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960" activeTab="2"/>
  </bookViews>
  <sheets>
    <sheet name="161024" sheetId="4" r:id="rId1"/>
    <sheet name="参数" sheetId="5" r:id="rId2"/>
    <sheet name="年月" sheetId="3" r:id="rId3"/>
  </sheets>
  <definedNames>
    <definedName name="_xlnm._FilterDatabase" localSheetId="0" hidden="1">'161024'!$A$3:$F$618</definedName>
    <definedName name="_xlnm._FilterDatabase" localSheetId="2" hidden="1">年月!$A$1:$P$32</definedName>
  </definedNames>
  <calcPr calcId="152511"/>
</workbook>
</file>

<file path=xl/calcChain.xml><?xml version="1.0" encoding="utf-8"?>
<calcChain xmlns="http://schemas.openxmlformats.org/spreadsheetml/2006/main">
  <c r="S415" i="4" l="1"/>
  <c r="S416" i="4"/>
  <c r="S419" i="4"/>
  <c r="S420" i="4"/>
  <c r="S423" i="4"/>
  <c r="S424" i="4"/>
  <c r="S427" i="4"/>
  <c r="S428" i="4"/>
  <c r="S431" i="4"/>
  <c r="S432" i="4"/>
  <c r="S435" i="4"/>
  <c r="S436" i="4"/>
  <c r="S442" i="4"/>
  <c r="S443" i="4"/>
  <c r="S444" i="4"/>
  <c r="S446" i="4"/>
  <c r="S447" i="4"/>
  <c r="S448" i="4"/>
  <c r="S450" i="4"/>
  <c r="S451" i="4"/>
  <c r="S452" i="4"/>
  <c r="S454" i="4"/>
  <c r="S455" i="4"/>
  <c r="S456" i="4"/>
  <c r="S458" i="4"/>
  <c r="S459" i="4"/>
  <c r="S460" i="4"/>
  <c r="S462" i="4"/>
  <c r="S463" i="4"/>
  <c r="S464" i="4"/>
  <c r="S466" i="4"/>
  <c r="S467" i="4"/>
  <c r="S468" i="4"/>
  <c r="S470" i="4"/>
  <c r="S471" i="4"/>
  <c r="S472" i="4"/>
  <c r="S474" i="4"/>
  <c r="S475" i="4"/>
  <c r="S476" i="4"/>
  <c r="S478" i="4"/>
  <c r="S479" i="4"/>
  <c r="S480" i="4"/>
  <c r="S482" i="4"/>
  <c r="S483" i="4"/>
  <c r="S484" i="4"/>
  <c r="S486" i="4"/>
  <c r="S487" i="4"/>
  <c r="S488" i="4"/>
  <c r="S490" i="4"/>
  <c r="S491" i="4"/>
  <c r="S492" i="4"/>
  <c r="S494" i="4"/>
  <c r="S495" i="4"/>
  <c r="S496" i="4"/>
  <c r="S498" i="4"/>
  <c r="S499" i="4"/>
  <c r="S500" i="4"/>
  <c r="S502" i="4"/>
  <c r="S503" i="4"/>
  <c r="S504" i="4"/>
  <c r="S506" i="4"/>
  <c r="S507" i="4"/>
  <c r="S508" i="4"/>
  <c r="S510" i="4"/>
  <c r="S511" i="4"/>
  <c r="S512" i="4"/>
  <c r="S514" i="4"/>
  <c r="S515" i="4"/>
  <c r="S516" i="4"/>
  <c r="S518" i="4"/>
  <c r="S519" i="4"/>
  <c r="S520" i="4"/>
  <c r="S522" i="4"/>
  <c r="S523" i="4"/>
  <c r="S524" i="4"/>
  <c r="S526" i="4"/>
  <c r="S527" i="4"/>
  <c r="S528" i="4"/>
  <c r="S530" i="4"/>
  <c r="S531" i="4"/>
  <c r="S532" i="4"/>
  <c r="S534" i="4"/>
  <c r="S535" i="4"/>
  <c r="S536" i="4"/>
  <c r="S538" i="4"/>
  <c r="S539" i="4"/>
  <c r="S540" i="4"/>
  <c r="S542" i="4"/>
  <c r="S543" i="4"/>
  <c r="S544" i="4"/>
  <c r="S546" i="4"/>
  <c r="S547" i="4"/>
  <c r="S548" i="4"/>
  <c r="S550" i="4"/>
  <c r="S551" i="4"/>
  <c r="S552" i="4"/>
  <c r="S554" i="4"/>
  <c r="S555" i="4"/>
  <c r="S556" i="4"/>
  <c r="S558" i="4"/>
  <c r="S560" i="4"/>
  <c r="S562" i="4"/>
  <c r="S565" i="4"/>
  <c r="S566" i="4"/>
  <c r="S567" i="4"/>
  <c r="S568" i="4"/>
  <c r="S570" i="4"/>
  <c r="S571" i="4"/>
  <c r="S572" i="4"/>
  <c r="S574" i="4"/>
  <c r="S576" i="4"/>
  <c r="S578" i="4"/>
  <c r="S581" i="4"/>
  <c r="S582" i="4"/>
  <c r="S583" i="4"/>
  <c r="S584" i="4"/>
  <c r="S586" i="4"/>
  <c r="S587" i="4"/>
  <c r="S588" i="4"/>
  <c r="S590" i="4"/>
  <c r="S592" i="4"/>
  <c r="S594" i="4"/>
  <c r="S597" i="4"/>
  <c r="S598" i="4"/>
  <c r="S599" i="4"/>
  <c r="S600" i="4"/>
  <c r="S602" i="4"/>
  <c r="S603" i="4"/>
  <c r="S604" i="4"/>
  <c r="S606" i="4"/>
  <c r="S608" i="4"/>
  <c r="S610" i="4"/>
  <c r="S613" i="4"/>
  <c r="S614" i="4"/>
  <c r="S615" i="4"/>
  <c r="S616" i="4"/>
  <c r="S618" i="4"/>
  <c r="S619" i="4"/>
  <c r="S410" i="4"/>
  <c r="S412" i="4"/>
  <c r="S413" i="4"/>
  <c r="S259" i="4"/>
  <c r="S263" i="4"/>
  <c r="S267" i="4"/>
  <c r="S271" i="4"/>
  <c r="S275" i="4"/>
  <c r="S279" i="4"/>
  <c r="S283" i="4"/>
  <c r="S287" i="4"/>
  <c r="S291" i="4"/>
  <c r="S295" i="4"/>
  <c r="S299" i="4"/>
  <c r="S303" i="4"/>
  <c r="S307" i="4"/>
  <c r="S311" i="4"/>
  <c r="S315" i="4"/>
  <c r="S319" i="4"/>
  <c r="S323" i="4"/>
  <c r="S327" i="4"/>
  <c r="S331" i="4"/>
  <c r="S335" i="4"/>
  <c r="S339" i="4"/>
  <c r="S343" i="4"/>
  <c r="S345" i="4"/>
  <c r="S347" i="4"/>
  <c r="S349" i="4"/>
  <c r="S351" i="4"/>
  <c r="S353" i="4"/>
  <c r="S355" i="4"/>
  <c r="S357" i="4"/>
  <c r="S359" i="4"/>
  <c r="S361" i="4"/>
  <c r="S363" i="4"/>
  <c r="S365" i="4"/>
  <c r="S367" i="4"/>
  <c r="S369" i="4"/>
  <c r="S371" i="4"/>
  <c r="S373" i="4"/>
  <c r="S375" i="4"/>
  <c r="S377" i="4"/>
  <c r="S379" i="4"/>
  <c r="S381" i="4"/>
  <c r="S383" i="4"/>
  <c r="S385" i="4"/>
  <c r="S387" i="4"/>
  <c r="S389" i="4"/>
  <c r="S391" i="4"/>
  <c r="S393" i="4"/>
  <c r="S395" i="4"/>
  <c r="S397" i="4"/>
  <c r="S399" i="4"/>
  <c r="S401" i="4"/>
  <c r="S403" i="4"/>
  <c r="S405" i="4"/>
  <c r="S258" i="4"/>
  <c r="S254" i="4"/>
  <c r="S256" i="4"/>
  <c r="S167" i="4"/>
  <c r="S169" i="4"/>
  <c r="S171" i="4"/>
  <c r="S173" i="4"/>
  <c r="S175" i="4"/>
  <c r="S177" i="4"/>
  <c r="S179" i="4"/>
  <c r="S181" i="4"/>
  <c r="S183" i="4"/>
  <c r="S185" i="4"/>
  <c r="S187" i="4"/>
  <c r="S189" i="4"/>
  <c r="S191" i="4"/>
  <c r="S193" i="4"/>
  <c r="S195" i="4"/>
  <c r="S197" i="4"/>
  <c r="S199" i="4"/>
  <c r="S201" i="4"/>
  <c r="S203" i="4"/>
  <c r="S205" i="4"/>
  <c r="S207" i="4"/>
  <c r="S209" i="4"/>
  <c r="S211" i="4"/>
  <c r="S213" i="4"/>
  <c r="S215" i="4"/>
  <c r="S217" i="4"/>
  <c r="S219" i="4"/>
  <c r="S221" i="4"/>
  <c r="S223" i="4"/>
  <c r="S225" i="4"/>
  <c r="S227" i="4"/>
  <c r="S229" i="4"/>
  <c r="S231" i="4"/>
  <c r="S233" i="4"/>
  <c r="S235" i="4"/>
  <c r="S237" i="4"/>
  <c r="S239" i="4"/>
  <c r="S241" i="4"/>
  <c r="S243" i="4"/>
  <c r="S245" i="4"/>
  <c r="S247" i="4"/>
  <c r="S249" i="4"/>
  <c r="S126" i="4"/>
  <c r="S128" i="4"/>
  <c r="S130" i="4"/>
  <c r="S132" i="4"/>
  <c r="S134" i="4"/>
  <c r="S136" i="4"/>
  <c r="S138" i="4"/>
  <c r="S140" i="4"/>
  <c r="S142" i="4"/>
  <c r="S144" i="4"/>
  <c r="S146" i="4"/>
  <c r="S148" i="4"/>
  <c r="S150" i="4"/>
  <c r="S152" i="4"/>
  <c r="S154" i="4"/>
  <c r="S156" i="4"/>
  <c r="S158" i="4"/>
  <c r="S160" i="4"/>
  <c r="S162" i="4"/>
  <c r="S120" i="4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F34" i="3" s="1"/>
  <c r="B23" i="3"/>
  <c r="B24" i="3"/>
  <c r="B25" i="3"/>
  <c r="B26" i="3"/>
  <c r="B27" i="3"/>
  <c r="B28" i="3"/>
  <c r="B29" i="3"/>
  <c r="B30" i="3"/>
  <c r="B31" i="3"/>
  <c r="B32" i="3"/>
  <c r="B2" i="3"/>
  <c r="S119" i="4"/>
  <c r="S122" i="4"/>
  <c r="S123" i="4"/>
  <c r="S124" i="4"/>
  <c r="S125" i="4"/>
  <c r="S127" i="4"/>
  <c r="S129" i="4"/>
  <c r="S131" i="4"/>
  <c r="S133" i="4"/>
  <c r="S135" i="4"/>
  <c r="S137" i="4"/>
  <c r="S139" i="4"/>
  <c r="S141" i="4"/>
  <c r="S143" i="4"/>
  <c r="S145" i="4"/>
  <c r="S147" i="4"/>
  <c r="S149" i="4"/>
  <c r="S151" i="4"/>
  <c r="S153" i="4"/>
  <c r="S155" i="4"/>
  <c r="S157" i="4"/>
  <c r="S159" i="4"/>
  <c r="S161" i="4"/>
  <c r="S163" i="4"/>
  <c r="S170" i="4"/>
  <c r="S174" i="4"/>
  <c r="S178" i="4"/>
  <c r="S182" i="4"/>
  <c r="S186" i="4"/>
  <c r="S190" i="4"/>
  <c r="S194" i="4"/>
  <c r="S198" i="4"/>
  <c r="S202" i="4"/>
  <c r="S206" i="4"/>
  <c r="S210" i="4"/>
  <c r="S214" i="4"/>
  <c r="S218" i="4"/>
  <c r="S222" i="4"/>
  <c r="S226" i="4"/>
  <c r="S230" i="4"/>
  <c r="S234" i="4"/>
  <c r="S238" i="4"/>
  <c r="S242" i="4"/>
  <c r="S246" i="4"/>
  <c r="S250" i="4"/>
  <c r="S255" i="4"/>
  <c r="S257" i="4"/>
  <c r="S260" i="4"/>
  <c r="S261" i="4"/>
  <c r="S262" i="4"/>
  <c r="S264" i="4"/>
  <c r="S265" i="4"/>
  <c r="S266" i="4"/>
  <c r="S268" i="4"/>
  <c r="S269" i="4"/>
  <c r="S270" i="4"/>
  <c r="S272" i="4"/>
  <c r="S273" i="4"/>
  <c r="S274" i="4"/>
  <c r="S276" i="4"/>
  <c r="S277" i="4"/>
  <c r="S278" i="4"/>
  <c r="S280" i="4"/>
  <c r="S281" i="4"/>
  <c r="S282" i="4"/>
  <c r="S284" i="4"/>
  <c r="S285" i="4"/>
  <c r="S286" i="4"/>
  <c r="S288" i="4"/>
  <c r="S289" i="4"/>
  <c r="S290" i="4"/>
  <c r="S292" i="4"/>
  <c r="S293" i="4"/>
  <c r="S294" i="4"/>
  <c r="S296" i="4"/>
  <c r="S297" i="4"/>
  <c r="S298" i="4"/>
  <c r="S300" i="4"/>
  <c r="S301" i="4"/>
  <c r="S302" i="4"/>
  <c r="S304" i="4"/>
  <c r="S305" i="4"/>
  <c r="S306" i="4"/>
  <c r="S308" i="4"/>
  <c r="S309" i="4"/>
  <c r="S310" i="4"/>
  <c r="S312" i="4"/>
  <c r="S313" i="4"/>
  <c r="S314" i="4"/>
  <c r="S316" i="4"/>
  <c r="S317" i="4"/>
  <c r="S318" i="4"/>
  <c r="S320" i="4"/>
  <c r="S321" i="4"/>
  <c r="S322" i="4"/>
  <c r="S324" i="4"/>
  <c r="S325" i="4"/>
  <c r="S326" i="4"/>
  <c r="S328" i="4"/>
  <c r="S329" i="4"/>
  <c r="S330" i="4"/>
  <c r="S332" i="4"/>
  <c r="S333" i="4"/>
  <c r="S334" i="4"/>
  <c r="S336" i="4"/>
  <c r="S337" i="4"/>
  <c r="S338" i="4"/>
  <c r="S340" i="4"/>
  <c r="S341" i="4"/>
  <c r="S342" i="4"/>
  <c r="S344" i="4"/>
  <c r="S346" i="4"/>
  <c r="S348" i="4"/>
  <c r="S350" i="4"/>
  <c r="S352" i="4"/>
  <c r="S354" i="4"/>
  <c r="S356" i="4"/>
  <c r="S358" i="4"/>
  <c r="S360" i="4"/>
  <c r="S362" i="4"/>
  <c r="S364" i="4"/>
  <c r="S366" i="4"/>
  <c r="S368" i="4"/>
  <c r="S370" i="4"/>
  <c r="S372" i="4"/>
  <c r="S374" i="4"/>
  <c r="S376" i="4"/>
  <c r="S378" i="4"/>
  <c r="S380" i="4"/>
  <c r="S382" i="4"/>
  <c r="S384" i="4"/>
  <c r="S386" i="4"/>
  <c r="S388" i="4"/>
  <c r="S390" i="4"/>
  <c r="S392" i="4"/>
  <c r="S394" i="4"/>
  <c r="S396" i="4"/>
  <c r="S398" i="4"/>
  <c r="S400" i="4"/>
  <c r="S402" i="4"/>
  <c r="S404" i="4"/>
  <c r="S406" i="4"/>
  <c r="S411" i="4"/>
  <c r="S418" i="4"/>
  <c r="S422" i="4"/>
  <c r="S426" i="4"/>
  <c r="S430" i="4"/>
  <c r="S434" i="4"/>
  <c r="S438" i="4"/>
  <c r="S449" i="4"/>
  <c r="S457" i="4"/>
  <c r="S465" i="4"/>
  <c r="S473" i="4"/>
  <c r="S481" i="4"/>
  <c r="S489" i="4"/>
  <c r="S497" i="4"/>
  <c r="S505" i="4"/>
  <c r="S513" i="4"/>
  <c r="S521" i="4"/>
  <c r="S529" i="4"/>
  <c r="S537" i="4"/>
  <c r="S545" i="4"/>
  <c r="S553" i="4"/>
  <c r="S559" i="4"/>
  <c r="S563" i="4"/>
  <c r="S564" i="4"/>
  <c r="S569" i="4"/>
  <c r="S575" i="4"/>
  <c r="S579" i="4"/>
  <c r="S580" i="4"/>
  <c r="S585" i="4"/>
  <c r="S591" i="4"/>
  <c r="S595" i="4"/>
  <c r="S596" i="4"/>
  <c r="S601" i="4"/>
  <c r="S607" i="4"/>
  <c r="S611" i="4"/>
  <c r="S612" i="4"/>
  <c r="S617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6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96" i="4"/>
  <c r="R297" i="4"/>
  <c r="R298" i="4"/>
  <c r="R299" i="4"/>
  <c r="R300" i="4"/>
  <c r="R301" i="4"/>
  <c r="R302" i="4"/>
  <c r="R303" i="4"/>
  <c r="R304" i="4"/>
  <c r="R305" i="4"/>
  <c r="R306" i="4"/>
  <c r="R307" i="4"/>
  <c r="R308" i="4"/>
  <c r="R309" i="4"/>
  <c r="R310" i="4"/>
  <c r="R311" i="4"/>
  <c r="R312" i="4"/>
  <c r="R313" i="4"/>
  <c r="R314" i="4"/>
  <c r="R315" i="4"/>
  <c r="R316" i="4"/>
  <c r="R317" i="4"/>
  <c r="R318" i="4"/>
  <c r="R319" i="4"/>
  <c r="R320" i="4"/>
  <c r="R321" i="4"/>
  <c r="R322" i="4"/>
  <c r="R323" i="4"/>
  <c r="R324" i="4"/>
  <c r="R325" i="4"/>
  <c r="R326" i="4"/>
  <c r="R327" i="4"/>
  <c r="R328" i="4"/>
  <c r="R329" i="4"/>
  <c r="R330" i="4"/>
  <c r="R331" i="4"/>
  <c r="R332" i="4"/>
  <c r="R333" i="4"/>
  <c r="R334" i="4"/>
  <c r="R335" i="4"/>
  <c r="R336" i="4"/>
  <c r="R337" i="4"/>
  <c r="R338" i="4"/>
  <c r="R339" i="4"/>
  <c r="R340" i="4"/>
  <c r="R341" i="4"/>
  <c r="R342" i="4"/>
  <c r="R343" i="4"/>
  <c r="R344" i="4"/>
  <c r="R345" i="4"/>
  <c r="R346" i="4"/>
  <c r="R347" i="4"/>
  <c r="R348" i="4"/>
  <c r="R349" i="4"/>
  <c r="R350" i="4"/>
  <c r="R351" i="4"/>
  <c r="R352" i="4"/>
  <c r="R353" i="4"/>
  <c r="R354" i="4"/>
  <c r="R355" i="4"/>
  <c r="R356" i="4"/>
  <c r="R357" i="4"/>
  <c r="R358" i="4"/>
  <c r="R359" i="4"/>
  <c r="R360" i="4"/>
  <c r="R361" i="4"/>
  <c r="R362" i="4"/>
  <c r="R363" i="4"/>
  <c r="R364" i="4"/>
  <c r="R365" i="4"/>
  <c r="R366" i="4"/>
  <c r="R367" i="4"/>
  <c r="R368" i="4"/>
  <c r="R369" i="4"/>
  <c r="R370" i="4"/>
  <c r="R371" i="4"/>
  <c r="R372" i="4"/>
  <c r="R373" i="4"/>
  <c r="R374" i="4"/>
  <c r="R375" i="4"/>
  <c r="R376" i="4"/>
  <c r="R377" i="4"/>
  <c r="R378" i="4"/>
  <c r="R379" i="4"/>
  <c r="R380" i="4"/>
  <c r="R381" i="4"/>
  <c r="R382" i="4"/>
  <c r="R383" i="4"/>
  <c r="R384" i="4"/>
  <c r="R385" i="4"/>
  <c r="R386" i="4"/>
  <c r="R387" i="4"/>
  <c r="R388" i="4"/>
  <c r="R389" i="4"/>
  <c r="R390" i="4"/>
  <c r="R391" i="4"/>
  <c r="R392" i="4"/>
  <c r="R393" i="4"/>
  <c r="R394" i="4"/>
  <c r="R395" i="4"/>
  <c r="R396" i="4"/>
  <c r="R397" i="4"/>
  <c r="R398" i="4"/>
  <c r="R399" i="4"/>
  <c r="R400" i="4"/>
  <c r="R401" i="4"/>
  <c r="R402" i="4"/>
  <c r="R403" i="4"/>
  <c r="R404" i="4"/>
  <c r="R405" i="4"/>
  <c r="R406" i="4"/>
  <c r="R410" i="4"/>
  <c r="R411" i="4"/>
  <c r="R412" i="4"/>
  <c r="R413" i="4"/>
  <c r="R414" i="4"/>
  <c r="R415" i="4"/>
  <c r="R416" i="4"/>
  <c r="R417" i="4"/>
  <c r="R418" i="4"/>
  <c r="R419" i="4"/>
  <c r="R420" i="4"/>
  <c r="R421" i="4"/>
  <c r="R422" i="4"/>
  <c r="R423" i="4"/>
  <c r="R424" i="4"/>
  <c r="R425" i="4"/>
  <c r="R426" i="4"/>
  <c r="R427" i="4"/>
  <c r="R428" i="4"/>
  <c r="R429" i="4"/>
  <c r="R430" i="4"/>
  <c r="R431" i="4"/>
  <c r="R432" i="4"/>
  <c r="R433" i="4"/>
  <c r="R434" i="4"/>
  <c r="R435" i="4"/>
  <c r="R436" i="4"/>
  <c r="R437" i="4"/>
  <c r="R438" i="4"/>
  <c r="R442" i="4"/>
  <c r="R443" i="4"/>
  <c r="R444" i="4"/>
  <c r="R445" i="4"/>
  <c r="R446" i="4"/>
  <c r="R447" i="4"/>
  <c r="R448" i="4"/>
  <c r="R449" i="4"/>
  <c r="R450" i="4"/>
  <c r="R451" i="4"/>
  <c r="R452" i="4"/>
  <c r="R453" i="4"/>
  <c r="R454" i="4"/>
  <c r="R455" i="4"/>
  <c r="R456" i="4"/>
  <c r="R457" i="4"/>
  <c r="R458" i="4"/>
  <c r="R459" i="4"/>
  <c r="R460" i="4"/>
  <c r="R461" i="4"/>
  <c r="R462" i="4"/>
  <c r="R463" i="4"/>
  <c r="R464" i="4"/>
  <c r="R465" i="4"/>
  <c r="R466" i="4"/>
  <c r="R467" i="4"/>
  <c r="R468" i="4"/>
  <c r="R469" i="4"/>
  <c r="R470" i="4"/>
  <c r="R471" i="4"/>
  <c r="R472" i="4"/>
  <c r="R473" i="4"/>
  <c r="R474" i="4"/>
  <c r="R475" i="4"/>
  <c r="R476" i="4"/>
  <c r="R477" i="4"/>
  <c r="R478" i="4"/>
  <c r="R479" i="4"/>
  <c r="R480" i="4"/>
  <c r="R481" i="4"/>
  <c r="R482" i="4"/>
  <c r="R483" i="4"/>
  <c r="R484" i="4"/>
  <c r="R485" i="4"/>
  <c r="R486" i="4"/>
  <c r="R487" i="4"/>
  <c r="R488" i="4"/>
  <c r="R489" i="4"/>
  <c r="R490" i="4"/>
  <c r="R491" i="4"/>
  <c r="R492" i="4"/>
  <c r="R493" i="4"/>
  <c r="R494" i="4"/>
  <c r="R495" i="4"/>
  <c r="R496" i="4"/>
  <c r="R497" i="4"/>
  <c r="R498" i="4"/>
  <c r="R499" i="4"/>
  <c r="R500" i="4"/>
  <c r="R501" i="4"/>
  <c r="R502" i="4"/>
  <c r="R503" i="4"/>
  <c r="R504" i="4"/>
  <c r="R505" i="4"/>
  <c r="R506" i="4"/>
  <c r="R507" i="4"/>
  <c r="R508" i="4"/>
  <c r="R509" i="4"/>
  <c r="R510" i="4"/>
  <c r="R511" i="4"/>
  <c r="R512" i="4"/>
  <c r="R513" i="4"/>
  <c r="R514" i="4"/>
  <c r="R515" i="4"/>
  <c r="R516" i="4"/>
  <c r="R517" i="4"/>
  <c r="R518" i="4"/>
  <c r="R519" i="4"/>
  <c r="R520" i="4"/>
  <c r="R521" i="4"/>
  <c r="R522" i="4"/>
  <c r="R523" i="4"/>
  <c r="R524" i="4"/>
  <c r="R525" i="4"/>
  <c r="R526" i="4"/>
  <c r="R527" i="4"/>
  <c r="R528" i="4"/>
  <c r="R529" i="4"/>
  <c r="R530" i="4"/>
  <c r="R531" i="4"/>
  <c r="R532" i="4"/>
  <c r="R533" i="4"/>
  <c r="R534" i="4"/>
  <c r="R535" i="4"/>
  <c r="R536" i="4"/>
  <c r="R537" i="4"/>
  <c r="R538" i="4"/>
  <c r="R539" i="4"/>
  <c r="R540" i="4"/>
  <c r="R541" i="4"/>
  <c r="R542" i="4"/>
  <c r="R543" i="4"/>
  <c r="R544" i="4"/>
  <c r="R545" i="4"/>
  <c r="R546" i="4"/>
  <c r="R547" i="4"/>
  <c r="R548" i="4"/>
  <c r="R549" i="4"/>
  <c r="R550" i="4"/>
  <c r="R551" i="4"/>
  <c r="R552" i="4"/>
  <c r="R553" i="4"/>
  <c r="R554" i="4"/>
  <c r="R555" i="4"/>
  <c r="R556" i="4"/>
  <c r="R557" i="4"/>
  <c r="R558" i="4"/>
  <c r="R559" i="4"/>
  <c r="R560" i="4"/>
  <c r="R561" i="4"/>
  <c r="R562" i="4"/>
  <c r="R563" i="4"/>
  <c r="R564" i="4"/>
  <c r="R565" i="4"/>
  <c r="R566" i="4"/>
  <c r="R567" i="4"/>
  <c r="R568" i="4"/>
  <c r="R569" i="4"/>
  <c r="R570" i="4"/>
  <c r="R571" i="4"/>
  <c r="R572" i="4"/>
  <c r="R573" i="4"/>
  <c r="R574" i="4"/>
  <c r="R575" i="4"/>
  <c r="R576" i="4"/>
  <c r="R577" i="4"/>
  <c r="R578" i="4"/>
  <c r="R579" i="4"/>
  <c r="R580" i="4"/>
  <c r="R581" i="4"/>
  <c r="R582" i="4"/>
  <c r="R583" i="4"/>
  <c r="R584" i="4"/>
  <c r="R585" i="4"/>
  <c r="R586" i="4"/>
  <c r="R587" i="4"/>
  <c r="R588" i="4"/>
  <c r="R589" i="4"/>
  <c r="R590" i="4"/>
  <c r="R591" i="4"/>
  <c r="R592" i="4"/>
  <c r="R593" i="4"/>
  <c r="R594" i="4"/>
  <c r="R595" i="4"/>
  <c r="R596" i="4"/>
  <c r="R597" i="4"/>
  <c r="R598" i="4"/>
  <c r="R599" i="4"/>
  <c r="R600" i="4"/>
  <c r="R601" i="4"/>
  <c r="R602" i="4"/>
  <c r="R603" i="4"/>
  <c r="R604" i="4"/>
  <c r="R605" i="4"/>
  <c r="R606" i="4"/>
  <c r="R607" i="4"/>
  <c r="R608" i="4"/>
  <c r="R609" i="4"/>
  <c r="R610" i="4"/>
  <c r="R611" i="4"/>
  <c r="R612" i="4"/>
  <c r="R613" i="4"/>
  <c r="R614" i="4"/>
  <c r="R615" i="4"/>
  <c r="R616" i="4"/>
  <c r="R617" i="4"/>
  <c r="R618" i="4"/>
  <c r="R619" i="4"/>
  <c r="R5" i="4"/>
  <c r="T5" i="4" s="1"/>
  <c r="T6" i="4" s="1"/>
  <c r="T7" i="4" s="1"/>
  <c r="T8" i="4" s="1"/>
  <c r="T9" i="4" s="1"/>
  <c r="T10" i="4" s="1"/>
  <c r="T11" i="4" s="1"/>
  <c r="T12" i="4" s="1"/>
  <c r="T13" i="4" s="1"/>
  <c r="T14" i="4" s="1"/>
  <c r="T15" i="4" s="1"/>
  <c r="T16" i="4" s="1"/>
  <c r="T17" i="4" s="1"/>
  <c r="T18" i="4" s="1"/>
  <c r="T19" i="4" s="1"/>
  <c r="T20" i="4" s="1"/>
  <c r="T21" i="4" s="1"/>
  <c r="T22" i="4" s="1"/>
  <c r="T23" i="4" s="1"/>
  <c r="T24" i="4" s="1"/>
  <c r="T25" i="4" s="1"/>
  <c r="T26" i="4" s="1"/>
  <c r="T27" i="4" s="1"/>
  <c r="T28" i="4" s="1"/>
  <c r="T29" i="4" s="1"/>
  <c r="T30" i="4" s="1"/>
  <c r="T31" i="4" s="1"/>
  <c r="T32" i="4" s="1"/>
  <c r="T33" i="4" s="1"/>
  <c r="T34" i="4" s="1"/>
  <c r="T35" i="4" s="1"/>
  <c r="T36" i="4" s="1"/>
  <c r="T37" i="4" s="1"/>
  <c r="T38" i="4" s="1"/>
  <c r="T39" i="4" s="1"/>
  <c r="T40" i="4" s="1"/>
  <c r="T41" i="4" s="1"/>
  <c r="T42" i="4" s="1"/>
  <c r="T43" i="4" s="1"/>
  <c r="T44" i="4" s="1"/>
  <c r="T45" i="4" s="1"/>
  <c r="T46" i="4" s="1"/>
  <c r="T47" i="4" s="1"/>
  <c r="T48" i="4" s="1"/>
  <c r="T49" i="4" s="1"/>
  <c r="T50" i="4" s="1"/>
  <c r="T51" i="4" s="1"/>
  <c r="T52" i="4" s="1"/>
  <c r="T53" i="4" s="1"/>
  <c r="T54" i="4" s="1"/>
  <c r="T55" i="4" s="1"/>
  <c r="T56" i="4" s="1"/>
  <c r="T57" i="4" s="1"/>
  <c r="T58" i="4" s="1"/>
  <c r="T59" i="4" s="1"/>
  <c r="T60" i="4" s="1"/>
  <c r="T61" i="4" s="1"/>
  <c r="T62" i="4" s="1"/>
  <c r="T63" i="4" s="1"/>
  <c r="T64" i="4" s="1"/>
  <c r="T65" i="4" s="1"/>
  <c r="T66" i="4" s="1"/>
  <c r="T67" i="4" s="1"/>
  <c r="T68" i="4" s="1"/>
  <c r="T69" i="4" s="1"/>
  <c r="T70" i="4" s="1"/>
  <c r="T71" i="4" s="1"/>
  <c r="T72" i="4" s="1"/>
  <c r="T73" i="4" s="1"/>
  <c r="T74" i="4" s="1"/>
  <c r="T75" i="4" s="1"/>
  <c r="T76" i="4" s="1"/>
  <c r="T77" i="4" s="1"/>
  <c r="T78" i="4" s="1"/>
  <c r="T79" i="4" s="1"/>
  <c r="T80" i="4" s="1"/>
  <c r="T81" i="4" s="1"/>
  <c r="T82" i="4" s="1"/>
  <c r="T83" i="4" s="1"/>
  <c r="T84" i="4" s="1"/>
  <c r="T85" i="4" s="1"/>
  <c r="T86" i="4" s="1"/>
  <c r="T87" i="4" s="1"/>
  <c r="T88" i="4" s="1"/>
  <c r="T89" i="4" s="1"/>
  <c r="T90" i="4" s="1"/>
  <c r="T91" i="4" s="1"/>
  <c r="T92" i="4" s="1"/>
  <c r="T93" i="4" s="1"/>
  <c r="T94" i="4" s="1"/>
  <c r="T95" i="4" s="1"/>
  <c r="T96" i="4" s="1"/>
  <c r="T97" i="4" s="1"/>
  <c r="T98" i="4" s="1"/>
  <c r="T99" i="4" s="1"/>
  <c r="T100" i="4" s="1"/>
  <c r="T101" i="4" s="1"/>
  <c r="T102" i="4" s="1"/>
  <c r="T103" i="4" s="1"/>
  <c r="T104" i="4" s="1"/>
  <c r="T105" i="4" s="1"/>
  <c r="T106" i="4" s="1"/>
  <c r="T107" i="4" s="1"/>
  <c r="T108" i="4" s="1"/>
  <c r="T109" i="4" s="1"/>
  <c r="T110" i="4" s="1"/>
  <c r="T111" i="4" s="1"/>
  <c r="T112" i="4" s="1"/>
  <c r="T113" i="4" s="1"/>
  <c r="T114" i="4" s="1"/>
  <c r="T115" i="4" s="1"/>
  <c r="T116" i="4" s="1"/>
  <c r="T117" i="4" s="1"/>
  <c r="T118" i="4" s="1"/>
  <c r="T119" i="4" s="1"/>
  <c r="T120" i="4" s="1"/>
  <c r="T121" i="4" s="1"/>
  <c r="T122" i="4" s="1"/>
  <c r="T123" i="4" s="1"/>
  <c r="T124" i="4" s="1"/>
  <c r="T125" i="4" s="1"/>
  <c r="T126" i="4" s="1"/>
  <c r="T127" i="4" s="1"/>
  <c r="T128" i="4" s="1"/>
  <c r="T129" i="4" s="1"/>
  <c r="T130" i="4" s="1"/>
  <c r="T131" i="4" s="1"/>
  <c r="T132" i="4" s="1"/>
  <c r="T133" i="4" s="1"/>
  <c r="T134" i="4" s="1"/>
  <c r="T135" i="4" s="1"/>
  <c r="T136" i="4" s="1"/>
  <c r="T137" i="4" s="1"/>
  <c r="T138" i="4" s="1"/>
  <c r="T139" i="4" s="1"/>
  <c r="T140" i="4" s="1"/>
  <c r="T141" i="4" s="1"/>
  <c r="T142" i="4" s="1"/>
  <c r="T143" i="4" s="1"/>
  <c r="T144" i="4" s="1"/>
  <c r="T145" i="4" s="1"/>
  <c r="T146" i="4" s="1"/>
  <c r="T147" i="4" s="1"/>
  <c r="T148" i="4" s="1"/>
  <c r="T149" i="4" s="1"/>
  <c r="T150" i="4" s="1"/>
  <c r="T151" i="4" s="1"/>
  <c r="T152" i="4" s="1"/>
  <c r="T153" i="4" s="1"/>
  <c r="T154" i="4" s="1"/>
  <c r="T155" i="4" s="1"/>
  <c r="T156" i="4" s="1"/>
  <c r="T157" i="4" s="1"/>
  <c r="T158" i="4" s="1"/>
  <c r="T159" i="4" s="1"/>
  <c r="T160" i="4" s="1"/>
  <c r="T161" i="4" s="1"/>
  <c r="T162" i="4" s="1"/>
  <c r="T163" i="4" s="1"/>
  <c r="T164" i="4" s="1"/>
  <c r="T165" i="4" s="1"/>
  <c r="T166" i="4" s="1"/>
  <c r="T167" i="4" s="1"/>
  <c r="T168" i="4" s="1"/>
  <c r="T169" i="4" s="1"/>
  <c r="T170" i="4" s="1"/>
  <c r="T171" i="4" s="1"/>
  <c r="T172" i="4" s="1"/>
  <c r="T173" i="4" s="1"/>
  <c r="T174" i="4" s="1"/>
  <c r="T175" i="4" s="1"/>
  <c r="T176" i="4" s="1"/>
  <c r="T177" i="4" s="1"/>
  <c r="T178" i="4" s="1"/>
  <c r="T179" i="4" s="1"/>
  <c r="T180" i="4" s="1"/>
  <c r="T181" i="4" s="1"/>
  <c r="T182" i="4" s="1"/>
  <c r="T183" i="4" s="1"/>
  <c r="T184" i="4" s="1"/>
  <c r="T185" i="4" s="1"/>
  <c r="T186" i="4" s="1"/>
  <c r="T187" i="4" s="1"/>
  <c r="T188" i="4" s="1"/>
  <c r="T189" i="4" s="1"/>
  <c r="T190" i="4" s="1"/>
  <c r="T191" i="4" s="1"/>
  <c r="T192" i="4" s="1"/>
  <c r="T193" i="4" s="1"/>
  <c r="T194" i="4" s="1"/>
  <c r="T195" i="4" s="1"/>
  <c r="T196" i="4" s="1"/>
  <c r="T197" i="4" s="1"/>
  <c r="T198" i="4" s="1"/>
  <c r="T199" i="4" s="1"/>
  <c r="T200" i="4" s="1"/>
  <c r="T201" i="4" s="1"/>
  <c r="T202" i="4" s="1"/>
  <c r="T203" i="4" s="1"/>
  <c r="T204" i="4" s="1"/>
  <c r="T205" i="4" s="1"/>
  <c r="T206" i="4" s="1"/>
  <c r="T207" i="4" s="1"/>
  <c r="T208" i="4" s="1"/>
  <c r="T209" i="4" s="1"/>
  <c r="T210" i="4" s="1"/>
  <c r="T211" i="4" s="1"/>
  <c r="T212" i="4" s="1"/>
  <c r="T213" i="4" s="1"/>
  <c r="T214" i="4" s="1"/>
  <c r="T215" i="4" s="1"/>
  <c r="T216" i="4" s="1"/>
  <c r="T217" i="4" s="1"/>
  <c r="T218" i="4" s="1"/>
  <c r="T219" i="4" s="1"/>
  <c r="T220" i="4" s="1"/>
  <c r="T221" i="4" s="1"/>
  <c r="T222" i="4" s="1"/>
  <c r="T223" i="4" s="1"/>
  <c r="T224" i="4" s="1"/>
  <c r="T225" i="4" s="1"/>
  <c r="T226" i="4" s="1"/>
  <c r="T227" i="4" s="1"/>
  <c r="T228" i="4" s="1"/>
  <c r="T229" i="4" s="1"/>
  <c r="T230" i="4" s="1"/>
  <c r="T231" i="4" s="1"/>
  <c r="T232" i="4" s="1"/>
  <c r="T233" i="4" s="1"/>
  <c r="T234" i="4" s="1"/>
  <c r="T235" i="4" s="1"/>
  <c r="T236" i="4" s="1"/>
  <c r="T237" i="4" s="1"/>
  <c r="T238" i="4" s="1"/>
  <c r="T239" i="4" s="1"/>
  <c r="T240" i="4" s="1"/>
  <c r="T241" i="4" s="1"/>
  <c r="T242" i="4" s="1"/>
  <c r="T243" i="4" s="1"/>
  <c r="T244" i="4" s="1"/>
  <c r="T245" i="4" s="1"/>
  <c r="T246" i="4" s="1"/>
  <c r="T247" i="4" s="1"/>
  <c r="T248" i="4" s="1"/>
  <c r="T249" i="4" s="1"/>
  <c r="T250" i="4" s="1"/>
  <c r="T251" i="4" s="1"/>
  <c r="T252" i="4" s="1"/>
  <c r="T253" i="4" s="1"/>
  <c r="T254" i="4" s="1"/>
  <c r="T255" i="4" s="1"/>
  <c r="T256" i="4" s="1"/>
  <c r="T257" i="4" s="1"/>
  <c r="T258" i="4" s="1"/>
  <c r="T259" i="4" s="1"/>
  <c r="T260" i="4" s="1"/>
  <c r="T261" i="4" s="1"/>
  <c r="T262" i="4" s="1"/>
  <c r="T263" i="4" s="1"/>
  <c r="T264" i="4" s="1"/>
  <c r="T265" i="4" s="1"/>
  <c r="T266" i="4" s="1"/>
  <c r="T267" i="4" s="1"/>
  <c r="T268" i="4" s="1"/>
  <c r="T269" i="4" s="1"/>
  <c r="T270" i="4" s="1"/>
  <c r="T271" i="4" s="1"/>
  <c r="T272" i="4" s="1"/>
  <c r="T273" i="4" s="1"/>
  <c r="T274" i="4" s="1"/>
  <c r="T275" i="4" s="1"/>
  <c r="T276" i="4" s="1"/>
  <c r="T277" i="4" s="1"/>
  <c r="T278" i="4" s="1"/>
  <c r="T279" i="4" s="1"/>
  <c r="T280" i="4" s="1"/>
  <c r="T281" i="4" s="1"/>
  <c r="T282" i="4" s="1"/>
  <c r="T283" i="4" s="1"/>
  <c r="T284" i="4" s="1"/>
  <c r="T285" i="4" s="1"/>
  <c r="T286" i="4" s="1"/>
  <c r="T287" i="4" s="1"/>
  <c r="T288" i="4" s="1"/>
  <c r="T289" i="4" s="1"/>
  <c r="T290" i="4" s="1"/>
  <c r="T291" i="4" s="1"/>
  <c r="T292" i="4" s="1"/>
  <c r="T293" i="4" s="1"/>
  <c r="T294" i="4" s="1"/>
  <c r="T295" i="4" s="1"/>
  <c r="T296" i="4" s="1"/>
  <c r="T297" i="4" s="1"/>
  <c r="T298" i="4" s="1"/>
  <c r="T299" i="4" s="1"/>
  <c r="T300" i="4" s="1"/>
  <c r="T301" i="4" s="1"/>
  <c r="T302" i="4" s="1"/>
  <c r="T303" i="4" s="1"/>
  <c r="T304" i="4" s="1"/>
  <c r="T305" i="4" s="1"/>
  <c r="T306" i="4" s="1"/>
  <c r="T307" i="4" s="1"/>
  <c r="T308" i="4" s="1"/>
  <c r="T309" i="4" s="1"/>
  <c r="T310" i="4" s="1"/>
  <c r="T311" i="4" s="1"/>
  <c r="T312" i="4" s="1"/>
  <c r="T313" i="4" s="1"/>
  <c r="T314" i="4" s="1"/>
  <c r="T315" i="4" s="1"/>
  <c r="T316" i="4" s="1"/>
  <c r="T317" i="4" s="1"/>
  <c r="T318" i="4" s="1"/>
  <c r="T319" i="4" s="1"/>
  <c r="T320" i="4" s="1"/>
  <c r="T321" i="4" s="1"/>
  <c r="T322" i="4" s="1"/>
  <c r="T323" i="4" s="1"/>
  <c r="T324" i="4" s="1"/>
  <c r="T325" i="4" s="1"/>
  <c r="T326" i="4" s="1"/>
  <c r="T327" i="4" s="1"/>
  <c r="T328" i="4" s="1"/>
  <c r="T329" i="4" s="1"/>
  <c r="T330" i="4" s="1"/>
  <c r="T331" i="4" s="1"/>
  <c r="T332" i="4" s="1"/>
  <c r="T333" i="4" s="1"/>
  <c r="T334" i="4" s="1"/>
  <c r="T335" i="4" s="1"/>
  <c r="T336" i="4" s="1"/>
  <c r="T337" i="4" s="1"/>
  <c r="T338" i="4" s="1"/>
  <c r="T339" i="4" s="1"/>
  <c r="T340" i="4" s="1"/>
  <c r="T341" i="4" s="1"/>
  <c r="T342" i="4" s="1"/>
  <c r="T343" i="4" s="1"/>
  <c r="T344" i="4" s="1"/>
  <c r="T345" i="4" s="1"/>
  <c r="T346" i="4" s="1"/>
  <c r="T347" i="4" s="1"/>
  <c r="T348" i="4" s="1"/>
  <c r="T349" i="4" s="1"/>
  <c r="T350" i="4" s="1"/>
  <c r="T351" i="4" s="1"/>
  <c r="T352" i="4" s="1"/>
  <c r="T353" i="4" s="1"/>
  <c r="T354" i="4" s="1"/>
  <c r="T355" i="4" s="1"/>
  <c r="T356" i="4" s="1"/>
  <c r="T357" i="4" s="1"/>
  <c r="T358" i="4" s="1"/>
  <c r="T359" i="4" s="1"/>
  <c r="T360" i="4" s="1"/>
  <c r="T361" i="4" s="1"/>
  <c r="T362" i="4" s="1"/>
  <c r="T363" i="4" s="1"/>
  <c r="T364" i="4" s="1"/>
  <c r="T365" i="4" s="1"/>
  <c r="T366" i="4" s="1"/>
  <c r="T367" i="4" s="1"/>
  <c r="T368" i="4" s="1"/>
  <c r="T369" i="4" s="1"/>
  <c r="T370" i="4" s="1"/>
  <c r="T371" i="4" s="1"/>
  <c r="T372" i="4" s="1"/>
  <c r="T373" i="4" s="1"/>
  <c r="T374" i="4" s="1"/>
  <c r="T375" i="4" s="1"/>
  <c r="T376" i="4" s="1"/>
  <c r="T377" i="4" s="1"/>
  <c r="T378" i="4" s="1"/>
  <c r="T379" i="4" s="1"/>
  <c r="T380" i="4" s="1"/>
  <c r="T381" i="4" s="1"/>
  <c r="T382" i="4" s="1"/>
  <c r="T383" i="4" s="1"/>
  <c r="T384" i="4" s="1"/>
  <c r="T385" i="4" s="1"/>
  <c r="T386" i="4" s="1"/>
  <c r="T387" i="4" s="1"/>
  <c r="T388" i="4" s="1"/>
  <c r="T389" i="4" s="1"/>
  <c r="T390" i="4" s="1"/>
  <c r="T391" i="4" s="1"/>
  <c r="T392" i="4" s="1"/>
  <c r="T393" i="4" s="1"/>
  <c r="T394" i="4" s="1"/>
  <c r="T395" i="4" s="1"/>
  <c r="T396" i="4" s="1"/>
  <c r="T397" i="4" s="1"/>
  <c r="T398" i="4" s="1"/>
  <c r="T399" i="4" s="1"/>
  <c r="T400" i="4" s="1"/>
  <c r="T401" i="4" s="1"/>
  <c r="T402" i="4" s="1"/>
  <c r="T403" i="4" s="1"/>
  <c r="T404" i="4" s="1"/>
  <c r="T405" i="4" s="1"/>
  <c r="T406" i="4" s="1"/>
  <c r="T407" i="4" s="1"/>
  <c r="T408" i="4" s="1"/>
  <c r="T409" i="4" s="1"/>
  <c r="T410" i="4" s="1"/>
  <c r="T411" i="4" s="1"/>
  <c r="T412" i="4" s="1"/>
  <c r="T413" i="4" s="1"/>
  <c r="T414" i="4" s="1"/>
  <c r="T415" i="4" s="1"/>
  <c r="T416" i="4" s="1"/>
  <c r="T417" i="4" s="1"/>
  <c r="T418" i="4" s="1"/>
  <c r="T419" i="4" s="1"/>
  <c r="T420" i="4" s="1"/>
  <c r="T421" i="4" s="1"/>
  <c r="T422" i="4" s="1"/>
  <c r="T423" i="4" s="1"/>
  <c r="T424" i="4" s="1"/>
  <c r="T425" i="4" s="1"/>
  <c r="T426" i="4" s="1"/>
  <c r="T427" i="4" s="1"/>
  <c r="T428" i="4" s="1"/>
  <c r="T429" i="4" s="1"/>
  <c r="T430" i="4" s="1"/>
  <c r="T431" i="4" s="1"/>
  <c r="T432" i="4" s="1"/>
  <c r="T433" i="4" s="1"/>
  <c r="T434" i="4" s="1"/>
  <c r="T435" i="4" s="1"/>
  <c r="T436" i="4" s="1"/>
  <c r="T437" i="4" s="1"/>
  <c r="T438" i="4" s="1"/>
  <c r="T439" i="4" s="1"/>
  <c r="T440" i="4" s="1"/>
  <c r="T441" i="4" s="1"/>
  <c r="T442" i="4" s="1"/>
  <c r="T443" i="4" s="1"/>
  <c r="T444" i="4" s="1"/>
  <c r="T445" i="4" s="1"/>
  <c r="T446" i="4" s="1"/>
  <c r="T447" i="4" s="1"/>
  <c r="T448" i="4" s="1"/>
  <c r="T449" i="4" s="1"/>
  <c r="T450" i="4" s="1"/>
  <c r="T451" i="4" s="1"/>
  <c r="T452" i="4" s="1"/>
  <c r="T453" i="4" s="1"/>
  <c r="T454" i="4" s="1"/>
  <c r="T455" i="4" s="1"/>
  <c r="T456" i="4" s="1"/>
  <c r="T457" i="4" s="1"/>
  <c r="T458" i="4" s="1"/>
  <c r="T459" i="4" s="1"/>
  <c r="T460" i="4" s="1"/>
  <c r="T461" i="4" s="1"/>
  <c r="T462" i="4" s="1"/>
  <c r="T463" i="4" s="1"/>
  <c r="T464" i="4" s="1"/>
  <c r="T465" i="4" s="1"/>
  <c r="T466" i="4" s="1"/>
  <c r="T467" i="4" s="1"/>
  <c r="T468" i="4" s="1"/>
  <c r="T469" i="4" s="1"/>
  <c r="T470" i="4" s="1"/>
  <c r="T471" i="4" s="1"/>
  <c r="T472" i="4" s="1"/>
  <c r="T473" i="4" s="1"/>
  <c r="T474" i="4" s="1"/>
  <c r="T475" i="4" s="1"/>
  <c r="T476" i="4" s="1"/>
  <c r="T477" i="4" s="1"/>
  <c r="T478" i="4" s="1"/>
  <c r="T479" i="4" s="1"/>
  <c r="T480" i="4" s="1"/>
  <c r="T481" i="4" s="1"/>
  <c r="T482" i="4" s="1"/>
  <c r="T483" i="4" s="1"/>
  <c r="T484" i="4" s="1"/>
  <c r="T485" i="4" s="1"/>
  <c r="T486" i="4" s="1"/>
  <c r="T487" i="4" s="1"/>
  <c r="T488" i="4" s="1"/>
  <c r="T489" i="4" s="1"/>
  <c r="T490" i="4" s="1"/>
  <c r="T491" i="4" s="1"/>
  <c r="T492" i="4" s="1"/>
  <c r="T493" i="4" s="1"/>
  <c r="T494" i="4" s="1"/>
  <c r="T495" i="4" s="1"/>
  <c r="T496" i="4" s="1"/>
  <c r="T497" i="4" s="1"/>
  <c r="T498" i="4" s="1"/>
  <c r="T499" i="4" s="1"/>
  <c r="T500" i="4" s="1"/>
  <c r="T501" i="4" s="1"/>
  <c r="T502" i="4" s="1"/>
  <c r="T503" i="4" s="1"/>
  <c r="T504" i="4" s="1"/>
  <c r="T505" i="4" s="1"/>
  <c r="T506" i="4" s="1"/>
  <c r="T507" i="4" s="1"/>
  <c r="T508" i="4" s="1"/>
  <c r="T509" i="4" s="1"/>
  <c r="T510" i="4" s="1"/>
  <c r="T511" i="4" s="1"/>
  <c r="T512" i="4" s="1"/>
  <c r="T513" i="4" s="1"/>
  <c r="T514" i="4" s="1"/>
  <c r="T515" i="4" s="1"/>
  <c r="T516" i="4" s="1"/>
  <c r="T517" i="4" s="1"/>
  <c r="T518" i="4" s="1"/>
  <c r="T519" i="4" s="1"/>
  <c r="T520" i="4" s="1"/>
  <c r="T521" i="4" s="1"/>
  <c r="T522" i="4" s="1"/>
  <c r="T523" i="4" s="1"/>
  <c r="T524" i="4" s="1"/>
  <c r="T525" i="4" s="1"/>
  <c r="T526" i="4" s="1"/>
  <c r="T527" i="4" s="1"/>
  <c r="T528" i="4" s="1"/>
  <c r="T529" i="4" s="1"/>
  <c r="T530" i="4" s="1"/>
  <c r="T531" i="4" s="1"/>
  <c r="T532" i="4" s="1"/>
  <c r="T533" i="4" s="1"/>
  <c r="T534" i="4" s="1"/>
  <c r="T535" i="4" s="1"/>
  <c r="T536" i="4" s="1"/>
  <c r="T537" i="4" s="1"/>
  <c r="T538" i="4" s="1"/>
  <c r="T539" i="4" s="1"/>
  <c r="T540" i="4" s="1"/>
  <c r="T541" i="4" s="1"/>
  <c r="T542" i="4" s="1"/>
  <c r="T543" i="4" s="1"/>
  <c r="T544" i="4" s="1"/>
  <c r="T545" i="4" s="1"/>
  <c r="T546" i="4" s="1"/>
  <c r="T547" i="4" s="1"/>
  <c r="T548" i="4" s="1"/>
  <c r="T549" i="4" s="1"/>
  <c r="T550" i="4" s="1"/>
  <c r="T551" i="4" s="1"/>
  <c r="T552" i="4" s="1"/>
  <c r="T553" i="4" s="1"/>
  <c r="T554" i="4" s="1"/>
  <c r="T555" i="4" s="1"/>
  <c r="T556" i="4" s="1"/>
  <c r="T557" i="4" s="1"/>
  <c r="T558" i="4" s="1"/>
  <c r="T559" i="4" s="1"/>
  <c r="T560" i="4" s="1"/>
  <c r="T561" i="4" s="1"/>
  <c r="T562" i="4" s="1"/>
  <c r="T563" i="4" s="1"/>
  <c r="T564" i="4" s="1"/>
  <c r="T565" i="4" s="1"/>
  <c r="T566" i="4" s="1"/>
  <c r="T567" i="4" s="1"/>
  <c r="T568" i="4" s="1"/>
  <c r="T569" i="4" s="1"/>
  <c r="T570" i="4" s="1"/>
  <c r="T571" i="4" s="1"/>
  <c r="T572" i="4" s="1"/>
  <c r="T573" i="4" s="1"/>
  <c r="T574" i="4" s="1"/>
  <c r="T575" i="4" s="1"/>
  <c r="T576" i="4" s="1"/>
  <c r="T577" i="4" s="1"/>
  <c r="T578" i="4" s="1"/>
  <c r="T579" i="4" s="1"/>
  <c r="T580" i="4" s="1"/>
  <c r="T581" i="4" s="1"/>
  <c r="T582" i="4" s="1"/>
  <c r="T583" i="4" s="1"/>
  <c r="T584" i="4" s="1"/>
  <c r="T585" i="4" s="1"/>
  <c r="T586" i="4" s="1"/>
  <c r="T587" i="4" s="1"/>
  <c r="T588" i="4" s="1"/>
  <c r="T589" i="4" s="1"/>
  <c r="T590" i="4" s="1"/>
  <c r="T591" i="4" s="1"/>
  <c r="T592" i="4" s="1"/>
  <c r="T593" i="4" s="1"/>
  <c r="T594" i="4" s="1"/>
  <c r="T595" i="4" s="1"/>
  <c r="T596" i="4" s="1"/>
  <c r="T597" i="4" s="1"/>
  <c r="T598" i="4" s="1"/>
  <c r="T599" i="4" s="1"/>
  <c r="T600" i="4" s="1"/>
  <c r="T601" i="4" s="1"/>
  <c r="T602" i="4" s="1"/>
  <c r="T603" i="4" s="1"/>
  <c r="T604" i="4" s="1"/>
  <c r="T605" i="4" s="1"/>
  <c r="T606" i="4" s="1"/>
  <c r="T607" i="4" s="1"/>
  <c r="T608" i="4" s="1"/>
  <c r="T609" i="4" s="1"/>
  <c r="T610" i="4" s="1"/>
  <c r="T611" i="4" s="1"/>
  <c r="T612" i="4" s="1"/>
  <c r="T613" i="4" s="1"/>
  <c r="T614" i="4" s="1"/>
  <c r="T615" i="4" s="1"/>
  <c r="T616" i="4" s="1"/>
  <c r="T617" i="4" s="1"/>
  <c r="T618" i="4" s="1"/>
  <c r="T619" i="4" s="1"/>
  <c r="S605" i="4" l="1"/>
  <c r="S589" i="4"/>
  <c r="S573" i="4"/>
  <c r="S557" i="4"/>
  <c r="S437" i="4"/>
  <c r="S429" i="4"/>
  <c r="S421" i="4"/>
  <c r="S609" i="4"/>
  <c r="S593" i="4"/>
  <c r="S577" i="4"/>
  <c r="S561" i="4"/>
  <c r="S549" i="4"/>
  <c r="S541" i="4"/>
  <c r="S533" i="4"/>
  <c r="S525" i="4"/>
  <c r="S517" i="4"/>
  <c r="S509" i="4"/>
  <c r="S501" i="4"/>
  <c r="S493" i="4"/>
  <c r="S485" i="4"/>
  <c r="S477" i="4"/>
  <c r="S469" i="4"/>
  <c r="S461" i="4"/>
  <c r="S453" i="4"/>
  <c r="S445" i="4"/>
  <c r="S433" i="4"/>
  <c r="S425" i="4"/>
  <c r="S417" i="4"/>
  <c r="S414" i="4"/>
  <c r="S248" i="4"/>
  <c r="S244" i="4"/>
  <c r="S240" i="4"/>
  <c r="S236" i="4"/>
  <c r="S232" i="4"/>
  <c r="S228" i="4"/>
  <c r="S224" i="4"/>
  <c r="S220" i="4"/>
  <c r="S216" i="4"/>
  <c r="S212" i="4"/>
  <c r="S208" i="4"/>
  <c r="S204" i="4"/>
  <c r="S200" i="4"/>
  <c r="S196" i="4"/>
  <c r="S192" i="4"/>
  <c r="S188" i="4"/>
  <c r="S184" i="4"/>
  <c r="S180" i="4"/>
  <c r="S176" i="4"/>
  <c r="S172" i="4"/>
  <c r="S168" i="4"/>
  <c r="S121" i="4"/>
  <c r="F31" i="3"/>
  <c r="F27" i="3"/>
  <c r="F23" i="3"/>
  <c r="F19" i="3"/>
  <c r="F15" i="3"/>
  <c r="F11" i="3"/>
  <c r="F7" i="3"/>
  <c r="F29" i="3"/>
  <c r="F25" i="3"/>
  <c r="F21" i="3"/>
  <c r="F17" i="3"/>
  <c r="F13" i="3"/>
  <c r="F9" i="3"/>
  <c r="F5" i="3"/>
  <c r="F33" i="3"/>
  <c r="F32" i="3"/>
  <c r="F28" i="3"/>
  <c r="F24" i="3"/>
  <c r="F20" i="3"/>
  <c r="F16" i="3"/>
  <c r="F12" i="3"/>
  <c r="F8" i="3"/>
  <c r="F4" i="3"/>
  <c r="F3" i="3"/>
  <c r="F30" i="3"/>
  <c r="F26" i="3"/>
  <c r="F22" i="3"/>
  <c r="F18" i="3"/>
  <c r="F14" i="3"/>
  <c r="F10" i="3"/>
  <c r="F6" i="3"/>
  <c r="F35" i="3"/>
  <c r="F36" i="3"/>
  <c r="P164" i="4"/>
  <c r="P212" i="4"/>
  <c r="P250" i="4"/>
  <c r="P251" i="4"/>
  <c r="P5" i="4"/>
  <c r="Q5" i="4" s="1"/>
  <c r="L6" i="4"/>
  <c r="M6" i="4"/>
  <c r="N6" i="4" s="1"/>
  <c r="O6" i="4" s="1"/>
  <c r="P7" i="4" s="1"/>
  <c r="L7" i="4"/>
  <c r="M7" i="4"/>
  <c r="L8" i="4"/>
  <c r="N8" i="4" s="1"/>
  <c r="O8" i="4" s="1"/>
  <c r="M8" i="4"/>
  <c r="L9" i="4"/>
  <c r="N9" i="4" s="1"/>
  <c r="O9" i="4" s="1"/>
  <c r="P10" i="4" s="1"/>
  <c r="M9" i="4"/>
  <c r="L10" i="4"/>
  <c r="N10" i="4" s="1"/>
  <c r="O10" i="4" s="1"/>
  <c r="M10" i="4"/>
  <c r="L11" i="4"/>
  <c r="M11" i="4"/>
  <c r="L12" i="4"/>
  <c r="M12" i="4"/>
  <c r="L13" i="4"/>
  <c r="N13" i="4" s="1"/>
  <c r="O13" i="4" s="1"/>
  <c r="P14" i="4" s="1"/>
  <c r="M13" i="4"/>
  <c r="L14" i="4"/>
  <c r="N14" i="4" s="1"/>
  <c r="O14" i="4" s="1"/>
  <c r="P15" i="4" s="1"/>
  <c r="M14" i="4"/>
  <c r="L15" i="4"/>
  <c r="M15" i="4"/>
  <c r="N15" i="4" s="1"/>
  <c r="O15" i="4" s="1"/>
  <c r="L16" i="4"/>
  <c r="N16" i="4" s="1"/>
  <c r="O16" i="4" s="1"/>
  <c r="M16" i="4"/>
  <c r="L17" i="4"/>
  <c r="M17" i="4"/>
  <c r="L18" i="4"/>
  <c r="M18" i="4"/>
  <c r="N18" i="4"/>
  <c r="O18" i="4" s="1"/>
  <c r="L19" i="4"/>
  <c r="M19" i="4"/>
  <c r="L20" i="4"/>
  <c r="M20" i="4"/>
  <c r="L21" i="4"/>
  <c r="M21" i="4"/>
  <c r="L22" i="4"/>
  <c r="M22" i="4"/>
  <c r="L23" i="4"/>
  <c r="M23" i="4"/>
  <c r="N23" i="4" s="1"/>
  <c r="O23" i="4" s="1"/>
  <c r="P24" i="4" s="1"/>
  <c r="L24" i="4"/>
  <c r="M24" i="4"/>
  <c r="L25" i="4"/>
  <c r="M25" i="4"/>
  <c r="L26" i="4"/>
  <c r="M26" i="4"/>
  <c r="N26" i="4" s="1"/>
  <c r="O26" i="4" s="1"/>
  <c r="L27" i="4"/>
  <c r="M27" i="4"/>
  <c r="L28" i="4"/>
  <c r="N28" i="4" s="1"/>
  <c r="O28" i="4" s="1"/>
  <c r="P29" i="4" s="1"/>
  <c r="M28" i="4"/>
  <c r="L29" i="4"/>
  <c r="N29" i="4" s="1"/>
  <c r="O29" i="4" s="1"/>
  <c r="P30" i="4" s="1"/>
  <c r="M29" i="4"/>
  <c r="L30" i="4"/>
  <c r="N30" i="4" s="1"/>
  <c r="O30" i="4" s="1"/>
  <c r="M30" i="4"/>
  <c r="L31" i="4"/>
  <c r="M31" i="4"/>
  <c r="L32" i="4"/>
  <c r="N32" i="4" s="1"/>
  <c r="O32" i="4" s="1"/>
  <c r="P33" i="4" s="1"/>
  <c r="M32" i="4"/>
  <c r="L33" i="4"/>
  <c r="M33" i="4"/>
  <c r="L34" i="4"/>
  <c r="N34" i="4" s="1"/>
  <c r="O34" i="4" s="1"/>
  <c r="P35" i="4" s="1"/>
  <c r="M34" i="4"/>
  <c r="L35" i="4"/>
  <c r="M35" i="4"/>
  <c r="N35" i="4" s="1"/>
  <c r="O35" i="4" s="1"/>
  <c r="P36" i="4" s="1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N46" i="4" s="1"/>
  <c r="O46" i="4" s="1"/>
  <c r="P47" i="4" s="1"/>
  <c r="M46" i="4"/>
  <c r="L47" i="4"/>
  <c r="N47" i="4" s="1"/>
  <c r="O47" i="4" s="1"/>
  <c r="P48" i="4" s="1"/>
  <c r="M47" i="4"/>
  <c r="L48" i="4"/>
  <c r="M48" i="4"/>
  <c r="L49" i="4"/>
  <c r="M49" i="4"/>
  <c r="L50" i="4"/>
  <c r="M50" i="4"/>
  <c r="N50" i="4" s="1"/>
  <c r="O50" i="4" s="1"/>
  <c r="P51" i="4" s="1"/>
  <c r="L51" i="4"/>
  <c r="M51" i="4"/>
  <c r="L52" i="4"/>
  <c r="M52" i="4"/>
  <c r="L53" i="4"/>
  <c r="N53" i="4" s="1"/>
  <c r="O53" i="4" s="1"/>
  <c r="P54" i="4" s="1"/>
  <c r="M53" i="4"/>
  <c r="L54" i="4"/>
  <c r="N54" i="4" s="1"/>
  <c r="O54" i="4" s="1"/>
  <c r="P55" i="4" s="1"/>
  <c r="M54" i="4"/>
  <c r="L55" i="4"/>
  <c r="M55" i="4"/>
  <c r="L56" i="4"/>
  <c r="N56" i="4" s="1"/>
  <c r="O56" i="4" s="1"/>
  <c r="P57" i="4" s="1"/>
  <c r="M56" i="4"/>
  <c r="L57" i="4"/>
  <c r="M57" i="4"/>
  <c r="L58" i="4"/>
  <c r="N58" i="4" s="1"/>
  <c r="O58" i="4" s="1"/>
  <c r="P59" i="4" s="1"/>
  <c r="M58" i="4"/>
  <c r="L59" i="4"/>
  <c r="M59" i="4"/>
  <c r="N59" i="4" s="1"/>
  <c r="O59" i="4" s="1"/>
  <c r="P60" i="4" s="1"/>
  <c r="L60" i="4"/>
  <c r="M60" i="4"/>
  <c r="L61" i="4"/>
  <c r="M61" i="4"/>
  <c r="L62" i="4"/>
  <c r="M62" i="4"/>
  <c r="L63" i="4"/>
  <c r="M63" i="4"/>
  <c r="N63" i="4" s="1"/>
  <c r="O63" i="4" s="1"/>
  <c r="P64" i="4" s="1"/>
  <c r="L64" i="4"/>
  <c r="M64" i="4"/>
  <c r="L65" i="4"/>
  <c r="M65" i="4"/>
  <c r="L66" i="4"/>
  <c r="M66" i="4"/>
  <c r="L67" i="4"/>
  <c r="M67" i="4"/>
  <c r="N67" i="4" s="1"/>
  <c r="O67" i="4" s="1"/>
  <c r="P68" i="4" s="1"/>
  <c r="L68" i="4"/>
  <c r="M68" i="4"/>
  <c r="L69" i="4"/>
  <c r="M69" i="4"/>
  <c r="L70" i="4"/>
  <c r="N70" i="4" s="1"/>
  <c r="O70" i="4" s="1"/>
  <c r="P71" i="4" s="1"/>
  <c r="M70" i="4"/>
  <c r="L71" i="4"/>
  <c r="N71" i="4" s="1"/>
  <c r="O71" i="4" s="1"/>
  <c r="P72" i="4" s="1"/>
  <c r="M71" i="4"/>
  <c r="L72" i="4"/>
  <c r="M72" i="4"/>
  <c r="L73" i="4"/>
  <c r="N73" i="4" s="1"/>
  <c r="O73" i="4" s="1"/>
  <c r="P74" i="4" s="1"/>
  <c r="M73" i="4"/>
  <c r="L74" i="4"/>
  <c r="N74" i="4" s="1"/>
  <c r="O74" i="4" s="1"/>
  <c r="P75" i="4" s="1"/>
  <c r="M74" i="4"/>
  <c r="L75" i="4"/>
  <c r="M75" i="4"/>
  <c r="L76" i="4"/>
  <c r="M76" i="4"/>
  <c r="L77" i="4"/>
  <c r="N77" i="4" s="1"/>
  <c r="O77" i="4" s="1"/>
  <c r="P78" i="4" s="1"/>
  <c r="M77" i="4"/>
  <c r="L78" i="4"/>
  <c r="M78" i="4"/>
  <c r="N78" i="4"/>
  <c r="O78" i="4" s="1"/>
  <c r="P79" i="4" s="1"/>
  <c r="L79" i="4"/>
  <c r="M79" i="4"/>
  <c r="L80" i="4"/>
  <c r="M80" i="4"/>
  <c r="L81" i="4"/>
  <c r="M81" i="4"/>
  <c r="L82" i="4"/>
  <c r="M82" i="4"/>
  <c r="L83" i="4"/>
  <c r="M83" i="4"/>
  <c r="L84" i="4"/>
  <c r="M84" i="4"/>
  <c r="L85" i="4"/>
  <c r="M85" i="4"/>
  <c r="L86" i="4"/>
  <c r="M86" i="4"/>
  <c r="N86" i="4" s="1"/>
  <c r="O86" i="4" s="1"/>
  <c r="L87" i="4"/>
  <c r="M87" i="4"/>
  <c r="N87" i="4" s="1"/>
  <c r="O87" i="4" s="1"/>
  <c r="L88" i="4"/>
  <c r="M88" i="4"/>
  <c r="L89" i="4"/>
  <c r="M89" i="4"/>
  <c r="L90" i="4"/>
  <c r="M90" i="4"/>
  <c r="L91" i="4"/>
  <c r="M91" i="4"/>
  <c r="N91" i="4" s="1"/>
  <c r="O91" i="4" s="1"/>
  <c r="L92" i="4"/>
  <c r="M92" i="4"/>
  <c r="L93" i="4"/>
  <c r="M93" i="4"/>
  <c r="L94" i="4"/>
  <c r="M94" i="4"/>
  <c r="L95" i="4"/>
  <c r="M95" i="4"/>
  <c r="L96" i="4"/>
  <c r="M96" i="4"/>
  <c r="L97" i="4"/>
  <c r="M97" i="4"/>
  <c r="L98" i="4"/>
  <c r="M98" i="4"/>
  <c r="L99" i="4"/>
  <c r="M99" i="4"/>
  <c r="L100" i="4"/>
  <c r="M100" i="4"/>
  <c r="N100" i="4" s="1"/>
  <c r="O100" i="4" s="1"/>
  <c r="L101" i="4"/>
  <c r="M101" i="4"/>
  <c r="L102" i="4"/>
  <c r="M102" i="4"/>
  <c r="L103" i="4"/>
  <c r="M103" i="4"/>
  <c r="L104" i="4"/>
  <c r="N104" i="4" s="1"/>
  <c r="O104" i="4" s="1"/>
  <c r="P105" i="4" s="1"/>
  <c r="M104" i="4"/>
  <c r="L105" i="4"/>
  <c r="M105" i="4"/>
  <c r="L106" i="4"/>
  <c r="N106" i="4" s="1"/>
  <c r="O106" i="4" s="1"/>
  <c r="P107" i="4" s="1"/>
  <c r="M106" i="4"/>
  <c r="L107" i="4"/>
  <c r="M107" i="4"/>
  <c r="L108" i="4"/>
  <c r="N108" i="4" s="1"/>
  <c r="O108" i="4" s="1"/>
  <c r="P109" i="4" s="1"/>
  <c r="M108" i="4"/>
  <c r="L109" i="4"/>
  <c r="N109" i="4" s="1"/>
  <c r="O109" i="4" s="1"/>
  <c r="P110" i="4" s="1"/>
  <c r="M109" i="4"/>
  <c r="L110" i="4"/>
  <c r="M110" i="4"/>
  <c r="L111" i="4"/>
  <c r="N111" i="4" s="1"/>
  <c r="O111" i="4" s="1"/>
  <c r="M111" i="4"/>
  <c r="L112" i="4"/>
  <c r="N112" i="4" s="1"/>
  <c r="O112" i="4" s="1"/>
  <c r="M112" i="4"/>
  <c r="L113" i="4"/>
  <c r="M113" i="4"/>
  <c r="L114" i="4"/>
  <c r="M114" i="4"/>
  <c r="L115" i="4"/>
  <c r="M115" i="4"/>
  <c r="N115" i="4" s="1"/>
  <c r="O115" i="4" s="1"/>
  <c r="P116" i="4" s="1"/>
  <c r="L116" i="4"/>
  <c r="M116" i="4"/>
  <c r="L117" i="4"/>
  <c r="M117" i="4"/>
  <c r="L118" i="4"/>
  <c r="M118" i="4"/>
  <c r="L119" i="4"/>
  <c r="M119" i="4"/>
  <c r="L120" i="4"/>
  <c r="M120" i="4"/>
  <c r="L121" i="4"/>
  <c r="M121" i="4"/>
  <c r="L122" i="4"/>
  <c r="M122" i="4"/>
  <c r="N122" i="4" s="1"/>
  <c r="O122" i="4" s="1"/>
  <c r="P123" i="4" s="1"/>
  <c r="L123" i="4"/>
  <c r="M123" i="4"/>
  <c r="N123" i="4" s="1"/>
  <c r="O123" i="4" s="1"/>
  <c r="P124" i="4" s="1"/>
  <c r="L124" i="4"/>
  <c r="N124" i="4" s="1"/>
  <c r="O124" i="4" s="1"/>
  <c r="P125" i="4" s="1"/>
  <c r="M124" i="4"/>
  <c r="L125" i="4"/>
  <c r="M125" i="4"/>
  <c r="L126" i="4"/>
  <c r="N126" i="4" s="1"/>
  <c r="O126" i="4" s="1"/>
  <c r="P127" i="4" s="1"/>
  <c r="M126" i="4"/>
  <c r="L127" i="4"/>
  <c r="M127" i="4"/>
  <c r="L128" i="4"/>
  <c r="M128" i="4"/>
  <c r="L129" i="4"/>
  <c r="N129" i="4" s="1"/>
  <c r="O129" i="4" s="1"/>
  <c r="P130" i="4" s="1"/>
  <c r="M129" i="4"/>
  <c r="L130" i="4"/>
  <c r="M130" i="4"/>
  <c r="N130" i="4"/>
  <c r="O130" i="4" s="1"/>
  <c r="P131" i="4" s="1"/>
  <c r="L131" i="4"/>
  <c r="N131" i="4" s="1"/>
  <c r="O131" i="4" s="1"/>
  <c r="P132" i="4" s="1"/>
  <c r="M131" i="4"/>
  <c r="L132" i="4"/>
  <c r="N132" i="4" s="1"/>
  <c r="O132" i="4" s="1"/>
  <c r="P133" i="4" s="1"/>
  <c r="M132" i="4"/>
  <c r="L133" i="4"/>
  <c r="M133" i="4"/>
  <c r="L134" i="4"/>
  <c r="N134" i="4" s="1"/>
  <c r="O134" i="4" s="1"/>
  <c r="P135" i="4" s="1"/>
  <c r="M134" i="4"/>
  <c r="L135" i="4"/>
  <c r="M135" i="4"/>
  <c r="L136" i="4"/>
  <c r="M136" i="4"/>
  <c r="L137" i="4"/>
  <c r="N137" i="4" s="1"/>
  <c r="O137" i="4" s="1"/>
  <c r="P138" i="4" s="1"/>
  <c r="M137" i="4"/>
  <c r="L138" i="4"/>
  <c r="M138" i="4"/>
  <c r="L139" i="4"/>
  <c r="M139" i="4"/>
  <c r="L140" i="4"/>
  <c r="N140" i="4" s="1"/>
  <c r="O140" i="4" s="1"/>
  <c r="P141" i="4" s="1"/>
  <c r="M140" i="4"/>
  <c r="L141" i="4"/>
  <c r="M141" i="4"/>
  <c r="L142" i="4"/>
  <c r="N142" i="4" s="1"/>
  <c r="O142" i="4" s="1"/>
  <c r="P143" i="4" s="1"/>
  <c r="M142" i="4"/>
  <c r="L143" i="4"/>
  <c r="M143" i="4"/>
  <c r="L144" i="4"/>
  <c r="M144" i="4"/>
  <c r="L145" i="4"/>
  <c r="M145" i="4"/>
  <c r="L146" i="4"/>
  <c r="N146" i="4" s="1"/>
  <c r="O146" i="4" s="1"/>
  <c r="P147" i="4" s="1"/>
  <c r="M146" i="4"/>
  <c r="L147" i="4"/>
  <c r="M147" i="4"/>
  <c r="N147" i="4" s="1"/>
  <c r="O147" i="4" s="1"/>
  <c r="P148" i="4" s="1"/>
  <c r="L148" i="4"/>
  <c r="N148" i="4" s="1"/>
  <c r="O148" i="4" s="1"/>
  <c r="P149" i="4" s="1"/>
  <c r="M148" i="4"/>
  <c r="L149" i="4"/>
  <c r="M149" i="4"/>
  <c r="L150" i="4"/>
  <c r="N150" i="4" s="1"/>
  <c r="O150" i="4" s="1"/>
  <c r="P151" i="4" s="1"/>
  <c r="M150" i="4"/>
  <c r="L151" i="4"/>
  <c r="M151" i="4"/>
  <c r="L152" i="4"/>
  <c r="M152" i="4"/>
  <c r="L153" i="4"/>
  <c r="N153" i="4" s="1"/>
  <c r="O153" i="4" s="1"/>
  <c r="P154" i="4" s="1"/>
  <c r="M153" i="4"/>
  <c r="L154" i="4"/>
  <c r="M154" i="4"/>
  <c r="N154" i="4"/>
  <c r="O154" i="4" s="1"/>
  <c r="P155" i="4" s="1"/>
  <c r="L155" i="4"/>
  <c r="M155" i="4"/>
  <c r="L156" i="4"/>
  <c r="M156" i="4"/>
  <c r="L157" i="4"/>
  <c r="M157" i="4"/>
  <c r="L158" i="4"/>
  <c r="M158" i="4"/>
  <c r="L159" i="4"/>
  <c r="M159" i="4"/>
  <c r="L160" i="4"/>
  <c r="M160" i="4"/>
  <c r="L161" i="4"/>
  <c r="M161" i="4"/>
  <c r="L162" i="4"/>
  <c r="M162" i="4"/>
  <c r="N162" i="4" s="1"/>
  <c r="O162" i="4" s="1"/>
  <c r="P163" i="4" s="1"/>
  <c r="L163" i="4"/>
  <c r="N163" i="4" s="1"/>
  <c r="M163" i="4"/>
  <c r="L164" i="4"/>
  <c r="M164" i="4"/>
  <c r="L165" i="4"/>
  <c r="M165" i="4"/>
  <c r="L166" i="4"/>
  <c r="M166" i="4"/>
  <c r="L167" i="4"/>
  <c r="M167" i="4"/>
  <c r="L168" i="4"/>
  <c r="N168" i="4" s="1"/>
  <c r="O168" i="4" s="1"/>
  <c r="P169" i="4" s="1"/>
  <c r="M168" i="4"/>
  <c r="L169" i="4"/>
  <c r="M169" i="4"/>
  <c r="L170" i="4"/>
  <c r="M170" i="4"/>
  <c r="N170" i="4" s="1"/>
  <c r="O170" i="4" s="1"/>
  <c r="P171" i="4" s="1"/>
  <c r="L171" i="4"/>
  <c r="M171" i="4"/>
  <c r="L172" i="4"/>
  <c r="M172" i="4"/>
  <c r="L173" i="4"/>
  <c r="M173" i="4"/>
  <c r="L174" i="4"/>
  <c r="M174" i="4"/>
  <c r="L175" i="4"/>
  <c r="M175" i="4"/>
  <c r="L176" i="4"/>
  <c r="M176" i="4"/>
  <c r="L177" i="4"/>
  <c r="M177" i="4"/>
  <c r="L178" i="4"/>
  <c r="M178" i="4"/>
  <c r="L179" i="4"/>
  <c r="M179" i="4"/>
  <c r="N179" i="4" s="1"/>
  <c r="O179" i="4" s="1"/>
  <c r="P180" i="4" s="1"/>
  <c r="L180" i="4"/>
  <c r="M180" i="4"/>
  <c r="N180" i="4"/>
  <c r="O180" i="4" s="1"/>
  <c r="P181" i="4" s="1"/>
  <c r="L181" i="4"/>
  <c r="M181" i="4"/>
  <c r="L182" i="4"/>
  <c r="M182" i="4"/>
  <c r="L183" i="4"/>
  <c r="M183" i="4"/>
  <c r="L184" i="4"/>
  <c r="M184" i="4"/>
  <c r="N184" i="4" s="1"/>
  <c r="O184" i="4" s="1"/>
  <c r="P185" i="4" s="1"/>
  <c r="L185" i="4"/>
  <c r="M185" i="4"/>
  <c r="L186" i="4"/>
  <c r="M186" i="4"/>
  <c r="L187" i="4"/>
  <c r="M187" i="4"/>
  <c r="N187" i="4" s="1"/>
  <c r="O187" i="4" s="1"/>
  <c r="P188" i="4" s="1"/>
  <c r="L188" i="4"/>
  <c r="M188" i="4"/>
  <c r="L189" i="4"/>
  <c r="M189" i="4"/>
  <c r="L190" i="4"/>
  <c r="M190" i="4"/>
  <c r="L191" i="4"/>
  <c r="M191" i="4"/>
  <c r="N191" i="4" s="1"/>
  <c r="O191" i="4" s="1"/>
  <c r="P192" i="4" s="1"/>
  <c r="L192" i="4"/>
  <c r="M192" i="4"/>
  <c r="L193" i="4"/>
  <c r="M193" i="4"/>
  <c r="L194" i="4"/>
  <c r="M194" i="4"/>
  <c r="L195" i="4"/>
  <c r="M195" i="4"/>
  <c r="L196" i="4"/>
  <c r="M196" i="4"/>
  <c r="L197" i="4"/>
  <c r="M197" i="4"/>
  <c r="L198" i="4"/>
  <c r="M198" i="4"/>
  <c r="L199" i="4"/>
  <c r="M199" i="4"/>
  <c r="N199" i="4" s="1"/>
  <c r="O199" i="4" s="1"/>
  <c r="P200" i="4" s="1"/>
  <c r="L200" i="4"/>
  <c r="M200" i="4"/>
  <c r="N200" i="4" s="1"/>
  <c r="O200" i="4" s="1"/>
  <c r="P201" i="4" s="1"/>
  <c r="L201" i="4"/>
  <c r="M201" i="4"/>
  <c r="L202" i="4"/>
  <c r="M202" i="4"/>
  <c r="N202" i="4" s="1"/>
  <c r="O202" i="4" s="1"/>
  <c r="P203" i="4" s="1"/>
  <c r="L203" i="4"/>
  <c r="M203" i="4"/>
  <c r="L204" i="4"/>
  <c r="M204" i="4"/>
  <c r="L205" i="4"/>
  <c r="M205" i="4"/>
  <c r="L206" i="4"/>
  <c r="M206" i="4"/>
  <c r="L207" i="4"/>
  <c r="M207" i="4"/>
  <c r="L208" i="4"/>
  <c r="M208" i="4"/>
  <c r="L209" i="4"/>
  <c r="N209" i="4" s="1"/>
  <c r="O209" i="4" s="1"/>
  <c r="P210" i="4" s="1"/>
  <c r="M209" i="4"/>
  <c r="L210" i="4"/>
  <c r="M210" i="4"/>
  <c r="L211" i="4"/>
  <c r="N211" i="4" s="1"/>
  <c r="O211" i="4" s="1"/>
  <c r="M211" i="4"/>
  <c r="L212" i="4"/>
  <c r="M212" i="4"/>
  <c r="L213" i="4"/>
  <c r="N213" i="4" s="1"/>
  <c r="O213" i="4" s="1"/>
  <c r="P214" i="4" s="1"/>
  <c r="M213" i="4"/>
  <c r="L214" i="4"/>
  <c r="M214" i="4"/>
  <c r="L215" i="4"/>
  <c r="M215" i="4"/>
  <c r="L216" i="4"/>
  <c r="M216" i="4"/>
  <c r="L217" i="4"/>
  <c r="M217" i="4"/>
  <c r="L218" i="4"/>
  <c r="N218" i="4" s="1"/>
  <c r="O218" i="4" s="1"/>
  <c r="P219" i="4" s="1"/>
  <c r="M218" i="4"/>
  <c r="L219" i="4"/>
  <c r="M219" i="4"/>
  <c r="L220" i="4"/>
  <c r="M220" i="4"/>
  <c r="L221" i="4"/>
  <c r="M221" i="4"/>
  <c r="L222" i="4"/>
  <c r="N222" i="4" s="1"/>
  <c r="O222" i="4" s="1"/>
  <c r="P223" i="4" s="1"/>
  <c r="M222" i="4"/>
  <c r="L223" i="4"/>
  <c r="M223" i="4"/>
  <c r="N223" i="4" s="1"/>
  <c r="O223" i="4" s="1"/>
  <c r="P224" i="4" s="1"/>
  <c r="L224" i="4"/>
  <c r="M224" i="4"/>
  <c r="L225" i="4"/>
  <c r="M225" i="4"/>
  <c r="L226" i="4"/>
  <c r="M226" i="4"/>
  <c r="L227" i="4"/>
  <c r="M227" i="4"/>
  <c r="L228" i="4"/>
  <c r="N228" i="4" s="1"/>
  <c r="O228" i="4" s="1"/>
  <c r="P229" i="4" s="1"/>
  <c r="M228" i="4"/>
  <c r="L229" i="4"/>
  <c r="M229" i="4"/>
  <c r="L230" i="4"/>
  <c r="M230" i="4"/>
  <c r="L231" i="4"/>
  <c r="M231" i="4"/>
  <c r="L232" i="4"/>
  <c r="M232" i="4"/>
  <c r="L233" i="4"/>
  <c r="M233" i="4"/>
  <c r="L234" i="4"/>
  <c r="M234" i="4"/>
  <c r="N234" i="4"/>
  <c r="O234" i="4" s="1"/>
  <c r="P235" i="4" s="1"/>
  <c r="L235" i="4"/>
  <c r="M235" i="4"/>
  <c r="N235" i="4" s="1"/>
  <c r="O235" i="4" s="1"/>
  <c r="P236" i="4" s="1"/>
  <c r="L236" i="4"/>
  <c r="M236" i="4"/>
  <c r="N236" i="4" s="1"/>
  <c r="O236" i="4" s="1"/>
  <c r="P237" i="4" s="1"/>
  <c r="L237" i="4"/>
  <c r="M237" i="4"/>
  <c r="L238" i="4"/>
  <c r="M238" i="4"/>
  <c r="L239" i="4"/>
  <c r="M239" i="4"/>
  <c r="L240" i="4"/>
  <c r="M240" i="4"/>
  <c r="L241" i="4"/>
  <c r="M241" i="4"/>
  <c r="L242" i="4"/>
  <c r="M242" i="4"/>
  <c r="L243" i="4"/>
  <c r="N243" i="4" s="1"/>
  <c r="O243" i="4" s="1"/>
  <c r="P244" i="4" s="1"/>
  <c r="M243" i="4"/>
  <c r="L244" i="4"/>
  <c r="N244" i="4" s="1"/>
  <c r="O244" i="4" s="1"/>
  <c r="P245" i="4" s="1"/>
  <c r="M244" i="4"/>
  <c r="L245" i="4"/>
  <c r="M245" i="4"/>
  <c r="L246" i="4"/>
  <c r="M246" i="4"/>
  <c r="L247" i="4"/>
  <c r="M247" i="4"/>
  <c r="N247" i="4" s="1"/>
  <c r="O247" i="4" s="1"/>
  <c r="P248" i="4" s="1"/>
  <c r="L248" i="4"/>
  <c r="N248" i="4" s="1"/>
  <c r="O248" i="4" s="1"/>
  <c r="P249" i="4" s="1"/>
  <c r="M248" i="4"/>
  <c r="L249" i="4"/>
  <c r="M249" i="4"/>
  <c r="L250" i="4"/>
  <c r="M250" i="4"/>
  <c r="N250" i="4"/>
  <c r="L251" i="4"/>
  <c r="M251" i="4"/>
  <c r="N251" i="4" s="1"/>
  <c r="O251" i="4" s="1"/>
  <c r="P252" i="4" s="1"/>
  <c r="L252" i="4"/>
  <c r="M252" i="4"/>
  <c r="L253" i="4"/>
  <c r="M253" i="4"/>
  <c r="L254" i="4"/>
  <c r="M254" i="4"/>
  <c r="L255" i="4"/>
  <c r="M255" i="4"/>
  <c r="N255" i="4" s="1"/>
  <c r="O255" i="4" s="1"/>
  <c r="P256" i="4" s="1"/>
  <c r="L256" i="4"/>
  <c r="M256" i="4"/>
  <c r="L257" i="4"/>
  <c r="M257" i="4"/>
  <c r="L258" i="4"/>
  <c r="M258" i="4"/>
  <c r="L259" i="4"/>
  <c r="N259" i="4" s="1"/>
  <c r="O259" i="4" s="1"/>
  <c r="P260" i="4" s="1"/>
  <c r="M259" i="4"/>
  <c r="L260" i="4"/>
  <c r="N260" i="4" s="1"/>
  <c r="O260" i="4" s="1"/>
  <c r="P261" i="4" s="1"/>
  <c r="M260" i="4"/>
  <c r="L261" i="4"/>
  <c r="N261" i="4" s="1"/>
  <c r="O261" i="4" s="1"/>
  <c r="P262" i="4" s="1"/>
  <c r="M261" i="4"/>
  <c r="L262" i="4"/>
  <c r="N262" i="4" s="1"/>
  <c r="O262" i="4" s="1"/>
  <c r="P263" i="4" s="1"/>
  <c r="M262" i="4"/>
  <c r="L263" i="4"/>
  <c r="M263" i="4"/>
  <c r="L264" i="4"/>
  <c r="N264" i="4" s="1"/>
  <c r="O264" i="4" s="1"/>
  <c r="P265" i="4" s="1"/>
  <c r="M264" i="4"/>
  <c r="L265" i="4"/>
  <c r="M265" i="4"/>
  <c r="L266" i="4"/>
  <c r="M266" i="4"/>
  <c r="L267" i="4"/>
  <c r="N267" i="4" s="1"/>
  <c r="O267" i="4" s="1"/>
  <c r="P268" i="4" s="1"/>
  <c r="M267" i="4"/>
  <c r="L268" i="4"/>
  <c r="M268" i="4"/>
  <c r="L269" i="4"/>
  <c r="M269" i="4"/>
  <c r="L270" i="4"/>
  <c r="N270" i="4" s="1"/>
  <c r="O270" i="4" s="1"/>
  <c r="P271" i="4" s="1"/>
  <c r="M270" i="4"/>
  <c r="L271" i="4"/>
  <c r="M271" i="4"/>
  <c r="L272" i="4"/>
  <c r="M272" i="4"/>
  <c r="L273" i="4"/>
  <c r="M273" i="4"/>
  <c r="L274" i="4"/>
  <c r="M274" i="4"/>
  <c r="L275" i="4"/>
  <c r="M275" i="4"/>
  <c r="L276" i="4"/>
  <c r="M276" i="4"/>
  <c r="L277" i="4"/>
  <c r="M277" i="4"/>
  <c r="L278" i="4"/>
  <c r="M278" i="4"/>
  <c r="L279" i="4"/>
  <c r="M279" i="4"/>
  <c r="N279" i="4" s="1"/>
  <c r="O279" i="4" s="1"/>
  <c r="P280" i="4" s="1"/>
  <c r="L280" i="4"/>
  <c r="M280" i="4"/>
  <c r="N280" i="4"/>
  <c r="O280" i="4" s="1"/>
  <c r="P281" i="4" s="1"/>
  <c r="L281" i="4"/>
  <c r="M281" i="4"/>
  <c r="L282" i="4"/>
  <c r="M282" i="4"/>
  <c r="L283" i="4"/>
  <c r="M283" i="4"/>
  <c r="L284" i="4"/>
  <c r="M284" i="4"/>
  <c r="L285" i="4"/>
  <c r="M285" i="4"/>
  <c r="L286" i="4"/>
  <c r="M286" i="4"/>
  <c r="L287" i="4"/>
  <c r="M287" i="4"/>
  <c r="N287" i="4" s="1"/>
  <c r="O287" i="4" s="1"/>
  <c r="P288" i="4" s="1"/>
  <c r="L288" i="4"/>
  <c r="M288" i="4"/>
  <c r="L289" i="4"/>
  <c r="M289" i="4"/>
  <c r="L290" i="4"/>
  <c r="M290" i="4"/>
  <c r="L291" i="4"/>
  <c r="M291" i="4"/>
  <c r="N291" i="4" s="1"/>
  <c r="O291" i="4" s="1"/>
  <c r="P292" i="4" s="1"/>
  <c r="L292" i="4"/>
  <c r="M292" i="4"/>
  <c r="L293" i="4"/>
  <c r="M293" i="4"/>
  <c r="L294" i="4"/>
  <c r="M294" i="4"/>
  <c r="L295" i="4"/>
  <c r="M295" i="4"/>
  <c r="L296" i="4"/>
  <c r="M296" i="4"/>
  <c r="N296" i="4" s="1"/>
  <c r="O296" i="4" s="1"/>
  <c r="P297" i="4" s="1"/>
  <c r="L297" i="4"/>
  <c r="M297" i="4"/>
  <c r="L298" i="4"/>
  <c r="M298" i="4"/>
  <c r="L299" i="4"/>
  <c r="M299" i="4"/>
  <c r="N299" i="4"/>
  <c r="O299" i="4" s="1"/>
  <c r="P300" i="4" s="1"/>
  <c r="L300" i="4"/>
  <c r="N300" i="4" s="1"/>
  <c r="O300" i="4" s="1"/>
  <c r="P301" i="4" s="1"/>
  <c r="M300" i="4"/>
  <c r="L301" i="4"/>
  <c r="M301" i="4"/>
  <c r="L302" i="4"/>
  <c r="M302" i="4"/>
  <c r="N302" i="4"/>
  <c r="O302" i="4" s="1"/>
  <c r="P303" i="4" s="1"/>
  <c r="L303" i="4"/>
  <c r="M303" i="4"/>
  <c r="N303" i="4" s="1"/>
  <c r="O303" i="4" s="1"/>
  <c r="P304" i="4" s="1"/>
  <c r="L304" i="4"/>
  <c r="M304" i="4"/>
  <c r="L305" i="4"/>
  <c r="M305" i="4"/>
  <c r="L306" i="4"/>
  <c r="M306" i="4"/>
  <c r="L307" i="4"/>
  <c r="M307" i="4"/>
  <c r="N307" i="4" s="1"/>
  <c r="O307" i="4" s="1"/>
  <c r="P308" i="4" s="1"/>
  <c r="L308" i="4"/>
  <c r="M308" i="4"/>
  <c r="L309" i="4"/>
  <c r="M309" i="4"/>
  <c r="L310" i="4"/>
  <c r="M310" i="4"/>
  <c r="L311" i="4"/>
  <c r="N311" i="4" s="1"/>
  <c r="O311" i="4" s="1"/>
  <c r="P312" i="4" s="1"/>
  <c r="M311" i="4"/>
  <c r="L312" i="4"/>
  <c r="N312" i="4" s="1"/>
  <c r="O312" i="4" s="1"/>
  <c r="P313" i="4" s="1"/>
  <c r="M312" i="4"/>
  <c r="L313" i="4"/>
  <c r="M313" i="4"/>
  <c r="L314" i="4"/>
  <c r="N314" i="4" s="1"/>
  <c r="O314" i="4" s="1"/>
  <c r="P315" i="4" s="1"/>
  <c r="M314" i="4"/>
  <c r="L315" i="4"/>
  <c r="N315" i="4" s="1"/>
  <c r="O315" i="4" s="1"/>
  <c r="P316" i="4" s="1"/>
  <c r="M315" i="4"/>
  <c r="L316" i="4"/>
  <c r="M316" i="4"/>
  <c r="L317" i="4"/>
  <c r="M317" i="4"/>
  <c r="L318" i="4"/>
  <c r="M318" i="4"/>
  <c r="L319" i="4"/>
  <c r="M319" i="4"/>
  <c r="L320" i="4"/>
  <c r="M320" i="4"/>
  <c r="L321" i="4"/>
  <c r="M321" i="4"/>
  <c r="L322" i="4"/>
  <c r="M322" i="4"/>
  <c r="L323" i="4"/>
  <c r="M323" i="4"/>
  <c r="L324" i="4"/>
  <c r="M324" i="4"/>
  <c r="L325" i="4"/>
  <c r="M325" i="4"/>
  <c r="L326" i="4"/>
  <c r="M326" i="4"/>
  <c r="L327" i="4"/>
  <c r="N327" i="4" s="1"/>
  <c r="O327" i="4" s="1"/>
  <c r="P328" i="4" s="1"/>
  <c r="M327" i="4"/>
  <c r="L328" i="4"/>
  <c r="M328" i="4"/>
  <c r="L329" i="4"/>
  <c r="N329" i="4" s="1"/>
  <c r="O329" i="4" s="1"/>
  <c r="P330" i="4" s="1"/>
  <c r="M329" i="4"/>
  <c r="L330" i="4"/>
  <c r="N330" i="4" s="1"/>
  <c r="O330" i="4" s="1"/>
  <c r="P331" i="4" s="1"/>
  <c r="M330" i="4"/>
  <c r="L331" i="4"/>
  <c r="M331" i="4"/>
  <c r="L332" i="4"/>
  <c r="N332" i="4" s="1"/>
  <c r="O332" i="4" s="1"/>
  <c r="P333" i="4" s="1"/>
  <c r="M332" i="4"/>
  <c r="L333" i="4"/>
  <c r="M333" i="4"/>
  <c r="L334" i="4"/>
  <c r="M334" i="4"/>
  <c r="N334" i="4" s="1"/>
  <c r="O334" i="4" s="1"/>
  <c r="P335" i="4" s="1"/>
  <c r="L335" i="4"/>
  <c r="M335" i="4"/>
  <c r="L336" i="4"/>
  <c r="M336" i="4"/>
  <c r="L337" i="4"/>
  <c r="M337" i="4"/>
  <c r="L338" i="4"/>
  <c r="M338" i="4"/>
  <c r="L339" i="4"/>
  <c r="M339" i="4"/>
  <c r="L340" i="4"/>
  <c r="M340" i="4"/>
  <c r="L341" i="4"/>
  <c r="M341" i="4"/>
  <c r="L342" i="4"/>
  <c r="M342" i="4"/>
  <c r="L343" i="4"/>
  <c r="M343" i="4"/>
  <c r="N343" i="4" s="1"/>
  <c r="O343" i="4" s="1"/>
  <c r="P344" i="4" s="1"/>
  <c r="L344" i="4"/>
  <c r="M344" i="4"/>
  <c r="N344" i="4"/>
  <c r="O344" i="4" s="1"/>
  <c r="P345" i="4" s="1"/>
  <c r="L345" i="4"/>
  <c r="M345" i="4"/>
  <c r="L346" i="4"/>
  <c r="M346" i="4"/>
  <c r="L347" i="4"/>
  <c r="M347" i="4"/>
  <c r="L348" i="4"/>
  <c r="M348" i="4"/>
  <c r="L349" i="4"/>
  <c r="M349" i="4"/>
  <c r="L350" i="4"/>
  <c r="M350" i="4"/>
  <c r="N350" i="4" s="1"/>
  <c r="O350" i="4" s="1"/>
  <c r="P351" i="4" s="1"/>
  <c r="L351" i="4"/>
  <c r="M351" i="4"/>
  <c r="L352" i="4"/>
  <c r="M352" i="4"/>
  <c r="L353" i="4"/>
  <c r="M353" i="4"/>
  <c r="L354" i="4"/>
  <c r="M354" i="4"/>
  <c r="L355" i="4"/>
  <c r="M355" i="4"/>
  <c r="L356" i="4"/>
  <c r="N356" i="4" s="1"/>
  <c r="O356" i="4" s="1"/>
  <c r="P357" i="4" s="1"/>
  <c r="M356" i="4"/>
  <c r="L357" i="4"/>
  <c r="N357" i="4" s="1"/>
  <c r="O357" i="4" s="1"/>
  <c r="P358" i="4" s="1"/>
  <c r="M357" i="4"/>
  <c r="L358" i="4"/>
  <c r="N358" i="4" s="1"/>
  <c r="O358" i="4" s="1"/>
  <c r="P359" i="4" s="1"/>
  <c r="M358" i="4"/>
  <c r="L359" i="4"/>
  <c r="M359" i="4"/>
  <c r="L360" i="4"/>
  <c r="N360" i="4" s="1"/>
  <c r="O360" i="4" s="1"/>
  <c r="P361" i="4" s="1"/>
  <c r="M360" i="4"/>
  <c r="L361" i="4"/>
  <c r="M361" i="4"/>
  <c r="L362" i="4"/>
  <c r="N362" i="4" s="1"/>
  <c r="O362" i="4" s="1"/>
  <c r="P363" i="4" s="1"/>
  <c r="M362" i="4"/>
  <c r="L363" i="4"/>
  <c r="M363" i="4"/>
  <c r="N363" i="4"/>
  <c r="O363" i="4" s="1"/>
  <c r="P364" i="4" s="1"/>
  <c r="L364" i="4"/>
  <c r="N364" i="4" s="1"/>
  <c r="O364" i="4" s="1"/>
  <c r="P365" i="4" s="1"/>
  <c r="M364" i="4"/>
  <c r="L365" i="4"/>
  <c r="M365" i="4"/>
  <c r="L366" i="4"/>
  <c r="M366" i="4"/>
  <c r="L367" i="4"/>
  <c r="N367" i="4" s="1"/>
  <c r="O367" i="4" s="1"/>
  <c r="P368" i="4" s="1"/>
  <c r="M367" i="4"/>
  <c r="L368" i="4"/>
  <c r="M368" i="4"/>
  <c r="N368" i="4" s="1"/>
  <c r="O368" i="4" s="1"/>
  <c r="P369" i="4" s="1"/>
  <c r="L369" i="4"/>
  <c r="M369" i="4"/>
  <c r="L370" i="4"/>
  <c r="M370" i="4"/>
  <c r="L371" i="4"/>
  <c r="N371" i="4" s="1"/>
  <c r="O371" i="4" s="1"/>
  <c r="P372" i="4" s="1"/>
  <c r="M371" i="4"/>
  <c r="L372" i="4"/>
  <c r="M372" i="4"/>
  <c r="L373" i="4"/>
  <c r="M373" i="4"/>
  <c r="L374" i="4"/>
  <c r="N374" i="4" s="1"/>
  <c r="O374" i="4" s="1"/>
  <c r="P375" i="4" s="1"/>
  <c r="M374" i="4"/>
  <c r="L375" i="4"/>
  <c r="M375" i="4"/>
  <c r="L376" i="4"/>
  <c r="N376" i="4" s="1"/>
  <c r="O376" i="4" s="1"/>
  <c r="P377" i="4" s="1"/>
  <c r="M376" i="4"/>
  <c r="L377" i="4"/>
  <c r="M377" i="4"/>
  <c r="L378" i="4"/>
  <c r="M378" i="4"/>
  <c r="L379" i="4"/>
  <c r="M379" i="4"/>
  <c r="N379" i="4" s="1"/>
  <c r="O379" i="4" s="1"/>
  <c r="P380" i="4" s="1"/>
  <c r="L380" i="4"/>
  <c r="M380" i="4"/>
  <c r="N380" i="4" s="1"/>
  <c r="O380" i="4" s="1"/>
  <c r="P381" i="4" s="1"/>
  <c r="L381" i="4"/>
  <c r="M381" i="4"/>
  <c r="L382" i="4"/>
  <c r="M382" i="4"/>
  <c r="L383" i="4"/>
  <c r="M383" i="4"/>
  <c r="N383" i="4" s="1"/>
  <c r="O383" i="4" s="1"/>
  <c r="P384" i="4" s="1"/>
  <c r="L384" i="4"/>
  <c r="M384" i="4"/>
  <c r="L385" i="4"/>
  <c r="M385" i="4"/>
  <c r="L386" i="4"/>
  <c r="M386" i="4"/>
  <c r="L387" i="4"/>
  <c r="M387" i="4"/>
  <c r="L388" i="4"/>
  <c r="M388" i="4"/>
  <c r="L389" i="4"/>
  <c r="M389" i="4"/>
  <c r="L390" i="4"/>
  <c r="M390" i="4"/>
  <c r="L391" i="4"/>
  <c r="M391" i="4"/>
  <c r="L392" i="4"/>
  <c r="M392" i="4"/>
  <c r="N392" i="4" s="1"/>
  <c r="O392" i="4" s="1"/>
  <c r="P393" i="4" s="1"/>
  <c r="L393" i="4"/>
  <c r="M393" i="4"/>
  <c r="L394" i="4"/>
  <c r="M394" i="4"/>
  <c r="L395" i="4"/>
  <c r="N395" i="4" s="1"/>
  <c r="O395" i="4" s="1"/>
  <c r="P396" i="4" s="1"/>
  <c r="M395" i="4"/>
  <c r="L396" i="4"/>
  <c r="M396" i="4"/>
  <c r="N396" i="4"/>
  <c r="O396" i="4" s="1"/>
  <c r="P397" i="4" s="1"/>
  <c r="L397" i="4"/>
  <c r="M397" i="4"/>
  <c r="L398" i="4"/>
  <c r="M398" i="4"/>
  <c r="L399" i="4"/>
  <c r="M399" i="4"/>
  <c r="N399" i="4"/>
  <c r="O399" i="4" s="1"/>
  <c r="P400" i="4" s="1"/>
  <c r="L400" i="4"/>
  <c r="N400" i="4" s="1"/>
  <c r="O400" i="4" s="1"/>
  <c r="P401" i="4" s="1"/>
  <c r="M400" i="4"/>
  <c r="L401" i="4"/>
  <c r="M401" i="4"/>
  <c r="L402" i="4"/>
  <c r="M402" i="4"/>
  <c r="L403" i="4"/>
  <c r="M403" i="4"/>
  <c r="L404" i="4"/>
  <c r="M404" i="4"/>
  <c r="L405" i="4"/>
  <c r="M405" i="4"/>
  <c r="L406" i="4"/>
  <c r="N406" i="4" s="1"/>
  <c r="O406" i="4" s="1"/>
  <c r="P407" i="4" s="1"/>
  <c r="M406" i="4"/>
  <c r="L407" i="4"/>
  <c r="M407" i="4"/>
  <c r="L408" i="4"/>
  <c r="N408" i="4" s="1"/>
  <c r="O408" i="4" s="1"/>
  <c r="P409" i="4" s="1"/>
  <c r="M408" i="4"/>
  <c r="L409" i="4"/>
  <c r="M409" i="4"/>
  <c r="L410" i="4"/>
  <c r="N410" i="4" s="1"/>
  <c r="O410" i="4" s="1"/>
  <c r="P411" i="4" s="1"/>
  <c r="M410" i="4"/>
  <c r="L411" i="4"/>
  <c r="M411" i="4"/>
  <c r="N411" i="4"/>
  <c r="O411" i="4" s="1"/>
  <c r="P412" i="4" s="1"/>
  <c r="L412" i="4"/>
  <c r="M412" i="4"/>
  <c r="N412" i="4"/>
  <c r="O412" i="4" s="1"/>
  <c r="P413" i="4" s="1"/>
  <c r="L413" i="4"/>
  <c r="M413" i="4"/>
  <c r="L414" i="4"/>
  <c r="M414" i="4"/>
  <c r="L415" i="4"/>
  <c r="N415" i="4" s="1"/>
  <c r="O415" i="4" s="1"/>
  <c r="P416" i="4" s="1"/>
  <c r="M415" i="4"/>
  <c r="L416" i="4"/>
  <c r="N416" i="4" s="1"/>
  <c r="O416" i="4" s="1"/>
  <c r="P417" i="4" s="1"/>
  <c r="M416" i="4"/>
  <c r="L417" i="4"/>
  <c r="M417" i="4"/>
  <c r="L418" i="4"/>
  <c r="M418" i="4"/>
  <c r="L419" i="4"/>
  <c r="M419" i="4"/>
  <c r="L420" i="4"/>
  <c r="M420" i="4"/>
  <c r="L421" i="4"/>
  <c r="M421" i="4"/>
  <c r="L422" i="4"/>
  <c r="N422" i="4" s="1"/>
  <c r="O422" i="4" s="1"/>
  <c r="P423" i="4" s="1"/>
  <c r="M422" i="4"/>
  <c r="L423" i="4"/>
  <c r="M423" i="4"/>
  <c r="L424" i="4"/>
  <c r="M424" i="4"/>
  <c r="L425" i="4"/>
  <c r="M425" i="4"/>
  <c r="L426" i="4"/>
  <c r="N426" i="4" s="1"/>
  <c r="O426" i="4" s="1"/>
  <c r="P427" i="4" s="1"/>
  <c r="M426" i="4"/>
  <c r="L427" i="4"/>
  <c r="M427" i="4"/>
  <c r="N427" i="4"/>
  <c r="O427" i="4" s="1"/>
  <c r="P428" i="4" s="1"/>
  <c r="L428" i="4"/>
  <c r="M428" i="4"/>
  <c r="N428" i="4"/>
  <c r="O428" i="4" s="1"/>
  <c r="P429" i="4" s="1"/>
  <c r="L429" i="4"/>
  <c r="M429" i="4"/>
  <c r="L430" i="4"/>
  <c r="M430" i="4"/>
  <c r="L431" i="4"/>
  <c r="M431" i="4"/>
  <c r="L432" i="4"/>
  <c r="M432" i="4"/>
  <c r="N432" i="4"/>
  <c r="O432" i="4" s="1"/>
  <c r="P433" i="4" s="1"/>
  <c r="L433" i="4"/>
  <c r="M433" i="4"/>
  <c r="L434" i="4"/>
  <c r="M434" i="4"/>
  <c r="L435" i="4"/>
  <c r="M435" i="4"/>
  <c r="L436" i="4"/>
  <c r="M436" i="4"/>
  <c r="L437" i="4"/>
  <c r="M437" i="4"/>
  <c r="L438" i="4"/>
  <c r="M438" i="4"/>
  <c r="L439" i="4"/>
  <c r="M439" i="4"/>
  <c r="L440" i="4"/>
  <c r="M440" i="4"/>
  <c r="L441" i="4"/>
  <c r="M441" i="4"/>
  <c r="L442" i="4"/>
  <c r="M442" i="4"/>
  <c r="L443" i="4"/>
  <c r="M443" i="4"/>
  <c r="N443" i="4" s="1"/>
  <c r="O443" i="4" s="1"/>
  <c r="P444" i="4" s="1"/>
  <c r="L444" i="4"/>
  <c r="M444" i="4"/>
  <c r="N444" i="4" s="1"/>
  <c r="O444" i="4" s="1"/>
  <c r="P445" i="4" s="1"/>
  <c r="L445" i="4"/>
  <c r="M445" i="4"/>
  <c r="L446" i="4"/>
  <c r="M446" i="4"/>
  <c r="L447" i="4"/>
  <c r="M447" i="4"/>
  <c r="N447" i="4" s="1"/>
  <c r="O447" i="4" s="1"/>
  <c r="P448" i="4" s="1"/>
  <c r="L448" i="4"/>
  <c r="M448" i="4"/>
  <c r="L449" i="4"/>
  <c r="M449" i="4"/>
  <c r="L450" i="4"/>
  <c r="M450" i="4"/>
  <c r="L451" i="4"/>
  <c r="M451" i="4"/>
  <c r="L452" i="4"/>
  <c r="M452" i="4"/>
  <c r="L453" i="4"/>
  <c r="M453" i="4"/>
  <c r="L454" i="4"/>
  <c r="M454" i="4"/>
  <c r="L455" i="4"/>
  <c r="M455" i="4"/>
  <c r="L456" i="4"/>
  <c r="N456" i="4" s="1"/>
  <c r="O456" i="4" s="1"/>
  <c r="P457" i="4" s="1"/>
  <c r="M456" i="4"/>
  <c r="L457" i="4"/>
  <c r="M457" i="4"/>
  <c r="L458" i="4"/>
  <c r="M458" i="4"/>
  <c r="L459" i="4"/>
  <c r="M459" i="4"/>
  <c r="N459" i="4"/>
  <c r="O459" i="4" s="1"/>
  <c r="P460" i="4" s="1"/>
  <c r="L460" i="4"/>
  <c r="M460" i="4"/>
  <c r="N460" i="4"/>
  <c r="O460" i="4" s="1"/>
  <c r="P461" i="4" s="1"/>
  <c r="L461" i="4"/>
  <c r="M461" i="4"/>
  <c r="L462" i="4"/>
  <c r="M462" i="4"/>
  <c r="L463" i="4"/>
  <c r="N463" i="4" s="1"/>
  <c r="O463" i="4" s="1"/>
  <c r="P464" i="4" s="1"/>
  <c r="M463" i="4"/>
  <c r="L464" i="4"/>
  <c r="M464" i="4"/>
  <c r="L465" i="4"/>
  <c r="M465" i="4"/>
  <c r="L466" i="4"/>
  <c r="M466" i="4"/>
  <c r="L467" i="4"/>
  <c r="M467" i="4"/>
  <c r="L468" i="4"/>
  <c r="M468" i="4"/>
  <c r="L469" i="4"/>
  <c r="M469" i="4"/>
  <c r="L470" i="4"/>
  <c r="M470" i="4"/>
  <c r="L471" i="4"/>
  <c r="M471" i="4"/>
  <c r="L472" i="4"/>
  <c r="N472" i="4" s="1"/>
  <c r="O472" i="4" s="1"/>
  <c r="P473" i="4" s="1"/>
  <c r="M472" i="4"/>
  <c r="L473" i="4"/>
  <c r="M473" i="4"/>
  <c r="L474" i="4"/>
  <c r="M474" i="4"/>
  <c r="L475" i="4"/>
  <c r="M475" i="4"/>
  <c r="L476" i="4"/>
  <c r="N476" i="4" s="1"/>
  <c r="O476" i="4" s="1"/>
  <c r="P477" i="4" s="1"/>
  <c r="M476" i="4"/>
  <c r="L477" i="4"/>
  <c r="N477" i="4" s="1"/>
  <c r="O477" i="4" s="1"/>
  <c r="P478" i="4" s="1"/>
  <c r="M477" i="4"/>
  <c r="L478" i="4"/>
  <c r="M478" i="4"/>
  <c r="L479" i="4"/>
  <c r="N479" i="4" s="1"/>
  <c r="O479" i="4" s="1"/>
  <c r="P480" i="4" s="1"/>
  <c r="M479" i="4"/>
  <c r="L480" i="4"/>
  <c r="M480" i="4"/>
  <c r="L481" i="4"/>
  <c r="M481" i="4"/>
  <c r="L482" i="4"/>
  <c r="M482" i="4"/>
  <c r="L483" i="4"/>
  <c r="N483" i="4" s="1"/>
  <c r="O483" i="4" s="1"/>
  <c r="P484" i="4" s="1"/>
  <c r="M483" i="4"/>
  <c r="L484" i="4"/>
  <c r="M484" i="4"/>
  <c r="N484" i="4" s="1"/>
  <c r="O484" i="4" s="1"/>
  <c r="P485" i="4" s="1"/>
  <c r="L485" i="4"/>
  <c r="M485" i="4"/>
  <c r="L486" i="4"/>
  <c r="M486" i="4"/>
  <c r="L487" i="4"/>
  <c r="M487" i="4"/>
  <c r="L488" i="4"/>
  <c r="M488" i="4"/>
  <c r="L489" i="4"/>
  <c r="M489" i="4"/>
  <c r="L490" i="4"/>
  <c r="M490" i="4"/>
  <c r="L491" i="4"/>
  <c r="M491" i="4"/>
  <c r="L492" i="4"/>
  <c r="M492" i="4"/>
  <c r="N492" i="4" s="1"/>
  <c r="O492" i="4" s="1"/>
  <c r="P493" i="4" s="1"/>
  <c r="L493" i="4"/>
  <c r="N493" i="4" s="1"/>
  <c r="O493" i="4" s="1"/>
  <c r="P494" i="4" s="1"/>
  <c r="M493" i="4"/>
  <c r="L494" i="4"/>
  <c r="M494" i="4"/>
  <c r="L495" i="4"/>
  <c r="N495" i="4" s="1"/>
  <c r="O495" i="4" s="1"/>
  <c r="P496" i="4" s="1"/>
  <c r="M495" i="4"/>
  <c r="L496" i="4"/>
  <c r="M496" i="4"/>
  <c r="L497" i="4"/>
  <c r="M497" i="4"/>
  <c r="N497" i="4"/>
  <c r="O497" i="4" s="1"/>
  <c r="P498" i="4" s="1"/>
  <c r="L498" i="4"/>
  <c r="M498" i="4"/>
  <c r="L499" i="4"/>
  <c r="M499" i="4"/>
  <c r="L500" i="4"/>
  <c r="M500" i="4"/>
  <c r="L501" i="4"/>
  <c r="M501" i="4"/>
  <c r="L502" i="4"/>
  <c r="M502" i="4"/>
  <c r="L503" i="4"/>
  <c r="M503" i="4"/>
  <c r="L504" i="4"/>
  <c r="N504" i="4" s="1"/>
  <c r="O504" i="4" s="1"/>
  <c r="P505" i="4" s="1"/>
  <c r="M504" i="4"/>
  <c r="L505" i="4"/>
  <c r="M505" i="4"/>
  <c r="L506" i="4"/>
  <c r="M506" i="4"/>
  <c r="L507" i="4"/>
  <c r="M507" i="4"/>
  <c r="L508" i="4"/>
  <c r="M508" i="4"/>
  <c r="L509" i="4"/>
  <c r="N509" i="4" s="1"/>
  <c r="O509" i="4" s="1"/>
  <c r="P510" i="4" s="1"/>
  <c r="M509" i="4"/>
  <c r="L510" i="4"/>
  <c r="M510" i="4"/>
  <c r="L511" i="4"/>
  <c r="N511" i="4" s="1"/>
  <c r="O511" i="4" s="1"/>
  <c r="P512" i="4" s="1"/>
  <c r="M511" i="4"/>
  <c r="L512" i="4"/>
  <c r="M512" i="4"/>
  <c r="L513" i="4"/>
  <c r="M513" i="4"/>
  <c r="L514" i="4"/>
  <c r="M514" i="4"/>
  <c r="L515" i="4"/>
  <c r="N515" i="4" s="1"/>
  <c r="O515" i="4" s="1"/>
  <c r="P516" i="4" s="1"/>
  <c r="M515" i="4"/>
  <c r="L516" i="4"/>
  <c r="M516" i="4"/>
  <c r="N516" i="4" s="1"/>
  <c r="O516" i="4" s="1"/>
  <c r="P517" i="4" s="1"/>
  <c r="L517" i="4"/>
  <c r="M517" i="4"/>
  <c r="L518" i="4"/>
  <c r="M518" i="4"/>
  <c r="L519" i="4"/>
  <c r="M519" i="4"/>
  <c r="L520" i="4"/>
  <c r="M520" i="4"/>
  <c r="L521" i="4"/>
  <c r="N521" i="4" s="1"/>
  <c r="O521" i="4" s="1"/>
  <c r="P522" i="4" s="1"/>
  <c r="M521" i="4"/>
  <c r="L522" i="4"/>
  <c r="M522" i="4"/>
  <c r="L523" i="4"/>
  <c r="N523" i="4" s="1"/>
  <c r="O523" i="4" s="1"/>
  <c r="P524" i="4" s="1"/>
  <c r="M523" i="4"/>
  <c r="L524" i="4"/>
  <c r="M524" i="4"/>
  <c r="N524" i="4"/>
  <c r="O524" i="4" s="1"/>
  <c r="P525" i="4" s="1"/>
  <c r="L525" i="4"/>
  <c r="M525" i="4"/>
  <c r="N525" i="4"/>
  <c r="O525" i="4" s="1"/>
  <c r="P526" i="4" s="1"/>
  <c r="L526" i="4"/>
  <c r="M526" i="4"/>
  <c r="L527" i="4"/>
  <c r="M527" i="4"/>
  <c r="L528" i="4"/>
  <c r="N528" i="4" s="1"/>
  <c r="O528" i="4" s="1"/>
  <c r="P529" i="4" s="1"/>
  <c r="M528" i="4"/>
  <c r="L529" i="4"/>
  <c r="N529" i="4" s="1"/>
  <c r="O529" i="4" s="1"/>
  <c r="P530" i="4" s="1"/>
  <c r="M529" i="4"/>
  <c r="L530" i="4"/>
  <c r="M530" i="4"/>
  <c r="L531" i="4"/>
  <c r="N531" i="4" s="1"/>
  <c r="O531" i="4" s="1"/>
  <c r="P532" i="4" s="1"/>
  <c r="M531" i="4"/>
  <c r="L532" i="4"/>
  <c r="M532" i="4"/>
  <c r="N532" i="4" s="1"/>
  <c r="O532" i="4" s="1"/>
  <c r="P533" i="4" s="1"/>
  <c r="L533" i="4"/>
  <c r="M533" i="4"/>
  <c r="L534" i="4"/>
  <c r="M534" i="4"/>
  <c r="L535" i="4"/>
  <c r="M535" i="4"/>
  <c r="L536" i="4"/>
  <c r="N536" i="4" s="1"/>
  <c r="O536" i="4" s="1"/>
  <c r="P537" i="4" s="1"/>
  <c r="M536" i="4"/>
  <c r="L537" i="4"/>
  <c r="M537" i="4"/>
  <c r="L538" i="4"/>
  <c r="M538" i="4"/>
  <c r="L539" i="4"/>
  <c r="M539" i="4"/>
  <c r="L540" i="4"/>
  <c r="M540" i="4"/>
  <c r="L541" i="4"/>
  <c r="M541" i="4"/>
  <c r="L542" i="4"/>
  <c r="M542" i="4"/>
  <c r="L543" i="4"/>
  <c r="M543" i="4"/>
  <c r="N543" i="4" s="1"/>
  <c r="O543" i="4" s="1"/>
  <c r="P544" i="4" s="1"/>
  <c r="L544" i="4"/>
  <c r="M544" i="4"/>
  <c r="L545" i="4"/>
  <c r="M545" i="4"/>
  <c r="N545" i="4"/>
  <c r="O545" i="4" s="1"/>
  <c r="P546" i="4" s="1"/>
  <c r="L546" i="4"/>
  <c r="M546" i="4"/>
  <c r="L547" i="4"/>
  <c r="M547" i="4"/>
  <c r="N547" i="4" s="1"/>
  <c r="O547" i="4" s="1"/>
  <c r="P548" i="4" s="1"/>
  <c r="L548" i="4"/>
  <c r="M548" i="4"/>
  <c r="L549" i="4"/>
  <c r="M549" i="4"/>
  <c r="L550" i="4"/>
  <c r="M550" i="4"/>
  <c r="L551" i="4"/>
  <c r="M551" i="4"/>
  <c r="L552" i="4"/>
  <c r="M552" i="4"/>
  <c r="N552" i="4"/>
  <c r="O552" i="4" s="1"/>
  <c r="P553" i="4" s="1"/>
  <c r="L553" i="4"/>
  <c r="N553" i="4" s="1"/>
  <c r="O553" i="4" s="1"/>
  <c r="P554" i="4" s="1"/>
  <c r="M553" i="4"/>
  <c r="L554" i="4"/>
  <c r="M554" i="4"/>
  <c r="L555" i="4"/>
  <c r="N555" i="4" s="1"/>
  <c r="O555" i="4" s="1"/>
  <c r="P556" i="4" s="1"/>
  <c r="M555" i="4"/>
  <c r="L556" i="4"/>
  <c r="M556" i="4"/>
  <c r="N556" i="4"/>
  <c r="O556" i="4" s="1"/>
  <c r="P557" i="4" s="1"/>
  <c r="L557" i="4"/>
  <c r="M557" i="4"/>
  <c r="L558" i="4"/>
  <c r="M558" i="4"/>
  <c r="L559" i="4"/>
  <c r="M559" i="4"/>
  <c r="L560" i="4"/>
  <c r="M560" i="4"/>
  <c r="L561" i="4"/>
  <c r="M561" i="4"/>
  <c r="N561" i="4"/>
  <c r="O561" i="4" s="1"/>
  <c r="P562" i="4" s="1"/>
  <c r="L562" i="4"/>
  <c r="M562" i="4"/>
  <c r="L563" i="4"/>
  <c r="M563" i="4"/>
  <c r="L564" i="4"/>
  <c r="M564" i="4"/>
  <c r="L565" i="4"/>
  <c r="M565" i="4"/>
  <c r="L566" i="4"/>
  <c r="M566" i="4"/>
  <c r="L567" i="4"/>
  <c r="M567" i="4"/>
  <c r="L568" i="4"/>
  <c r="N568" i="4" s="1"/>
  <c r="O568" i="4" s="1"/>
  <c r="P569" i="4" s="1"/>
  <c r="M568" i="4"/>
  <c r="L569" i="4"/>
  <c r="M569" i="4"/>
  <c r="L570" i="4"/>
  <c r="M570" i="4"/>
  <c r="L571" i="4"/>
  <c r="M571" i="4"/>
  <c r="L572" i="4"/>
  <c r="M572" i="4"/>
  <c r="N572" i="4"/>
  <c r="O572" i="4" s="1"/>
  <c r="P573" i="4" s="1"/>
  <c r="L573" i="4"/>
  <c r="N573" i="4" s="1"/>
  <c r="O573" i="4" s="1"/>
  <c r="P574" i="4" s="1"/>
  <c r="M573" i="4"/>
  <c r="L574" i="4"/>
  <c r="M574" i="4"/>
  <c r="L575" i="4"/>
  <c r="N575" i="4" s="1"/>
  <c r="O575" i="4" s="1"/>
  <c r="P576" i="4" s="1"/>
  <c r="M575" i="4"/>
  <c r="L576" i="4"/>
  <c r="N576" i="4" s="1"/>
  <c r="O576" i="4" s="1"/>
  <c r="P577" i="4" s="1"/>
  <c r="M576" i="4"/>
  <c r="L577" i="4"/>
  <c r="M577" i="4"/>
  <c r="N577" i="4"/>
  <c r="O577" i="4" s="1"/>
  <c r="P578" i="4" s="1"/>
  <c r="L578" i="4"/>
  <c r="M578" i="4"/>
  <c r="L579" i="4"/>
  <c r="N579" i="4" s="1"/>
  <c r="O579" i="4" s="1"/>
  <c r="P580" i="4" s="1"/>
  <c r="M579" i="4"/>
  <c r="L580" i="4"/>
  <c r="M580" i="4"/>
  <c r="L581" i="4"/>
  <c r="M581" i="4"/>
  <c r="L582" i="4"/>
  <c r="M582" i="4"/>
  <c r="L583" i="4"/>
  <c r="M583" i="4"/>
  <c r="L584" i="4"/>
  <c r="M584" i="4"/>
  <c r="N584" i="4"/>
  <c r="O584" i="4" s="1"/>
  <c r="P585" i="4" s="1"/>
  <c r="L585" i="4"/>
  <c r="N585" i="4" s="1"/>
  <c r="O585" i="4" s="1"/>
  <c r="P586" i="4" s="1"/>
  <c r="M585" i="4"/>
  <c r="L586" i="4"/>
  <c r="M586" i="4"/>
  <c r="L587" i="4"/>
  <c r="N587" i="4" s="1"/>
  <c r="O587" i="4" s="1"/>
  <c r="P588" i="4" s="1"/>
  <c r="M587" i="4"/>
  <c r="L588" i="4"/>
  <c r="M588" i="4"/>
  <c r="L589" i="4"/>
  <c r="M589" i="4"/>
  <c r="N589" i="4"/>
  <c r="O589" i="4" s="1"/>
  <c r="P590" i="4" s="1"/>
  <c r="L590" i="4"/>
  <c r="M590" i="4"/>
  <c r="L591" i="4"/>
  <c r="M591" i="4"/>
  <c r="L592" i="4"/>
  <c r="M592" i="4"/>
  <c r="L593" i="4"/>
  <c r="M593" i="4"/>
  <c r="L594" i="4"/>
  <c r="M594" i="4"/>
  <c r="L595" i="4"/>
  <c r="M595" i="4"/>
  <c r="L596" i="4"/>
  <c r="M596" i="4"/>
  <c r="L597" i="4"/>
  <c r="M597" i="4"/>
  <c r="L598" i="4"/>
  <c r="M598" i="4"/>
  <c r="L599" i="4"/>
  <c r="M599" i="4"/>
  <c r="L600" i="4"/>
  <c r="M600" i="4"/>
  <c r="L601" i="4"/>
  <c r="M601" i="4"/>
  <c r="L602" i="4"/>
  <c r="N602" i="4" s="1"/>
  <c r="O602" i="4" s="1"/>
  <c r="P603" i="4" s="1"/>
  <c r="M602" i="4"/>
  <c r="L603" i="4"/>
  <c r="M603" i="4"/>
  <c r="L604" i="4"/>
  <c r="N604" i="4" s="1"/>
  <c r="O604" i="4" s="1"/>
  <c r="P605" i="4" s="1"/>
  <c r="M604" i="4"/>
  <c r="L605" i="4"/>
  <c r="M605" i="4"/>
  <c r="L606" i="4"/>
  <c r="M606" i="4"/>
  <c r="L607" i="4"/>
  <c r="N607" i="4" s="1"/>
  <c r="O607" i="4" s="1"/>
  <c r="P608" i="4" s="1"/>
  <c r="M607" i="4"/>
  <c r="L608" i="4"/>
  <c r="M608" i="4"/>
  <c r="L609" i="4"/>
  <c r="M609" i="4"/>
  <c r="L610" i="4"/>
  <c r="M610" i="4"/>
  <c r="L611" i="4"/>
  <c r="N611" i="4" s="1"/>
  <c r="O611" i="4" s="1"/>
  <c r="P612" i="4" s="1"/>
  <c r="M611" i="4"/>
  <c r="L612" i="4"/>
  <c r="M612" i="4"/>
  <c r="N612" i="4" s="1"/>
  <c r="O612" i="4" s="1"/>
  <c r="P613" i="4" s="1"/>
  <c r="L613" i="4"/>
  <c r="M613" i="4"/>
  <c r="L614" i="4"/>
  <c r="M614" i="4"/>
  <c r="L615" i="4"/>
  <c r="M615" i="4"/>
  <c r="L616" i="4"/>
  <c r="M616" i="4"/>
  <c r="N616" i="4" s="1"/>
  <c r="O616" i="4" s="1"/>
  <c r="P617" i="4" s="1"/>
  <c r="L617" i="4"/>
  <c r="N617" i="4" s="1"/>
  <c r="O617" i="4" s="1"/>
  <c r="P618" i="4" s="1"/>
  <c r="M617" i="4"/>
  <c r="L618" i="4"/>
  <c r="M618" i="4"/>
  <c r="L619" i="4"/>
  <c r="M619" i="4"/>
  <c r="M5" i="4"/>
  <c r="N5" i="4" s="1"/>
  <c r="O5" i="4" s="1"/>
  <c r="P6" i="4" s="1"/>
  <c r="L5" i="4"/>
  <c r="N569" i="4" l="1"/>
  <c r="O569" i="4" s="1"/>
  <c r="P570" i="4" s="1"/>
  <c r="N560" i="4"/>
  <c r="O560" i="4" s="1"/>
  <c r="P561" i="4" s="1"/>
  <c r="N549" i="4"/>
  <c r="O549" i="4" s="1"/>
  <c r="P550" i="4" s="1"/>
  <c r="N464" i="4"/>
  <c r="O464" i="4" s="1"/>
  <c r="P465" i="4" s="1"/>
  <c r="N452" i="4"/>
  <c r="O452" i="4" s="1"/>
  <c r="P453" i="4" s="1"/>
  <c r="N446" i="4"/>
  <c r="O446" i="4" s="1"/>
  <c r="P447" i="4" s="1"/>
  <c r="N438" i="4"/>
  <c r="O438" i="4" s="1"/>
  <c r="P439" i="4" s="1"/>
  <c r="N355" i="4"/>
  <c r="O355" i="4" s="1"/>
  <c r="P356" i="4" s="1"/>
  <c r="N351" i="4"/>
  <c r="O351" i="4" s="1"/>
  <c r="P352" i="4" s="1"/>
  <c r="N341" i="4"/>
  <c r="O341" i="4" s="1"/>
  <c r="P342" i="4" s="1"/>
  <c r="N331" i="4"/>
  <c r="O331" i="4" s="1"/>
  <c r="P332" i="4" s="1"/>
  <c r="N318" i="4"/>
  <c r="O318" i="4" s="1"/>
  <c r="P319" i="4" s="1"/>
  <c r="N310" i="4"/>
  <c r="O310" i="4" s="1"/>
  <c r="P311" i="4" s="1"/>
  <c r="N294" i="4"/>
  <c r="O294" i="4" s="1"/>
  <c r="P295" i="4" s="1"/>
  <c r="N292" i="4"/>
  <c r="O292" i="4" s="1"/>
  <c r="P293" i="4" s="1"/>
  <c r="N290" i="4"/>
  <c r="O290" i="4" s="1"/>
  <c r="P291" i="4" s="1"/>
  <c r="N286" i="4"/>
  <c r="O286" i="4" s="1"/>
  <c r="P287" i="4" s="1"/>
  <c r="N277" i="4"/>
  <c r="O277" i="4" s="1"/>
  <c r="P278" i="4" s="1"/>
  <c r="N263" i="4"/>
  <c r="O263" i="4" s="1"/>
  <c r="P264" i="4" s="1"/>
  <c r="N258" i="4"/>
  <c r="O258" i="4" s="1"/>
  <c r="P259" i="4" s="1"/>
  <c r="N254" i="4"/>
  <c r="O254" i="4" s="1"/>
  <c r="P255" i="4" s="1"/>
  <c r="N245" i="4"/>
  <c r="O245" i="4" s="1"/>
  <c r="P246" i="4" s="1"/>
  <c r="N242" i="4"/>
  <c r="O242" i="4" s="1"/>
  <c r="P243" i="4" s="1"/>
  <c r="N238" i="4"/>
  <c r="O238" i="4" s="1"/>
  <c r="P239" i="4" s="1"/>
  <c r="N227" i="4"/>
  <c r="O227" i="4" s="1"/>
  <c r="P228" i="4" s="1"/>
  <c r="N203" i="4"/>
  <c r="O203" i="4" s="1"/>
  <c r="P204" i="4" s="1"/>
  <c r="N198" i="4"/>
  <c r="O198" i="4" s="1"/>
  <c r="P199" i="4" s="1"/>
  <c r="N196" i="4"/>
  <c r="O196" i="4" s="1"/>
  <c r="P197" i="4" s="1"/>
  <c r="N190" i="4"/>
  <c r="O190" i="4" s="1"/>
  <c r="P191" i="4" s="1"/>
  <c r="N182" i="4"/>
  <c r="O182" i="4" s="1"/>
  <c r="P183" i="4" s="1"/>
  <c r="N177" i="4"/>
  <c r="O177" i="4" s="1"/>
  <c r="P178" i="4" s="1"/>
  <c r="N143" i="4"/>
  <c r="O143" i="4" s="1"/>
  <c r="P144" i="4" s="1"/>
  <c r="N135" i="4"/>
  <c r="O135" i="4" s="1"/>
  <c r="P136" i="4" s="1"/>
  <c r="N121" i="4"/>
  <c r="O121" i="4" s="1"/>
  <c r="P122" i="4" s="1"/>
  <c r="N113" i="4"/>
  <c r="O113" i="4" s="1"/>
  <c r="N107" i="4"/>
  <c r="O107" i="4" s="1"/>
  <c r="P108" i="4" s="1"/>
  <c r="N103" i="4"/>
  <c r="O103" i="4" s="1"/>
  <c r="N96" i="4"/>
  <c r="O96" i="4" s="1"/>
  <c r="P97" i="4" s="1"/>
  <c r="N94" i="4"/>
  <c r="O94" i="4" s="1"/>
  <c r="P95" i="4" s="1"/>
  <c r="N92" i="4"/>
  <c r="O92" i="4" s="1"/>
  <c r="N90" i="4"/>
  <c r="O90" i="4" s="1"/>
  <c r="N82" i="4"/>
  <c r="O82" i="4" s="1"/>
  <c r="N55" i="4"/>
  <c r="O55" i="4" s="1"/>
  <c r="P56" i="4" s="1"/>
  <c r="N48" i="4"/>
  <c r="O48" i="4" s="1"/>
  <c r="N45" i="4"/>
  <c r="O45" i="4" s="1"/>
  <c r="N41" i="4"/>
  <c r="O41" i="4" s="1"/>
  <c r="N31" i="4"/>
  <c r="O31" i="4" s="1"/>
  <c r="N24" i="4"/>
  <c r="O24" i="4" s="1"/>
  <c r="N605" i="4"/>
  <c r="O605" i="4" s="1"/>
  <c r="P606" i="4" s="1"/>
  <c r="N588" i="4"/>
  <c r="O588" i="4" s="1"/>
  <c r="P589" i="4" s="1"/>
  <c r="N571" i="4"/>
  <c r="O571" i="4" s="1"/>
  <c r="P572" i="4" s="1"/>
  <c r="N551" i="4"/>
  <c r="O551" i="4" s="1"/>
  <c r="P552" i="4" s="1"/>
  <c r="N505" i="4"/>
  <c r="O505" i="4" s="1"/>
  <c r="P506" i="4" s="1"/>
  <c r="N440" i="4"/>
  <c r="O440" i="4" s="1"/>
  <c r="P441" i="4" s="1"/>
  <c r="N436" i="4"/>
  <c r="O436" i="4" s="1"/>
  <c r="P437" i="4" s="1"/>
  <c r="N608" i="4"/>
  <c r="O608" i="4" s="1"/>
  <c r="P609" i="4" s="1"/>
  <c r="N599" i="4"/>
  <c r="O599" i="4" s="1"/>
  <c r="P600" i="4" s="1"/>
  <c r="N597" i="4"/>
  <c r="O597" i="4" s="1"/>
  <c r="P598" i="4" s="1"/>
  <c r="N593" i="4"/>
  <c r="O593" i="4" s="1"/>
  <c r="P594" i="4" s="1"/>
  <c r="N591" i="4"/>
  <c r="O591" i="4" s="1"/>
  <c r="P592" i="4" s="1"/>
  <c r="N567" i="4"/>
  <c r="O567" i="4" s="1"/>
  <c r="P568" i="4" s="1"/>
  <c r="N565" i="4"/>
  <c r="O565" i="4" s="1"/>
  <c r="P566" i="4" s="1"/>
  <c r="N554" i="4"/>
  <c r="O554" i="4" s="1"/>
  <c r="P555" i="4" s="1"/>
  <c r="N541" i="4"/>
  <c r="O541" i="4" s="1"/>
  <c r="P542" i="4" s="1"/>
  <c r="N512" i="4"/>
  <c r="O512" i="4" s="1"/>
  <c r="P513" i="4" s="1"/>
  <c r="N503" i="4"/>
  <c r="O503" i="4" s="1"/>
  <c r="P504" i="4" s="1"/>
  <c r="N501" i="4"/>
  <c r="O501" i="4" s="1"/>
  <c r="P502" i="4" s="1"/>
  <c r="N480" i="4"/>
  <c r="O480" i="4" s="1"/>
  <c r="P481" i="4" s="1"/>
  <c r="N475" i="4"/>
  <c r="O475" i="4" s="1"/>
  <c r="P476" i="4" s="1"/>
  <c r="N473" i="4"/>
  <c r="O473" i="4" s="1"/>
  <c r="P474" i="4" s="1"/>
  <c r="N419" i="4"/>
  <c r="O419" i="4" s="1"/>
  <c r="P420" i="4" s="1"/>
  <c r="N407" i="4"/>
  <c r="O407" i="4" s="1"/>
  <c r="P408" i="4" s="1"/>
  <c r="N496" i="4"/>
  <c r="O496" i="4" s="1"/>
  <c r="P497" i="4" s="1"/>
  <c r="N454" i="4"/>
  <c r="O454" i="4" s="1"/>
  <c r="P455" i="4" s="1"/>
  <c r="N448" i="4"/>
  <c r="O448" i="4" s="1"/>
  <c r="P449" i="4" s="1"/>
  <c r="N609" i="4"/>
  <c r="O609" i="4" s="1"/>
  <c r="P610" i="4" s="1"/>
  <c r="N596" i="4"/>
  <c r="O596" i="4" s="1"/>
  <c r="P597" i="4" s="1"/>
  <c r="N570" i="4"/>
  <c r="O570" i="4" s="1"/>
  <c r="P571" i="4" s="1"/>
  <c r="N559" i="4"/>
  <c r="O559" i="4" s="1"/>
  <c r="P560" i="4" s="1"/>
  <c r="N544" i="4"/>
  <c r="O544" i="4" s="1"/>
  <c r="P545" i="4" s="1"/>
  <c r="N508" i="4"/>
  <c r="O508" i="4" s="1"/>
  <c r="P509" i="4" s="1"/>
  <c r="N506" i="4"/>
  <c r="O506" i="4" s="1"/>
  <c r="P507" i="4" s="1"/>
  <c r="N500" i="4"/>
  <c r="O500" i="4" s="1"/>
  <c r="P501" i="4" s="1"/>
  <c r="N455" i="4"/>
  <c r="O455" i="4" s="1"/>
  <c r="P456" i="4" s="1"/>
  <c r="N435" i="4"/>
  <c r="O435" i="4" s="1"/>
  <c r="P436" i="4" s="1"/>
  <c r="N431" i="4"/>
  <c r="O431" i="4" s="1"/>
  <c r="P432" i="4" s="1"/>
  <c r="N394" i="4"/>
  <c r="O394" i="4" s="1"/>
  <c r="P395" i="4" s="1"/>
  <c r="N390" i="4"/>
  <c r="O390" i="4" s="1"/>
  <c r="P391" i="4" s="1"/>
  <c r="N388" i="4"/>
  <c r="O388" i="4" s="1"/>
  <c r="P389" i="4" s="1"/>
  <c r="N384" i="4"/>
  <c r="O384" i="4" s="1"/>
  <c r="P385" i="4" s="1"/>
  <c r="N382" i="4"/>
  <c r="O382" i="4" s="1"/>
  <c r="P383" i="4" s="1"/>
  <c r="N347" i="4"/>
  <c r="O347" i="4" s="1"/>
  <c r="P348" i="4" s="1"/>
  <c r="N345" i="4"/>
  <c r="O345" i="4" s="1"/>
  <c r="P346" i="4" s="1"/>
  <c r="N328" i="4"/>
  <c r="O328" i="4" s="1"/>
  <c r="P329" i="4" s="1"/>
  <c r="N321" i="4"/>
  <c r="O321" i="4" s="1"/>
  <c r="P322" i="4" s="1"/>
  <c r="N295" i="4"/>
  <c r="O295" i="4" s="1"/>
  <c r="P296" i="4" s="1"/>
  <c r="N281" i="4"/>
  <c r="O281" i="4" s="1"/>
  <c r="P282" i="4" s="1"/>
  <c r="N278" i="4"/>
  <c r="O278" i="4" s="1"/>
  <c r="P279" i="4" s="1"/>
  <c r="N266" i="4"/>
  <c r="O266" i="4" s="1"/>
  <c r="P267" i="4" s="1"/>
  <c r="N246" i="4"/>
  <c r="O246" i="4" s="1"/>
  <c r="P247" i="4" s="1"/>
  <c r="N226" i="4"/>
  <c r="O226" i="4" s="1"/>
  <c r="P227" i="4" s="1"/>
  <c r="N224" i="4"/>
  <c r="O224" i="4" s="1"/>
  <c r="P225" i="4" s="1"/>
  <c r="N216" i="4"/>
  <c r="O216" i="4" s="1"/>
  <c r="P217" i="4" s="1"/>
  <c r="N183" i="4"/>
  <c r="O183" i="4" s="1"/>
  <c r="P184" i="4" s="1"/>
  <c r="N178" i="4"/>
  <c r="O178" i="4" s="1"/>
  <c r="P179" i="4" s="1"/>
  <c r="N176" i="4"/>
  <c r="O176" i="4" s="1"/>
  <c r="P177" i="4" s="1"/>
  <c r="N174" i="4"/>
  <c r="O174" i="4" s="1"/>
  <c r="P175" i="4" s="1"/>
  <c r="N172" i="4"/>
  <c r="O172" i="4" s="1"/>
  <c r="P173" i="4" s="1"/>
  <c r="N155" i="4"/>
  <c r="O155" i="4" s="1"/>
  <c r="P156" i="4" s="1"/>
  <c r="N127" i="4"/>
  <c r="O127" i="4" s="1"/>
  <c r="P128" i="4" s="1"/>
  <c r="N118" i="4"/>
  <c r="O118" i="4" s="1"/>
  <c r="P119" i="4" s="1"/>
  <c r="N114" i="4"/>
  <c r="O114" i="4" s="1"/>
  <c r="P115" i="4" s="1"/>
  <c r="N85" i="4"/>
  <c r="O85" i="4" s="1"/>
  <c r="N79" i="4"/>
  <c r="O79" i="4" s="1"/>
  <c r="P80" i="4" s="1"/>
  <c r="N66" i="4"/>
  <c r="O66" i="4" s="1"/>
  <c r="P67" i="4" s="1"/>
  <c r="N64" i="4"/>
  <c r="O64" i="4" s="1"/>
  <c r="P65" i="4" s="1"/>
  <c r="N40" i="4"/>
  <c r="O40" i="4" s="1"/>
  <c r="N38" i="4"/>
  <c r="O38" i="4" s="1"/>
  <c r="N21" i="4"/>
  <c r="O21" i="4" s="1"/>
  <c r="P22" i="4" s="1"/>
  <c r="N600" i="4"/>
  <c r="O600" i="4" s="1"/>
  <c r="P601" i="4" s="1"/>
  <c r="N586" i="4"/>
  <c r="O586" i="4" s="1"/>
  <c r="P587" i="4" s="1"/>
  <c r="N583" i="4"/>
  <c r="O583" i="4" s="1"/>
  <c r="P584" i="4" s="1"/>
  <c r="N581" i="4"/>
  <c r="O581" i="4" s="1"/>
  <c r="P582" i="4" s="1"/>
  <c r="N563" i="4"/>
  <c r="O563" i="4" s="1"/>
  <c r="P564" i="4" s="1"/>
  <c r="N527" i="4"/>
  <c r="O527" i="4" s="1"/>
  <c r="P528" i="4" s="1"/>
  <c r="N513" i="4"/>
  <c r="O513" i="4" s="1"/>
  <c r="P514" i="4" s="1"/>
  <c r="N499" i="4"/>
  <c r="O499" i="4" s="1"/>
  <c r="P500" i="4" s="1"/>
  <c r="N481" i="4"/>
  <c r="O481" i="4" s="1"/>
  <c r="P482" i="4" s="1"/>
  <c r="N471" i="4"/>
  <c r="O471" i="4" s="1"/>
  <c r="P472" i="4" s="1"/>
  <c r="N469" i="4"/>
  <c r="O469" i="4" s="1"/>
  <c r="P470" i="4" s="1"/>
  <c r="N458" i="4"/>
  <c r="O458" i="4" s="1"/>
  <c r="P459" i="4" s="1"/>
  <c r="N424" i="4"/>
  <c r="O424" i="4" s="1"/>
  <c r="P425" i="4" s="1"/>
  <c r="N414" i="4"/>
  <c r="O414" i="4" s="1"/>
  <c r="P415" i="4" s="1"/>
  <c r="N403" i="4"/>
  <c r="O403" i="4" s="1"/>
  <c r="P404" i="4" s="1"/>
  <c r="N375" i="4"/>
  <c r="O375" i="4" s="1"/>
  <c r="P376" i="4" s="1"/>
  <c r="N298" i="4"/>
  <c r="O298" i="4" s="1"/>
  <c r="P299" i="4" s="1"/>
  <c r="N293" i="4"/>
  <c r="O293" i="4" s="1"/>
  <c r="P294" i="4" s="1"/>
  <c r="N62" i="4"/>
  <c r="O62" i="4" s="1"/>
  <c r="P63" i="4" s="1"/>
  <c r="N60" i="4"/>
  <c r="O60" i="4" s="1"/>
  <c r="N52" i="4"/>
  <c r="O52" i="4" s="1"/>
  <c r="P53" i="4" s="1"/>
  <c r="N603" i="4"/>
  <c r="O603" i="4" s="1"/>
  <c r="P604" i="4" s="1"/>
  <c r="N592" i="4"/>
  <c r="O592" i="4" s="1"/>
  <c r="P593" i="4" s="1"/>
  <c r="N540" i="4"/>
  <c r="O540" i="4" s="1"/>
  <c r="P541" i="4" s="1"/>
  <c r="N538" i="4"/>
  <c r="O538" i="4" s="1"/>
  <c r="P539" i="4" s="1"/>
  <c r="N535" i="4"/>
  <c r="O535" i="4" s="1"/>
  <c r="P536" i="4" s="1"/>
  <c r="N533" i="4"/>
  <c r="O533" i="4" s="1"/>
  <c r="P534" i="4" s="1"/>
  <c r="N474" i="4"/>
  <c r="O474" i="4" s="1"/>
  <c r="P475" i="4" s="1"/>
  <c r="N467" i="4"/>
  <c r="O467" i="4" s="1"/>
  <c r="P468" i="4" s="1"/>
  <c r="N439" i="4"/>
  <c r="O439" i="4" s="1"/>
  <c r="P440" i="4" s="1"/>
  <c r="N420" i="4"/>
  <c r="O420" i="4" s="1"/>
  <c r="P421" i="4" s="1"/>
  <c r="N366" i="4"/>
  <c r="O366" i="4" s="1"/>
  <c r="P367" i="4" s="1"/>
  <c r="N346" i="4"/>
  <c r="O346" i="4" s="1"/>
  <c r="P347" i="4" s="1"/>
  <c r="N342" i="4"/>
  <c r="O342" i="4" s="1"/>
  <c r="P343" i="4" s="1"/>
  <c r="N326" i="4"/>
  <c r="O326" i="4" s="1"/>
  <c r="P327" i="4" s="1"/>
  <c r="N324" i="4"/>
  <c r="O324" i="4" s="1"/>
  <c r="P325" i="4" s="1"/>
  <c r="N557" i="4"/>
  <c r="O557" i="4" s="1"/>
  <c r="P558" i="4" s="1"/>
  <c r="N488" i="4"/>
  <c r="O488" i="4" s="1"/>
  <c r="P489" i="4" s="1"/>
  <c r="N430" i="4"/>
  <c r="O430" i="4" s="1"/>
  <c r="P431" i="4" s="1"/>
  <c r="N391" i="4"/>
  <c r="O391" i="4" s="1"/>
  <c r="P392" i="4" s="1"/>
  <c r="N372" i="4"/>
  <c r="O372" i="4" s="1"/>
  <c r="P373" i="4" s="1"/>
  <c r="N340" i="4"/>
  <c r="O340" i="4" s="1"/>
  <c r="P341" i="4" s="1"/>
  <c r="N338" i="4"/>
  <c r="O338" i="4" s="1"/>
  <c r="P339" i="4" s="1"/>
  <c r="N336" i="4"/>
  <c r="O336" i="4" s="1"/>
  <c r="P337" i="4" s="1"/>
  <c r="N284" i="4"/>
  <c r="O284" i="4" s="1"/>
  <c r="P285" i="4" s="1"/>
  <c r="N167" i="4"/>
  <c r="O167" i="4" s="1"/>
  <c r="P168" i="4" s="1"/>
  <c r="N158" i="4"/>
  <c r="O158" i="4" s="1"/>
  <c r="P159" i="4" s="1"/>
  <c r="N156" i="4"/>
  <c r="O156" i="4" s="1"/>
  <c r="P157" i="4" s="1"/>
  <c r="N138" i="4"/>
  <c r="O138" i="4" s="1"/>
  <c r="P139" i="4" s="1"/>
  <c r="N119" i="4"/>
  <c r="O119" i="4" s="1"/>
  <c r="P120" i="4" s="1"/>
  <c r="N99" i="4"/>
  <c r="O99" i="4" s="1"/>
  <c r="P100" i="4" s="1"/>
  <c r="N282" i="4"/>
  <c r="O282" i="4" s="1"/>
  <c r="P283" i="4" s="1"/>
  <c r="N252" i="4"/>
  <c r="O252" i="4" s="1"/>
  <c r="P253" i="4" s="1"/>
  <c r="N230" i="4"/>
  <c r="O230" i="4" s="1"/>
  <c r="P231" i="4" s="1"/>
  <c r="N214" i="4"/>
  <c r="O214" i="4" s="1"/>
  <c r="P215" i="4" s="1"/>
  <c r="N212" i="4"/>
  <c r="O212" i="4" s="1"/>
  <c r="P213" i="4" s="1"/>
  <c r="N186" i="4"/>
  <c r="O186" i="4" s="1"/>
  <c r="P187" i="4" s="1"/>
  <c r="N133" i="4"/>
  <c r="O133" i="4" s="1"/>
  <c r="P134" i="4" s="1"/>
  <c r="N125" i="4"/>
  <c r="O125" i="4" s="1"/>
  <c r="P126" i="4" s="1"/>
  <c r="N57" i="4"/>
  <c r="O57" i="4" s="1"/>
  <c r="P58" i="4" s="1"/>
  <c r="N39" i="4"/>
  <c r="O39" i="4" s="1"/>
  <c r="P40" i="4" s="1"/>
  <c r="Q6" i="4"/>
  <c r="N618" i="4"/>
  <c r="O618" i="4" s="1"/>
  <c r="P619" i="4" s="1"/>
  <c r="N615" i="4"/>
  <c r="O615" i="4" s="1"/>
  <c r="P616" i="4" s="1"/>
  <c r="N613" i="4"/>
  <c r="O613" i="4" s="1"/>
  <c r="P614" i="4" s="1"/>
  <c r="N595" i="4"/>
  <c r="O595" i="4" s="1"/>
  <c r="P596" i="4" s="1"/>
  <c r="N564" i="4"/>
  <c r="O564" i="4" s="1"/>
  <c r="P565" i="4" s="1"/>
  <c r="N520" i="4"/>
  <c r="O520" i="4" s="1"/>
  <c r="P521" i="4" s="1"/>
  <c r="N491" i="4"/>
  <c r="O491" i="4" s="1"/>
  <c r="P492" i="4" s="1"/>
  <c r="N489" i="4"/>
  <c r="O489" i="4" s="1"/>
  <c r="P490" i="4" s="1"/>
  <c r="N468" i="4"/>
  <c r="O468" i="4" s="1"/>
  <c r="P469" i="4" s="1"/>
  <c r="N462" i="4"/>
  <c r="O462" i="4" s="1"/>
  <c r="P463" i="4" s="1"/>
  <c r="N451" i="4"/>
  <c r="O451" i="4" s="1"/>
  <c r="P452" i="4" s="1"/>
  <c r="N442" i="4"/>
  <c r="O442" i="4" s="1"/>
  <c r="P443" i="4" s="1"/>
  <c r="N423" i="4"/>
  <c r="O423" i="4" s="1"/>
  <c r="P424" i="4" s="1"/>
  <c r="N404" i="4"/>
  <c r="O404" i="4" s="1"/>
  <c r="P405" i="4" s="1"/>
  <c r="N398" i="4"/>
  <c r="O398" i="4" s="1"/>
  <c r="P399" i="4" s="1"/>
  <c r="N387" i="4"/>
  <c r="O387" i="4" s="1"/>
  <c r="P388" i="4" s="1"/>
  <c r="N378" i="4"/>
  <c r="O378" i="4" s="1"/>
  <c r="P379" i="4" s="1"/>
  <c r="N359" i="4"/>
  <c r="O359" i="4" s="1"/>
  <c r="P360" i="4" s="1"/>
  <c r="N354" i="4"/>
  <c r="O354" i="4" s="1"/>
  <c r="P355" i="4" s="1"/>
  <c r="N348" i="4"/>
  <c r="O348" i="4" s="1"/>
  <c r="P349" i="4" s="1"/>
  <c r="N319" i="4"/>
  <c r="O319" i="4" s="1"/>
  <c r="P320" i="4" s="1"/>
  <c r="N308" i="4"/>
  <c r="O308" i="4" s="1"/>
  <c r="P309" i="4" s="1"/>
  <c r="N306" i="4"/>
  <c r="O306" i="4" s="1"/>
  <c r="P307" i="4" s="1"/>
  <c r="N304" i="4"/>
  <c r="O304" i="4" s="1"/>
  <c r="P305" i="4" s="1"/>
  <c r="N207" i="4"/>
  <c r="O207" i="4" s="1"/>
  <c r="P208" i="4" s="1"/>
  <c r="N195" i="4"/>
  <c r="O195" i="4" s="1"/>
  <c r="P196" i="4" s="1"/>
  <c r="N193" i="4"/>
  <c r="O193" i="4" s="1"/>
  <c r="P194" i="4" s="1"/>
  <c r="N151" i="4"/>
  <c r="O151" i="4" s="1"/>
  <c r="P152" i="4" s="1"/>
  <c r="N145" i="4"/>
  <c r="O145" i="4" s="1"/>
  <c r="P146" i="4" s="1"/>
  <c r="N80" i="4"/>
  <c r="O80" i="4" s="1"/>
  <c r="P81" i="4" s="1"/>
  <c r="N69" i="4"/>
  <c r="O69" i="4" s="1"/>
  <c r="P70" i="4" s="1"/>
  <c r="N22" i="4"/>
  <c r="O22" i="4" s="1"/>
  <c r="P23" i="4" s="1"/>
  <c r="N20" i="4"/>
  <c r="O20" i="4" s="1"/>
  <c r="P21" i="4" s="1"/>
  <c r="N283" i="4"/>
  <c r="O283" i="4" s="1"/>
  <c r="P284" i="4" s="1"/>
  <c r="N275" i="4"/>
  <c r="O275" i="4" s="1"/>
  <c r="P276" i="4" s="1"/>
  <c r="N271" i="4"/>
  <c r="O271" i="4" s="1"/>
  <c r="P272" i="4" s="1"/>
  <c r="N268" i="4"/>
  <c r="O268" i="4" s="1"/>
  <c r="P269" i="4" s="1"/>
  <c r="N265" i="4"/>
  <c r="O265" i="4" s="1"/>
  <c r="P266" i="4" s="1"/>
  <c r="N257" i="4"/>
  <c r="O257" i="4" s="1"/>
  <c r="P258" i="4" s="1"/>
  <c r="N253" i="4"/>
  <c r="O253" i="4" s="1"/>
  <c r="P254" i="4" s="1"/>
  <c r="N237" i="4"/>
  <c r="O237" i="4" s="1"/>
  <c r="P238" i="4" s="1"/>
  <c r="N231" i="4"/>
  <c r="O231" i="4" s="1"/>
  <c r="P232" i="4" s="1"/>
  <c r="N206" i="4"/>
  <c r="O206" i="4" s="1"/>
  <c r="P207" i="4" s="1"/>
  <c r="N204" i="4"/>
  <c r="O204" i="4" s="1"/>
  <c r="P205" i="4" s="1"/>
  <c r="N189" i="4"/>
  <c r="O189" i="4" s="1"/>
  <c r="P190" i="4" s="1"/>
  <c r="N166" i="4"/>
  <c r="O166" i="4" s="1"/>
  <c r="P167" i="4" s="1"/>
  <c r="N164" i="4"/>
  <c r="O164" i="4" s="1"/>
  <c r="P165" i="4" s="1"/>
  <c r="N161" i="4"/>
  <c r="O161" i="4" s="1"/>
  <c r="P162" i="4" s="1"/>
  <c r="N159" i="4"/>
  <c r="O159" i="4" s="1"/>
  <c r="P160" i="4" s="1"/>
  <c r="N149" i="4"/>
  <c r="O149" i="4" s="1"/>
  <c r="P150" i="4" s="1"/>
  <c r="N141" i="4"/>
  <c r="O141" i="4" s="1"/>
  <c r="P142" i="4" s="1"/>
  <c r="N139" i="4"/>
  <c r="O139" i="4" s="1"/>
  <c r="P140" i="4" s="1"/>
  <c r="N102" i="4"/>
  <c r="O102" i="4" s="1"/>
  <c r="N95" i="4"/>
  <c r="O95" i="4" s="1"/>
  <c r="P96" i="4" s="1"/>
  <c r="N75" i="4"/>
  <c r="O75" i="4" s="1"/>
  <c r="P76" i="4" s="1"/>
  <c r="N72" i="4"/>
  <c r="O72" i="4" s="1"/>
  <c r="P73" i="4" s="1"/>
  <c r="N65" i="4"/>
  <c r="O65" i="4" s="1"/>
  <c r="P66" i="4" s="1"/>
  <c r="N11" i="4"/>
  <c r="O11" i="4" s="1"/>
  <c r="N619" i="4"/>
  <c r="O619" i="4" s="1"/>
  <c r="N601" i="4"/>
  <c r="O601" i="4" s="1"/>
  <c r="P602" i="4" s="1"/>
  <c r="N580" i="4"/>
  <c r="O580" i="4" s="1"/>
  <c r="P581" i="4" s="1"/>
  <c r="N548" i="4"/>
  <c r="O548" i="4" s="1"/>
  <c r="P549" i="4" s="1"/>
  <c r="N539" i="4"/>
  <c r="O539" i="4" s="1"/>
  <c r="P540" i="4" s="1"/>
  <c r="N537" i="4"/>
  <c r="O537" i="4" s="1"/>
  <c r="P538" i="4" s="1"/>
  <c r="N522" i="4"/>
  <c r="O522" i="4" s="1"/>
  <c r="P523" i="4" s="1"/>
  <c r="N519" i="4"/>
  <c r="O519" i="4" s="1"/>
  <c r="P520" i="4" s="1"/>
  <c r="N517" i="4"/>
  <c r="O517" i="4" s="1"/>
  <c r="P518" i="4" s="1"/>
  <c r="N507" i="4"/>
  <c r="O507" i="4" s="1"/>
  <c r="P508" i="4" s="1"/>
  <c r="N490" i="4"/>
  <c r="O490" i="4" s="1"/>
  <c r="P491" i="4" s="1"/>
  <c r="N487" i="4"/>
  <c r="O487" i="4" s="1"/>
  <c r="P488" i="4" s="1"/>
  <c r="N485" i="4"/>
  <c r="O485" i="4" s="1"/>
  <c r="P486" i="4" s="1"/>
  <c r="N466" i="4"/>
  <c r="O466" i="4" s="1"/>
  <c r="P467" i="4" s="1"/>
  <c r="N450" i="4"/>
  <c r="O450" i="4" s="1"/>
  <c r="P451" i="4" s="1"/>
  <c r="N434" i="4"/>
  <c r="O434" i="4" s="1"/>
  <c r="P435" i="4" s="1"/>
  <c r="N418" i="4"/>
  <c r="O418" i="4" s="1"/>
  <c r="P419" i="4" s="1"/>
  <c r="N402" i="4"/>
  <c r="O402" i="4" s="1"/>
  <c r="P403" i="4" s="1"/>
  <c r="N386" i="4"/>
  <c r="O386" i="4" s="1"/>
  <c r="P387" i="4" s="1"/>
  <c r="N370" i="4"/>
  <c r="O370" i="4" s="1"/>
  <c r="P371" i="4" s="1"/>
  <c r="N353" i="4"/>
  <c r="O353" i="4" s="1"/>
  <c r="P354" i="4" s="1"/>
  <c r="N339" i="4"/>
  <c r="O339" i="4" s="1"/>
  <c r="P340" i="4" s="1"/>
  <c r="N335" i="4"/>
  <c r="O335" i="4" s="1"/>
  <c r="P336" i="4" s="1"/>
  <c r="N325" i="4"/>
  <c r="O325" i="4" s="1"/>
  <c r="P326" i="4" s="1"/>
  <c r="N323" i="4"/>
  <c r="O323" i="4" s="1"/>
  <c r="P324" i="4" s="1"/>
  <c r="N322" i="4"/>
  <c r="O322" i="4" s="1"/>
  <c r="P323" i="4" s="1"/>
  <c r="N316" i="4"/>
  <c r="O316" i="4" s="1"/>
  <c r="P317" i="4" s="1"/>
  <c r="N313" i="4"/>
  <c r="O313" i="4" s="1"/>
  <c r="P314" i="4" s="1"/>
  <c r="N309" i="4"/>
  <c r="O309" i="4" s="1"/>
  <c r="P310" i="4" s="1"/>
  <c r="N297" i="4"/>
  <c r="O297" i="4" s="1"/>
  <c r="P298" i="4" s="1"/>
  <c r="N289" i="4"/>
  <c r="O289" i="4" s="1"/>
  <c r="P290" i="4" s="1"/>
  <c r="N276" i="4"/>
  <c r="O276" i="4" s="1"/>
  <c r="P277" i="4" s="1"/>
  <c r="N274" i="4"/>
  <c r="O274" i="4" s="1"/>
  <c r="P275" i="4" s="1"/>
  <c r="N272" i="4"/>
  <c r="O272" i="4" s="1"/>
  <c r="P273" i="4" s="1"/>
  <c r="N239" i="4"/>
  <c r="O239" i="4" s="1"/>
  <c r="P240" i="4" s="1"/>
  <c r="N232" i="4"/>
  <c r="O232" i="4" s="1"/>
  <c r="P233" i="4" s="1"/>
  <c r="N229" i="4"/>
  <c r="O229" i="4" s="1"/>
  <c r="P230" i="4" s="1"/>
  <c r="N219" i="4"/>
  <c r="O219" i="4" s="1"/>
  <c r="P220" i="4" s="1"/>
  <c r="N215" i="4"/>
  <c r="O215" i="4" s="1"/>
  <c r="P216" i="4" s="1"/>
  <c r="N210" i="4"/>
  <c r="O210" i="4" s="1"/>
  <c r="P211" i="4" s="1"/>
  <c r="N208" i="4"/>
  <c r="O208" i="4" s="1"/>
  <c r="P209" i="4" s="1"/>
  <c r="N197" i="4"/>
  <c r="O197" i="4" s="1"/>
  <c r="P198" i="4" s="1"/>
  <c r="N194" i="4"/>
  <c r="O194" i="4" s="1"/>
  <c r="P195" i="4" s="1"/>
  <c r="N192" i="4"/>
  <c r="O192" i="4" s="1"/>
  <c r="P193" i="4" s="1"/>
  <c r="N181" i="4"/>
  <c r="O181" i="4" s="1"/>
  <c r="P182" i="4" s="1"/>
  <c r="N175" i="4"/>
  <c r="O175" i="4" s="1"/>
  <c r="P176" i="4" s="1"/>
  <c r="N171" i="4"/>
  <c r="O171" i="4" s="1"/>
  <c r="P172" i="4" s="1"/>
  <c r="N165" i="4"/>
  <c r="O165" i="4" s="1"/>
  <c r="P166" i="4" s="1"/>
  <c r="N157" i="4"/>
  <c r="O157" i="4" s="1"/>
  <c r="P158" i="4" s="1"/>
  <c r="N98" i="4"/>
  <c r="O98" i="4" s="1"/>
  <c r="P99" i="4" s="1"/>
  <c r="N93" i="4"/>
  <c r="O93" i="4" s="1"/>
  <c r="P94" i="4" s="1"/>
  <c r="N84" i="4"/>
  <c r="O84" i="4" s="1"/>
  <c r="P85" i="4" s="1"/>
  <c r="N43" i="4"/>
  <c r="O43" i="4" s="1"/>
  <c r="N42" i="4"/>
  <c r="O42" i="4" s="1"/>
  <c r="P43" i="4" s="1"/>
  <c r="N33" i="4"/>
  <c r="O33" i="4" s="1"/>
  <c r="N7" i="4"/>
  <c r="O7" i="4" s="1"/>
  <c r="P8" i="4" s="1"/>
  <c r="N116" i="4"/>
  <c r="O116" i="4" s="1"/>
  <c r="P117" i="4" s="1"/>
  <c r="N110" i="4"/>
  <c r="O110" i="4" s="1"/>
  <c r="N97" i="4"/>
  <c r="O97" i="4" s="1"/>
  <c r="P98" i="4" s="1"/>
  <c r="N89" i="4"/>
  <c r="O89" i="4" s="1"/>
  <c r="N83" i="4"/>
  <c r="O83" i="4" s="1"/>
  <c r="P84" i="4" s="1"/>
  <c r="N81" i="4"/>
  <c r="O81" i="4" s="1"/>
  <c r="P82" i="4" s="1"/>
  <c r="N76" i="4"/>
  <c r="O76" i="4" s="1"/>
  <c r="P77" i="4" s="1"/>
  <c r="N61" i="4"/>
  <c r="O61" i="4" s="1"/>
  <c r="P62" i="4" s="1"/>
  <c r="N51" i="4"/>
  <c r="O51" i="4" s="1"/>
  <c r="P52" i="4" s="1"/>
  <c r="N49" i="4"/>
  <c r="O49" i="4" s="1"/>
  <c r="P50" i="4" s="1"/>
  <c r="N44" i="4"/>
  <c r="O44" i="4" s="1"/>
  <c r="P45" i="4" s="1"/>
  <c r="N37" i="4"/>
  <c r="O37" i="4" s="1"/>
  <c r="N27" i="4"/>
  <c r="O27" i="4" s="1"/>
  <c r="N25" i="4"/>
  <c r="O25" i="4" s="1"/>
  <c r="N19" i="4"/>
  <c r="O19" i="4" s="1"/>
  <c r="P20" i="4" s="1"/>
  <c r="N17" i="4"/>
  <c r="O17" i="4" s="1"/>
  <c r="P18" i="4" s="1"/>
  <c r="N614" i="4"/>
  <c r="O614" i="4" s="1"/>
  <c r="P615" i="4" s="1"/>
  <c r="N598" i="4"/>
  <c r="O598" i="4" s="1"/>
  <c r="P599" i="4" s="1"/>
  <c r="N566" i="4"/>
  <c r="O566" i="4" s="1"/>
  <c r="P567" i="4" s="1"/>
  <c r="N550" i="4"/>
  <c r="O550" i="4" s="1"/>
  <c r="P551" i="4" s="1"/>
  <c r="N518" i="4"/>
  <c r="O518" i="4" s="1"/>
  <c r="P519" i="4" s="1"/>
  <c r="N502" i="4"/>
  <c r="O502" i="4" s="1"/>
  <c r="P503" i="4" s="1"/>
  <c r="N486" i="4"/>
  <c r="O486" i="4" s="1"/>
  <c r="P487" i="4" s="1"/>
  <c r="N453" i="4"/>
  <c r="O453" i="4" s="1"/>
  <c r="P454" i="4" s="1"/>
  <c r="N437" i="4"/>
  <c r="O437" i="4" s="1"/>
  <c r="P438" i="4" s="1"/>
  <c r="N429" i="4"/>
  <c r="O429" i="4" s="1"/>
  <c r="P430" i="4" s="1"/>
  <c r="N413" i="4"/>
  <c r="O413" i="4" s="1"/>
  <c r="P414" i="4" s="1"/>
  <c r="N405" i="4"/>
  <c r="O405" i="4" s="1"/>
  <c r="P406" i="4" s="1"/>
  <c r="N397" i="4"/>
  <c r="O397" i="4" s="1"/>
  <c r="P398" i="4" s="1"/>
  <c r="N389" i="4"/>
  <c r="O389" i="4" s="1"/>
  <c r="P390" i="4" s="1"/>
  <c r="N381" i="4"/>
  <c r="O381" i="4" s="1"/>
  <c r="P382" i="4" s="1"/>
  <c r="N373" i="4"/>
  <c r="O373" i="4" s="1"/>
  <c r="P374" i="4" s="1"/>
  <c r="N610" i="4"/>
  <c r="O610" i="4" s="1"/>
  <c r="P611" i="4" s="1"/>
  <c r="N594" i="4"/>
  <c r="O594" i="4" s="1"/>
  <c r="P595" i="4" s="1"/>
  <c r="N578" i="4"/>
  <c r="O578" i="4" s="1"/>
  <c r="P579" i="4" s="1"/>
  <c r="N562" i="4"/>
  <c r="O562" i="4" s="1"/>
  <c r="P563" i="4" s="1"/>
  <c r="N546" i="4"/>
  <c r="O546" i="4" s="1"/>
  <c r="P547" i="4" s="1"/>
  <c r="N530" i="4"/>
  <c r="O530" i="4" s="1"/>
  <c r="P531" i="4" s="1"/>
  <c r="N514" i="4"/>
  <c r="O514" i="4" s="1"/>
  <c r="P515" i="4" s="1"/>
  <c r="N498" i="4"/>
  <c r="O498" i="4" s="1"/>
  <c r="P499" i="4" s="1"/>
  <c r="N482" i="4"/>
  <c r="O482" i="4" s="1"/>
  <c r="P483" i="4" s="1"/>
  <c r="N352" i="4"/>
  <c r="O352" i="4" s="1"/>
  <c r="P353" i="4" s="1"/>
  <c r="N337" i="4"/>
  <c r="O337" i="4" s="1"/>
  <c r="P338" i="4" s="1"/>
  <c r="N320" i="4"/>
  <c r="O320" i="4" s="1"/>
  <c r="P321" i="4" s="1"/>
  <c r="N305" i="4"/>
  <c r="O305" i="4" s="1"/>
  <c r="P306" i="4" s="1"/>
  <c r="N288" i="4"/>
  <c r="O288" i="4" s="1"/>
  <c r="P289" i="4" s="1"/>
  <c r="N273" i="4"/>
  <c r="O273" i="4" s="1"/>
  <c r="P274" i="4" s="1"/>
  <c r="N240" i="4"/>
  <c r="O240" i="4" s="1"/>
  <c r="P241" i="4" s="1"/>
  <c r="N582" i="4"/>
  <c r="O582" i="4" s="1"/>
  <c r="P583" i="4" s="1"/>
  <c r="N534" i="4"/>
  <c r="O534" i="4" s="1"/>
  <c r="P535" i="4" s="1"/>
  <c r="N470" i="4"/>
  <c r="O470" i="4" s="1"/>
  <c r="P471" i="4" s="1"/>
  <c r="N461" i="4"/>
  <c r="O461" i="4" s="1"/>
  <c r="P462" i="4" s="1"/>
  <c r="N445" i="4"/>
  <c r="O445" i="4" s="1"/>
  <c r="P446" i="4" s="1"/>
  <c r="N421" i="4"/>
  <c r="O421" i="4" s="1"/>
  <c r="P422" i="4" s="1"/>
  <c r="N365" i="4"/>
  <c r="O365" i="4" s="1"/>
  <c r="P366" i="4" s="1"/>
  <c r="N225" i="4"/>
  <c r="O225" i="4" s="1"/>
  <c r="P226" i="4" s="1"/>
  <c r="N606" i="4"/>
  <c r="O606" i="4" s="1"/>
  <c r="P607" i="4" s="1"/>
  <c r="N590" i="4"/>
  <c r="O590" i="4" s="1"/>
  <c r="P591" i="4" s="1"/>
  <c r="N574" i="4"/>
  <c r="O574" i="4" s="1"/>
  <c r="P575" i="4" s="1"/>
  <c r="N558" i="4"/>
  <c r="O558" i="4" s="1"/>
  <c r="P559" i="4" s="1"/>
  <c r="N542" i="4"/>
  <c r="O542" i="4" s="1"/>
  <c r="P543" i="4" s="1"/>
  <c r="N526" i="4"/>
  <c r="O526" i="4" s="1"/>
  <c r="P527" i="4" s="1"/>
  <c r="N510" i="4"/>
  <c r="O510" i="4" s="1"/>
  <c r="P511" i="4" s="1"/>
  <c r="N494" i="4"/>
  <c r="O494" i="4" s="1"/>
  <c r="P495" i="4" s="1"/>
  <c r="N478" i="4"/>
  <c r="O478" i="4" s="1"/>
  <c r="P479" i="4" s="1"/>
  <c r="N465" i="4"/>
  <c r="O465" i="4" s="1"/>
  <c r="P466" i="4" s="1"/>
  <c r="N457" i="4"/>
  <c r="O457" i="4" s="1"/>
  <c r="P458" i="4" s="1"/>
  <c r="N449" i="4"/>
  <c r="O449" i="4" s="1"/>
  <c r="P450" i="4" s="1"/>
  <c r="N441" i="4"/>
  <c r="O441" i="4" s="1"/>
  <c r="P442" i="4" s="1"/>
  <c r="N433" i="4"/>
  <c r="O433" i="4" s="1"/>
  <c r="P434" i="4" s="1"/>
  <c r="N425" i="4"/>
  <c r="O425" i="4" s="1"/>
  <c r="P426" i="4" s="1"/>
  <c r="N417" i="4"/>
  <c r="O417" i="4" s="1"/>
  <c r="P418" i="4" s="1"/>
  <c r="N409" i="4"/>
  <c r="O409" i="4" s="1"/>
  <c r="P410" i="4" s="1"/>
  <c r="N401" i="4"/>
  <c r="O401" i="4" s="1"/>
  <c r="P402" i="4" s="1"/>
  <c r="N393" i="4"/>
  <c r="O393" i="4" s="1"/>
  <c r="P394" i="4" s="1"/>
  <c r="N385" i="4"/>
  <c r="O385" i="4" s="1"/>
  <c r="P386" i="4" s="1"/>
  <c r="N377" i="4"/>
  <c r="O377" i="4" s="1"/>
  <c r="P378" i="4" s="1"/>
  <c r="N369" i="4"/>
  <c r="O369" i="4" s="1"/>
  <c r="P370" i="4" s="1"/>
  <c r="N361" i="4"/>
  <c r="O361" i="4" s="1"/>
  <c r="P362" i="4" s="1"/>
  <c r="N220" i="4"/>
  <c r="O220" i="4" s="1"/>
  <c r="P221" i="4" s="1"/>
  <c r="N205" i="4"/>
  <c r="O205" i="4" s="1"/>
  <c r="P206" i="4" s="1"/>
  <c r="N188" i="4"/>
  <c r="O188" i="4" s="1"/>
  <c r="P189" i="4" s="1"/>
  <c r="N173" i="4"/>
  <c r="O173" i="4" s="1"/>
  <c r="P174" i="4" s="1"/>
  <c r="N349" i="4"/>
  <c r="O349" i="4" s="1"/>
  <c r="P350" i="4" s="1"/>
  <c r="N333" i="4"/>
  <c r="O333" i="4" s="1"/>
  <c r="P334" i="4" s="1"/>
  <c r="N317" i="4"/>
  <c r="O317" i="4" s="1"/>
  <c r="P318" i="4" s="1"/>
  <c r="N301" i="4"/>
  <c r="O301" i="4" s="1"/>
  <c r="P302" i="4" s="1"/>
  <c r="N285" i="4"/>
  <c r="O285" i="4" s="1"/>
  <c r="P286" i="4" s="1"/>
  <c r="N269" i="4"/>
  <c r="O269" i="4" s="1"/>
  <c r="P270" i="4" s="1"/>
  <c r="N256" i="4"/>
  <c r="O256" i="4" s="1"/>
  <c r="P257" i="4" s="1"/>
  <c r="N241" i="4"/>
  <c r="O241" i="4" s="1"/>
  <c r="P242" i="4" s="1"/>
  <c r="N221" i="4"/>
  <c r="O221" i="4" s="1"/>
  <c r="P222" i="4" s="1"/>
  <c r="N249" i="4"/>
  <c r="N233" i="4"/>
  <c r="O233" i="4" s="1"/>
  <c r="P234" i="4" s="1"/>
  <c r="N217" i="4"/>
  <c r="O217" i="4" s="1"/>
  <c r="P218" i="4" s="1"/>
  <c r="N201" i="4"/>
  <c r="O201" i="4" s="1"/>
  <c r="P202" i="4" s="1"/>
  <c r="N185" i="4"/>
  <c r="O185" i="4" s="1"/>
  <c r="P186" i="4" s="1"/>
  <c r="N169" i="4"/>
  <c r="O169" i="4" s="1"/>
  <c r="P170" i="4" s="1"/>
  <c r="N160" i="4"/>
  <c r="O160" i="4" s="1"/>
  <c r="P161" i="4" s="1"/>
  <c r="N152" i="4"/>
  <c r="O152" i="4" s="1"/>
  <c r="P153" i="4" s="1"/>
  <c r="N144" i="4"/>
  <c r="O144" i="4" s="1"/>
  <c r="P145" i="4" s="1"/>
  <c r="N136" i="4"/>
  <c r="O136" i="4" s="1"/>
  <c r="P137" i="4" s="1"/>
  <c r="N128" i="4"/>
  <c r="O128" i="4" s="1"/>
  <c r="P129" i="4" s="1"/>
  <c r="N120" i="4"/>
  <c r="O120" i="4" s="1"/>
  <c r="P121" i="4" s="1"/>
  <c r="N105" i="4"/>
  <c r="O105" i="4" s="1"/>
  <c r="P106" i="4" s="1"/>
  <c r="N88" i="4"/>
  <c r="O88" i="4" s="1"/>
  <c r="P89" i="4" s="1"/>
  <c r="N68" i="4"/>
  <c r="O68" i="4" s="1"/>
  <c r="P69" i="4" s="1"/>
  <c r="N36" i="4"/>
  <c r="O36" i="4" s="1"/>
  <c r="P37" i="4" s="1"/>
  <c r="N12" i="4"/>
  <c r="O12" i="4" s="1"/>
  <c r="N117" i="4"/>
  <c r="O117" i="4" s="1"/>
  <c r="P118" i="4" s="1"/>
  <c r="N101" i="4"/>
  <c r="O101" i="4" s="1"/>
  <c r="S6" i="4"/>
  <c r="S96" i="4"/>
  <c r="S80" i="4"/>
  <c r="S72" i="4"/>
  <c r="S99" i="4"/>
  <c r="S95" i="4"/>
  <c r="S75" i="4"/>
  <c r="S63" i="4"/>
  <c r="S59" i="4"/>
  <c r="S47" i="4"/>
  <c r="S43" i="4"/>
  <c r="S15" i="4"/>
  <c r="S109" i="4"/>
  <c r="S105" i="4"/>
  <c r="S85" i="4"/>
  <c r="S81" i="4"/>
  <c r="S65" i="4"/>
  <c r="S57" i="4"/>
  <c r="S45" i="4"/>
  <c r="S29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" i="3"/>
  <c r="A37" i="3"/>
  <c r="F37" i="3" s="1"/>
  <c r="S77" i="4" l="1"/>
  <c r="S107" i="4"/>
  <c r="S20" i="4"/>
  <c r="S36" i="4"/>
  <c r="S52" i="4"/>
  <c r="S22" i="4"/>
  <c r="S54" i="4"/>
  <c r="S70" i="4"/>
  <c r="S33" i="4"/>
  <c r="S35" i="4"/>
  <c r="S51" i="4"/>
  <c r="S67" i="4"/>
  <c r="S115" i="4"/>
  <c r="S69" i="4"/>
  <c r="S8" i="4"/>
  <c r="S60" i="4"/>
  <c r="S38" i="4"/>
  <c r="P38" i="4"/>
  <c r="S86" i="4"/>
  <c r="P86" i="4"/>
  <c r="S102" i="4"/>
  <c r="P102" i="4"/>
  <c r="S11" i="4"/>
  <c r="P11" i="4"/>
  <c r="S111" i="4"/>
  <c r="P111" i="4"/>
  <c r="S88" i="4"/>
  <c r="P88" i="4"/>
  <c r="S17" i="4"/>
  <c r="P17" i="4"/>
  <c r="S49" i="4"/>
  <c r="P49" i="4"/>
  <c r="S97" i="4"/>
  <c r="S113" i="4"/>
  <c r="P113" i="4"/>
  <c r="S19" i="4"/>
  <c r="P19" i="4"/>
  <c r="S87" i="4"/>
  <c r="P87" i="4"/>
  <c r="S24" i="4"/>
  <c r="S40" i="4"/>
  <c r="S56" i="4"/>
  <c r="S104" i="4"/>
  <c r="P104" i="4"/>
  <c r="S10" i="4"/>
  <c r="S26" i="4"/>
  <c r="P26" i="4"/>
  <c r="S42" i="4"/>
  <c r="P42" i="4"/>
  <c r="S58" i="4"/>
  <c r="S74" i="4"/>
  <c r="S90" i="4"/>
  <c r="P90" i="4"/>
  <c r="S106" i="4"/>
  <c r="S79" i="4"/>
  <c r="S12" i="4"/>
  <c r="P12" i="4"/>
  <c r="S100" i="4"/>
  <c r="S13" i="4"/>
  <c r="P13" i="4"/>
  <c r="S61" i="4"/>
  <c r="P61" i="4"/>
  <c r="S93" i="4"/>
  <c r="P93" i="4"/>
  <c r="S31" i="4"/>
  <c r="P31" i="4"/>
  <c r="S83" i="4"/>
  <c r="P83" i="4"/>
  <c r="S21" i="4"/>
  <c r="S37" i="4"/>
  <c r="S53" i="4"/>
  <c r="S101" i="4"/>
  <c r="P101" i="4"/>
  <c r="S23" i="4"/>
  <c r="S39" i="4"/>
  <c r="P39" i="4"/>
  <c r="S55" i="4"/>
  <c r="S71" i="4"/>
  <c r="S28" i="4"/>
  <c r="P28" i="4"/>
  <c r="S44" i="4"/>
  <c r="P44" i="4"/>
  <c r="S84" i="4"/>
  <c r="S112" i="4"/>
  <c r="P112" i="4"/>
  <c r="S14" i="4"/>
  <c r="S30" i="4"/>
  <c r="S46" i="4"/>
  <c r="P46" i="4"/>
  <c r="S62" i="4"/>
  <c r="S78" i="4"/>
  <c r="S94" i="4"/>
  <c r="S110" i="4"/>
  <c r="S91" i="4"/>
  <c r="P91" i="4"/>
  <c r="S64" i="4"/>
  <c r="S108" i="4"/>
  <c r="S9" i="4"/>
  <c r="P9" i="4"/>
  <c r="S25" i="4"/>
  <c r="P25" i="4"/>
  <c r="S41" i="4"/>
  <c r="P41" i="4"/>
  <c r="S73" i="4"/>
  <c r="S89" i="4"/>
  <c r="S7" i="4"/>
  <c r="S27" i="4"/>
  <c r="P27" i="4"/>
  <c r="S16" i="4"/>
  <c r="P16" i="4"/>
  <c r="S32" i="4"/>
  <c r="P32" i="4"/>
  <c r="S48" i="4"/>
  <c r="S68" i="4"/>
  <c r="S92" i="4"/>
  <c r="P92" i="4"/>
  <c r="S18" i="4"/>
  <c r="S34" i="4"/>
  <c r="P34" i="4"/>
  <c r="S50" i="4"/>
  <c r="S66" i="4"/>
  <c r="S82" i="4"/>
  <c r="S98" i="4"/>
  <c r="S114" i="4"/>
  <c r="P114" i="4"/>
  <c r="S103" i="4"/>
  <c r="P103" i="4"/>
  <c r="S76" i="4"/>
  <c r="S5" i="4"/>
  <c r="U5" i="4" s="1"/>
  <c r="U6" i="4" s="1"/>
  <c r="Q7" i="4"/>
  <c r="U7" i="4" l="1"/>
  <c r="U8" i="4" s="1"/>
  <c r="U9" i="4" s="1"/>
  <c r="Q8" i="4"/>
  <c r="Q9" i="4" s="1"/>
  <c r="Q10" i="4" s="1"/>
  <c r="Q11" i="4" s="1"/>
  <c r="Q12" i="4" s="1"/>
  <c r="Q13" i="4" s="1"/>
  <c r="Q14" i="4" s="1"/>
  <c r="Q15" i="4" s="1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Q26" i="4" s="1"/>
  <c r="Q27" i="4" s="1"/>
  <c r="Q28" i="4" s="1"/>
  <c r="Q29" i="4" s="1"/>
  <c r="Q30" i="4" s="1"/>
  <c r="Q31" i="4" s="1"/>
  <c r="Q32" i="4" s="1"/>
  <c r="Q33" i="4" s="1"/>
  <c r="Q34" i="4" s="1"/>
  <c r="Q35" i="4" s="1"/>
  <c r="Q36" i="4" s="1"/>
  <c r="Q37" i="4" s="1"/>
  <c r="Q38" i="4" s="1"/>
  <c r="Q39" i="4" s="1"/>
  <c r="Q40" i="4" s="1"/>
  <c r="Q41" i="4" s="1"/>
  <c r="Q42" i="4" s="1"/>
  <c r="Q43" i="4" s="1"/>
  <c r="Q44" i="4" s="1"/>
  <c r="Q45" i="4" s="1"/>
  <c r="Q46" i="4" s="1"/>
  <c r="Q47" i="4" s="1"/>
  <c r="Q48" i="4" s="1"/>
  <c r="Q49" i="4" s="1"/>
  <c r="Q50" i="4" s="1"/>
  <c r="Q51" i="4" s="1"/>
  <c r="Q52" i="4" s="1"/>
  <c r="Q53" i="4" s="1"/>
  <c r="Q54" i="4" s="1"/>
  <c r="Q55" i="4" s="1"/>
  <c r="Q56" i="4" s="1"/>
  <c r="Q57" i="4" s="1"/>
  <c r="Q58" i="4" s="1"/>
  <c r="Q59" i="4" s="1"/>
  <c r="Q60" i="4" s="1"/>
  <c r="Q61" i="4" s="1"/>
  <c r="Q62" i="4" s="1"/>
  <c r="Q63" i="4" s="1"/>
  <c r="Q64" i="4" s="1"/>
  <c r="Q65" i="4" s="1"/>
  <c r="Q66" i="4" s="1"/>
  <c r="Q67" i="4" s="1"/>
  <c r="Q68" i="4" s="1"/>
  <c r="Q69" i="4" s="1"/>
  <c r="Q70" i="4" s="1"/>
  <c r="Q71" i="4" s="1"/>
  <c r="Q72" i="4" s="1"/>
  <c r="Q73" i="4" s="1"/>
  <c r="Q74" i="4" s="1"/>
  <c r="Q75" i="4" s="1"/>
  <c r="Q76" i="4" s="1"/>
  <c r="Q77" i="4" s="1"/>
  <c r="Q78" i="4" s="1"/>
  <c r="Q79" i="4" s="1"/>
  <c r="Q80" i="4" s="1"/>
  <c r="Q81" i="4" s="1"/>
  <c r="Q82" i="4" s="1"/>
  <c r="Q83" i="4" s="1"/>
  <c r="Q84" i="4" s="1"/>
  <c r="Q85" i="4" s="1"/>
  <c r="Q86" i="4" s="1"/>
  <c r="Q87" i="4" s="1"/>
  <c r="Q88" i="4" s="1"/>
  <c r="Q89" i="4" s="1"/>
  <c r="Q90" i="4" s="1"/>
  <c r="Q91" i="4" s="1"/>
  <c r="Q92" i="4" s="1"/>
  <c r="Q93" i="4" s="1"/>
  <c r="Q94" i="4" s="1"/>
  <c r="Q95" i="4" s="1"/>
  <c r="Q96" i="4" s="1"/>
  <c r="Q97" i="4" s="1"/>
  <c r="Q98" i="4" s="1"/>
  <c r="Q99" i="4" s="1"/>
  <c r="Q100" i="4" s="1"/>
  <c r="Q101" i="4" s="1"/>
  <c r="Q102" i="4" s="1"/>
  <c r="Q103" i="4" s="1"/>
  <c r="Q104" i="4" s="1"/>
  <c r="Q105" i="4" s="1"/>
  <c r="Q106" i="4" s="1"/>
  <c r="Q107" i="4" s="1"/>
  <c r="Q108" i="4" s="1"/>
  <c r="Q109" i="4" s="1"/>
  <c r="Q110" i="4" s="1"/>
  <c r="Q111" i="4" s="1"/>
  <c r="Q112" i="4" s="1"/>
  <c r="Q113" i="4" s="1"/>
  <c r="Q114" i="4" s="1"/>
  <c r="Q115" i="4" s="1"/>
  <c r="Q116" i="4" s="1"/>
  <c r="Q117" i="4" s="1"/>
  <c r="Q118" i="4" s="1"/>
  <c r="Q119" i="4" s="1"/>
  <c r="Q120" i="4" s="1"/>
  <c r="Q121" i="4" s="1"/>
  <c r="Q122" i="4" s="1"/>
  <c r="Q123" i="4" s="1"/>
  <c r="Q124" i="4" s="1"/>
  <c r="Q125" i="4" s="1"/>
  <c r="Q126" i="4" s="1"/>
  <c r="Q127" i="4" s="1"/>
  <c r="Q128" i="4" s="1"/>
  <c r="Q129" i="4" s="1"/>
  <c r="Q130" i="4" s="1"/>
  <c r="Q131" i="4" s="1"/>
  <c r="Q132" i="4" s="1"/>
  <c r="Q133" i="4" s="1"/>
  <c r="Q134" i="4" s="1"/>
  <c r="Q135" i="4" s="1"/>
  <c r="Q136" i="4" s="1"/>
  <c r="Q137" i="4" s="1"/>
  <c r="Q138" i="4" s="1"/>
  <c r="Q139" i="4" s="1"/>
  <c r="Q140" i="4" s="1"/>
  <c r="Q141" i="4" s="1"/>
  <c r="Q142" i="4" s="1"/>
  <c r="Q143" i="4" s="1"/>
  <c r="Q144" i="4" s="1"/>
  <c r="Q145" i="4" s="1"/>
  <c r="Q146" i="4" s="1"/>
  <c r="Q147" i="4" s="1"/>
  <c r="Q148" i="4" s="1"/>
  <c r="Q149" i="4" s="1"/>
  <c r="Q150" i="4" s="1"/>
  <c r="Q151" i="4" s="1"/>
  <c r="Q152" i="4" s="1"/>
  <c r="Q153" i="4" s="1"/>
  <c r="Q154" i="4" s="1"/>
  <c r="Q155" i="4" s="1"/>
  <c r="Q156" i="4" s="1"/>
  <c r="Q157" i="4" s="1"/>
  <c r="Q158" i="4" s="1"/>
  <c r="Q159" i="4" s="1"/>
  <c r="Q160" i="4" s="1"/>
  <c r="Q161" i="4" s="1"/>
  <c r="Q162" i="4" s="1"/>
  <c r="Q163" i="4" s="1"/>
  <c r="Q164" i="4" s="1"/>
  <c r="Q165" i="4" s="1"/>
  <c r="Q166" i="4" s="1"/>
  <c r="Q167" i="4" s="1"/>
  <c r="Q168" i="4" s="1"/>
  <c r="Q169" i="4" s="1"/>
  <c r="Q170" i="4" s="1"/>
  <c r="Q171" i="4" s="1"/>
  <c r="Q172" i="4" s="1"/>
  <c r="Q173" i="4" s="1"/>
  <c r="Q174" i="4" s="1"/>
  <c r="Q175" i="4" s="1"/>
  <c r="Q176" i="4" s="1"/>
  <c r="Q177" i="4" s="1"/>
  <c r="Q178" i="4" s="1"/>
  <c r="Q179" i="4" s="1"/>
  <c r="Q180" i="4" s="1"/>
  <c r="Q181" i="4" s="1"/>
  <c r="Q182" i="4" s="1"/>
  <c r="Q183" i="4" s="1"/>
  <c r="Q184" i="4" s="1"/>
  <c r="Q185" i="4" s="1"/>
  <c r="Q186" i="4" s="1"/>
  <c r="Q187" i="4" s="1"/>
  <c r="Q188" i="4" s="1"/>
  <c r="Q189" i="4" s="1"/>
  <c r="Q190" i="4" s="1"/>
  <c r="Q191" i="4" s="1"/>
  <c r="Q192" i="4" s="1"/>
  <c r="Q193" i="4" s="1"/>
  <c r="Q194" i="4" s="1"/>
  <c r="Q195" i="4" s="1"/>
  <c r="Q196" i="4" s="1"/>
  <c r="Q197" i="4" s="1"/>
  <c r="Q198" i="4" s="1"/>
  <c r="Q199" i="4" s="1"/>
  <c r="Q200" i="4" s="1"/>
  <c r="Q201" i="4" s="1"/>
  <c r="Q202" i="4" s="1"/>
  <c r="Q203" i="4" s="1"/>
  <c r="Q204" i="4" s="1"/>
  <c r="Q205" i="4" s="1"/>
  <c r="Q206" i="4" s="1"/>
  <c r="Q207" i="4" s="1"/>
  <c r="Q208" i="4" s="1"/>
  <c r="Q209" i="4" s="1"/>
  <c r="Q210" i="4" s="1"/>
  <c r="Q211" i="4" s="1"/>
  <c r="Q212" i="4" s="1"/>
  <c r="Q213" i="4" s="1"/>
  <c r="Q214" i="4" s="1"/>
  <c r="Q215" i="4" s="1"/>
  <c r="Q216" i="4" s="1"/>
  <c r="Q217" i="4" s="1"/>
  <c r="Q218" i="4" s="1"/>
  <c r="Q219" i="4" s="1"/>
  <c r="Q220" i="4" s="1"/>
  <c r="Q221" i="4" s="1"/>
  <c r="Q222" i="4" s="1"/>
  <c r="Q223" i="4" s="1"/>
  <c r="Q224" i="4" s="1"/>
  <c r="Q225" i="4" s="1"/>
  <c r="Q226" i="4" s="1"/>
  <c r="Q227" i="4" s="1"/>
  <c r="Q228" i="4" s="1"/>
  <c r="Q229" i="4" s="1"/>
  <c r="Q230" i="4" s="1"/>
  <c r="Q231" i="4" s="1"/>
  <c r="Q232" i="4" s="1"/>
  <c r="Q233" i="4" s="1"/>
  <c r="Q234" i="4" s="1"/>
  <c r="Q235" i="4" s="1"/>
  <c r="Q236" i="4" s="1"/>
  <c r="Q237" i="4" s="1"/>
  <c r="Q238" i="4" s="1"/>
  <c r="Q239" i="4" s="1"/>
  <c r="Q240" i="4" s="1"/>
  <c r="Q241" i="4" s="1"/>
  <c r="Q242" i="4" s="1"/>
  <c r="Q243" i="4" s="1"/>
  <c r="Q244" i="4" s="1"/>
  <c r="Q245" i="4" s="1"/>
  <c r="Q246" i="4" s="1"/>
  <c r="Q247" i="4" s="1"/>
  <c r="Q248" i="4" s="1"/>
  <c r="Q249" i="4" s="1"/>
  <c r="Q250" i="4" s="1"/>
  <c r="Q251" i="4" s="1"/>
  <c r="Q252" i="4" s="1"/>
  <c r="Q253" i="4" s="1"/>
  <c r="Q254" i="4" s="1"/>
  <c r="Q255" i="4" s="1"/>
  <c r="Q256" i="4" s="1"/>
  <c r="Q257" i="4" s="1"/>
  <c r="Q258" i="4" s="1"/>
  <c r="Q259" i="4" s="1"/>
  <c r="Q260" i="4" s="1"/>
  <c r="Q261" i="4" s="1"/>
  <c r="Q262" i="4" s="1"/>
  <c r="Q263" i="4" s="1"/>
  <c r="Q264" i="4" s="1"/>
  <c r="Q265" i="4" s="1"/>
  <c r="Q266" i="4" s="1"/>
  <c r="Q267" i="4" s="1"/>
  <c r="Q268" i="4" s="1"/>
  <c r="Q269" i="4" s="1"/>
  <c r="Q270" i="4" s="1"/>
  <c r="Q271" i="4" s="1"/>
  <c r="Q272" i="4" s="1"/>
  <c r="Q273" i="4" s="1"/>
  <c r="Q274" i="4" s="1"/>
  <c r="Q275" i="4" s="1"/>
  <c r="Q276" i="4" s="1"/>
  <c r="Q277" i="4" s="1"/>
  <c r="Q278" i="4" s="1"/>
  <c r="Q279" i="4" s="1"/>
  <c r="Q280" i="4" s="1"/>
  <c r="Q281" i="4" s="1"/>
  <c r="Q282" i="4" s="1"/>
  <c r="Q283" i="4" s="1"/>
  <c r="Q284" i="4" s="1"/>
  <c r="Q285" i="4" s="1"/>
  <c r="Q286" i="4" s="1"/>
  <c r="Q287" i="4" s="1"/>
  <c r="Q288" i="4" s="1"/>
  <c r="Q289" i="4" s="1"/>
  <c r="Q290" i="4" s="1"/>
  <c r="Q291" i="4" s="1"/>
  <c r="Q292" i="4" s="1"/>
  <c r="Q293" i="4" s="1"/>
  <c r="Q294" i="4" s="1"/>
  <c r="Q295" i="4" s="1"/>
  <c r="Q296" i="4" s="1"/>
  <c r="Q297" i="4" s="1"/>
  <c r="Q298" i="4" s="1"/>
  <c r="Q299" i="4" s="1"/>
  <c r="Q300" i="4" s="1"/>
  <c r="Q301" i="4" s="1"/>
  <c r="Q302" i="4" s="1"/>
  <c r="Q303" i="4" s="1"/>
  <c r="Q304" i="4" s="1"/>
  <c r="Q305" i="4" s="1"/>
  <c r="Q306" i="4" s="1"/>
  <c r="Q307" i="4" s="1"/>
  <c r="Q308" i="4" s="1"/>
  <c r="Q309" i="4" s="1"/>
  <c r="Q310" i="4" s="1"/>
  <c r="Q311" i="4" s="1"/>
  <c r="Q312" i="4" s="1"/>
  <c r="Q313" i="4" s="1"/>
  <c r="Q314" i="4" s="1"/>
  <c r="Q315" i="4" s="1"/>
  <c r="Q316" i="4" s="1"/>
  <c r="Q317" i="4" s="1"/>
  <c r="Q318" i="4" s="1"/>
  <c r="Q319" i="4" s="1"/>
  <c r="Q320" i="4" s="1"/>
  <c r="Q321" i="4" s="1"/>
  <c r="Q322" i="4" s="1"/>
  <c r="Q323" i="4" s="1"/>
  <c r="Q324" i="4" s="1"/>
  <c r="Q325" i="4" s="1"/>
  <c r="Q326" i="4" s="1"/>
  <c r="Q327" i="4" s="1"/>
  <c r="Q328" i="4" s="1"/>
  <c r="Q329" i="4" s="1"/>
  <c r="Q330" i="4" s="1"/>
  <c r="Q331" i="4" s="1"/>
  <c r="Q332" i="4" s="1"/>
  <c r="Q333" i="4" s="1"/>
  <c r="Q334" i="4" s="1"/>
  <c r="Q335" i="4" s="1"/>
  <c r="Q336" i="4" s="1"/>
  <c r="Q337" i="4" s="1"/>
  <c r="Q338" i="4" s="1"/>
  <c r="Q339" i="4" s="1"/>
  <c r="Q340" i="4" s="1"/>
  <c r="Q341" i="4" s="1"/>
  <c r="Q342" i="4" s="1"/>
  <c r="Q343" i="4" s="1"/>
  <c r="Q344" i="4" s="1"/>
  <c r="Q345" i="4" s="1"/>
  <c r="Q346" i="4" s="1"/>
  <c r="Q347" i="4" s="1"/>
  <c r="Q348" i="4" s="1"/>
  <c r="Q349" i="4" s="1"/>
  <c r="Q350" i="4" s="1"/>
  <c r="Q351" i="4" s="1"/>
  <c r="Q352" i="4" s="1"/>
  <c r="Q353" i="4" s="1"/>
  <c r="Q354" i="4" s="1"/>
  <c r="Q355" i="4" s="1"/>
  <c r="Q356" i="4" s="1"/>
  <c r="Q357" i="4" s="1"/>
  <c r="Q358" i="4" s="1"/>
  <c r="Q359" i="4" s="1"/>
  <c r="Q360" i="4" s="1"/>
  <c r="Q361" i="4" s="1"/>
  <c r="Q362" i="4" s="1"/>
  <c r="Q363" i="4" s="1"/>
  <c r="Q364" i="4" s="1"/>
  <c r="Q365" i="4" s="1"/>
  <c r="Q366" i="4" s="1"/>
  <c r="Q367" i="4" s="1"/>
  <c r="Q368" i="4" s="1"/>
  <c r="Q369" i="4" s="1"/>
  <c r="Q370" i="4" s="1"/>
  <c r="Q371" i="4" s="1"/>
  <c r="Q372" i="4" s="1"/>
  <c r="Q373" i="4" s="1"/>
  <c r="Q374" i="4" s="1"/>
  <c r="Q375" i="4" s="1"/>
  <c r="Q376" i="4" s="1"/>
  <c r="Q377" i="4" s="1"/>
  <c r="Q378" i="4" s="1"/>
  <c r="Q379" i="4" s="1"/>
  <c r="Q380" i="4" s="1"/>
  <c r="Q381" i="4" s="1"/>
  <c r="Q382" i="4" s="1"/>
  <c r="Q383" i="4" s="1"/>
  <c r="Q384" i="4" s="1"/>
  <c r="Q385" i="4" s="1"/>
  <c r="Q386" i="4" s="1"/>
  <c r="Q387" i="4" s="1"/>
  <c r="Q388" i="4" s="1"/>
  <c r="Q389" i="4" s="1"/>
  <c r="Q390" i="4" s="1"/>
  <c r="Q391" i="4" s="1"/>
  <c r="Q392" i="4" s="1"/>
  <c r="Q393" i="4" s="1"/>
  <c r="Q394" i="4" s="1"/>
  <c r="Q395" i="4" s="1"/>
  <c r="Q396" i="4" s="1"/>
  <c r="Q397" i="4" s="1"/>
  <c r="Q398" i="4" s="1"/>
  <c r="Q399" i="4" s="1"/>
  <c r="Q400" i="4" s="1"/>
  <c r="Q401" i="4" s="1"/>
  <c r="Q402" i="4" s="1"/>
  <c r="Q403" i="4" s="1"/>
  <c r="Q404" i="4" s="1"/>
  <c r="Q405" i="4" s="1"/>
  <c r="Q406" i="4" s="1"/>
  <c r="Q407" i="4" s="1"/>
  <c r="Q408" i="4" s="1"/>
  <c r="Q409" i="4" s="1"/>
  <c r="Q410" i="4" s="1"/>
  <c r="Q411" i="4" s="1"/>
  <c r="Q412" i="4" s="1"/>
  <c r="Q413" i="4" s="1"/>
  <c r="Q414" i="4" s="1"/>
  <c r="Q415" i="4" s="1"/>
  <c r="Q416" i="4" s="1"/>
  <c r="Q417" i="4" s="1"/>
  <c r="Q418" i="4" s="1"/>
  <c r="Q419" i="4" s="1"/>
  <c r="Q420" i="4" s="1"/>
  <c r="Q421" i="4" s="1"/>
  <c r="Q422" i="4" s="1"/>
  <c r="Q423" i="4" s="1"/>
  <c r="Q424" i="4" s="1"/>
  <c r="Q425" i="4" s="1"/>
  <c r="Q426" i="4" s="1"/>
  <c r="Q427" i="4" s="1"/>
  <c r="Q428" i="4" s="1"/>
  <c r="Q429" i="4" s="1"/>
  <c r="Q430" i="4" s="1"/>
  <c r="Q431" i="4" s="1"/>
  <c r="Q432" i="4" s="1"/>
  <c r="Q433" i="4" s="1"/>
  <c r="Q434" i="4" s="1"/>
  <c r="Q435" i="4" s="1"/>
  <c r="Q436" i="4" s="1"/>
  <c r="Q437" i="4" s="1"/>
  <c r="Q438" i="4" s="1"/>
  <c r="Q439" i="4" s="1"/>
  <c r="Q440" i="4" s="1"/>
  <c r="Q441" i="4" s="1"/>
  <c r="Q442" i="4" s="1"/>
  <c r="Q443" i="4" s="1"/>
  <c r="Q444" i="4" s="1"/>
  <c r="Q445" i="4" s="1"/>
  <c r="Q446" i="4" s="1"/>
  <c r="Q447" i="4" s="1"/>
  <c r="Q448" i="4" s="1"/>
  <c r="Q449" i="4" s="1"/>
  <c r="Q450" i="4" s="1"/>
  <c r="Q451" i="4" s="1"/>
  <c r="Q452" i="4" s="1"/>
  <c r="Q453" i="4" s="1"/>
  <c r="Q454" i="4" s="1"/>
  <c r="Q455" i="4" s="1"/>
  <c r="Q456" i="4" s="1"/>
  <c r="Q457" i="4" s="1"/>
  <c r="Q458" i="4" s="1"/>
  <c r="Q459" i="4" s="1"/>
  <c r="Q460" i="4" s="1"/>
  <c r="Q461" i="4" s="1"/>
  <c r="Q462" i="4" s="1"/>
  <c r="Q463" i="4" s="1"/>
  <c r="Q464" i="4" s="1"/>
  <c r="Q465" i="4" s="1"/>
  <c r="Q466" i="4" s="1"/>
  <c r="Q467" i="4" s="1"/>
  <c r="Q468" i="4" s="1"/>
  <c r="Q469" i="4" s="1"/>
  <c r="Q470" i="4" s="1"/>
  <c r="Q471" i="4" s="1"/>
  <c r="Q472" i="4" s="1"/>
  <c r="Q473" i="4" s="1"/>
  <c r="Q474" i="4" s="1"/>
  <c r="Q475" i="4" s="1"/>
  <c r="Q476" i="4" s="1"/>
  <c r="Q477" i="4" s="1"/>
  <c r="Q478" i="4" s="1"/>
  <c r="Q479" i="4" s="1"/>
  <c r="Q480" i="4" s="1"/>
  <c r="Q481" i="4" s="1"/>
  <c r="Q482" i="4" s="1"/>
  <c r="Q483" i="4" s="1"/>
  <c r="Q484" i="4" s="1"/>
  <c r="Q485" i="4" s="1"/>
  <c r="Q486" i="4" s="1"/>
  <c r="Q487" i="4" s="1"/>
  <c r="Q488" i="4" s="1"/>
  <c r="Q489" i="4" s="1"/>
  <c r="Q490" i="4" s="1"/>
  <c r="Q491" i="4" s="1"/>
  <c r="Q492" i="4" s="1"/>
  <c r="Q493" i="4" s="1"/>
  <c r="Q494" i="4" s="1"/>
  <c r="Q495" i="4" s="1"/>
  <c r="Q496" i="4" s="1"/>
  <c r="Q497" i="4" s="1"/>
  <c r="Q498" i="4" s="1"/>
  <c r="Q499" i="4" s="1"/>
  <c r="Q500" i="4" s="1"/>
  <c r="Q501" i="4" s="1"/>
  <c r="Q502" i="4" s="1"/>
  <c r="Q503" i="4" s="1"/>
  <c r="Q504" i="4" s="1"/>
  <c r="Q505" i="4" s="1"/>
  <c r="Q506" i="4" s="1"/>
  <c r="Q507" i="4" s="1"/>
  <c r="Q508" i="4" s="1"/>
  <c r="Q509" i="4" s="1"/>
  <c r="Q510" i="4" s="1"/>
  <c r="Q511" i="4" s="1"/>
  <c r="Q512" i="4" s="1"/>
  <c r="Q513" i="4" s="1"/>
  <c r="Q514" i="4" s="1"/>
  <c r="Q515" i="4" s="1"/>
  <c r="Q516" i="4" s="1"/>
  <c r="Q517" i="4" s="1"/>
  <c r="Q518" i="4" s="1"/>
  <c r="Q519" i="4" s="1"/>
  <c r="Q520" i="4" s="1"/>
  <c r="Q521" i="4" s="1"/>
  <c r="Q522" i="4" s="1"/>
  <c r="Q523" i="4" s="1"/>
  <c r="Q524" i="4" s="1"/>
  <c r="Q525" i="4" s="1"/>
  <c r="Q526" i="4" s="1"/>
  <c r="Q527" i="4" s="1"/>
  <c r="Q528" i="4" s="1"/>
  <c r="Q529" i="4" s="1"/>
  <c r="Q530" i="4" s="1"/>
  <c r="Q531" i="4" s="1"/>
  <c r="Q532" i="4" s="1"/>
  <c r="Q533" i="4" s="1"/>
  <c r="Q534" i="4" s="1"/>
  <c r="Q535" i="4" s="1"/>
  <c r="Q536" i="4" s="1"/>
  <c r="Q537" i="4" s="1"/>
  <c r="Q538" i="4" s="1"/>
  <c r="Q539" i="4" s="1"/>
  <c r="Q540" i="4" s="1"/>
  <c r="Q541" i="4" s="1"/>
  <c r="Q542" i="4" s="1"/>
  <c r="Q543" i="4" s="1"/>
  <c r="Q544" i="4" s="1"/>
  <c r="Q545" i="4" s="1"/>
  <c r="Q546" i="4" s="1"/>
  <c r="Q547" i="4" s="1"/>
  <c r="Q548" i="4" s="1"/>
  <c r="Q549" i="4" s="1"/>
  <c r="Q550" i="4" s="1"/>
  <c r="Q551" i="4" s="1"/>
  <c r="Q552" i="4" s="1"/>
  <c r="Q553" i="4" s="1"/>
  <c r="Q554" i="4" s="1"/>
  <c r="Q555" i="4" s="1"/>
  <c r="Q556" i="4" s="1"/>
  <c r="Q557" i="4" s="1"/>
  <c r="Q558" i="4" s="1"/>
  <c r="Q559" i="4" s="1"/>
  <c r="Q560" i="4" s="1"/>
  <c r="Q561" i="4" s="1"/>
  <c r="Q562" i="4" s="1"/>
  <c r="Q563" i="4" s="1"/>
  <c r="Q564" i="4" s="1"/>
  <c r="Q565" i="4" s="1"/>
  <c r="Q566" i="4" s="1"/>
  <c r="Q567" i="4" s="1"/>
  <c r="Q568" i="4" s="1"/>
  <c r="Q569" i="4" s="1"/>
  <c r="Q570" i="4" s="1"/>
  <c r="Q571" i="4" s="1"/>
  <c r="Q572" i="4" s="1"/>
  <c r="Q573" i="4" s="1"/>
  <c r="Q574" i="4" s="1"/>
  <c r="Q575" i="4" s="1"/>
  <c r="Q576" i="4" s="1"/>
  <c r="Q577" i="4" s="1"/>
  <c r="Q578" i="4" s="1"/>
  <c r="Q579" i="4" s="1"/>
  <c r="Q580" i="4" s="1"/>
  <c r="Q581" i="4" s="1"/>
  <c r="Q582" i="4" s="1"/>
  <c r="Q583" i="4" s="1"/>
  <c r="Q584" i="4" s="1"/>
  <c r="Q585" i="4" s="1"/>
  <c r="Q586" i="4" s="1"/>
  <c r="Q587" i="4" s="1"/>
  <c r="Q588" i="4" s="1"/>
  <c r="Q589" i="4" s="1"/>
  <c r="Q590" i="4" s="1"/>
  <c r="Q591" i="4" s="1"/>
  <c r="Q592" i="4" s="1"/>
  <c r="Q593" i="4" s="1"/>
  <c r="Q594" i="4" s="1"/>
  <c r="Q595" i="4" s="1"/>
  <c r="Q596" i="4" s="1"/>
  <c r="Q597" i="4" s="1"/>
  <c r="Q598" i="4" s="1"/>
  <c r="Q599" i="4" s="1"/>
  <c r="Q600" i="4" s="1"/>
  <c r="Q601" i="4" s="1"/>
  <c r="Q602" i="4" s="1"/>
  <c r="Q603" i="4" s="1"/>
  <c r="Q604" i="4" s="1"/>
  <c r="Q605" i="4" s="1"/>
  <c r="Q606" i="4" s="1"/>
  <c r="Q607" i="4" s="1"/>
  <c r="Q608" i="4" s="1"/>
  <c r="Q609" i="4" s="1"/>
  <c r="Q610" i="4" s="1"/>
  <c r="Q611" i="4" s="1"/>
  <c r="Q612" i="4" s="1"/>
  <c r="Q613" i="4" s="1"/>
  <c r="Q614" i="4" s="1"/>
  <c r="Q615" i="4" s="1"/>
  <c r="Q616" i="4" s="1"/>
  <c r="Q617" i="4" s="1"/>
  <c r="Q618" i="4" s="1"/>
  <c r="Q619" i="4" s="1"/>
  <c r="U10" i="4" l="1"/>
  <c r="U11" i="4" s="1"/>
  <c r="U12" i="4" s="1"/>
  <c r="U13" i="4" s="1"/>
  <c r="U14" i="4" s="1"/>
  <c r="U15" i="4" s="1"/>
  <c r="U16" i="4" s="1"/>
  <c r="U17" i="4" s="1"/>
  <c r="U18" i="4" s="1"/>
  <c r="U19" i="4" s="1"/>
  <c r="U20" i="4" s="1"/>
  <c r="U21" i="4" s="1"/>
  <c r="U22" i="4" s="1"/>
  <c r="U23" i="4" s="1"/>
  <c r="U24" i="4" s="1"/>
  <c r="U25" i="4" s="1"/>
  <c r="U26" i="4" s="1"/>
  <c r="U27" i="4" s="1"/>
  <c r="U28" i="4" s="1"/>
  <c r="U29" i="4" s="1"/>
  <c r="C2" i="3"/>
  <c r="D2" i="3"/>
  <c r="D3" i="3"/>
  <c r="U30" i="4" l="1"/>
  <c r="U31" i="4" s="1"/>
  <c r="U32" i="4" s="1"/>
  <c r="U33" i="4" s="1"/>
  <c r="U34" i="4" s="1"/>
  <c r="U35" i="4" s="1"/>
  <c r="U36" i="4" s="1"/>
  <c r="U37" i="4" s="1"/>
  <c r="U38" i="4" s="1"/>
  <c r="U39" i="4" s="1"/>
  <c r="U40" i="4" s="1"/>
  <c r="U41" i="4" s="1"/>
  <c r="U42" i="4" s="1"/>
  <c r="U43" i="4" s="1"/>
  <c r="U44" i="4" s="1"/>
  <c r="U45" i="4" s="1"/>
  <c r="U46" i="4" s="1"/>
  <c r="U47" i="4" s="1"/>
  <c r="U48" i="4" s="1"/>
  <c r="U49" i="4" s="1"/>
  <c r="C3" i="3"/>
  <c r="G3" i="3" s="1"/>
  <c r="H3" i="3"/>
  <c r="D4" i="3"/>
  <c r="H4" i="3" s="1"/>
  <c r="U50" i="4" l="1"/>
  <c r="U51" i="4" s="1"/>
  <c r="U52" i="4" s="1"/>
  <c r="U53" i="4" s="1"/>
  <c r="U54" i="4" s="1"/>
  <c r="U55" i="4" s="1"/>
  <c r="U56" i="4" s="1"/>
  <c r="U57" i="4" s="1"/>
  <c r="U58" i="4" s="1"/>
  <c r="U59" i="4" s="1"/>
  <c r="U60" i="4" s="1"/>
  <c r="U61" i="4" s="1"/>
  <c r="U62" i="4" s="1"/>
  <c r="U63" i="4" s="1"/>
  <c r="U64" i="4" s="1"/>
  <c r="U65" i="4" s="1"/>
  <c r="U66" i="4" s="1"/>
  <c r="U67" i="4" s="1"/>
  <c r="U68" i="4" s="1"/>
  <c r="U69" i="4" s="1"/>
  <c r="U70" i="4" s="1"/>
  <c r="U71" i="4" s="1"/>
  <c r="U72" i="4" s="1"/>
  <c r="C4" i="3"/>
  <c r="G4" i="3" s="1"/>
  <c r="D5" i="3"/>
  <c r="H5" i="3" s="1"/>
  <c r="U73" i="4" l="1"/>
  <c r="U74" i="4" s="1"/>
  <c r="U75" i="4" s="1"/>
  <c r="U76" i="4" s="1"/>
  <c r="U77" i="4" s="1"/>
  <c r="U78" i="4" s="1"/>
  <c r="U79" i="4" s="1"/>
  <c r="U80" i="4" s="1"/>
  <c r="U81" i="4" s="1"/>
  <c r="U82" i="4" s="1"/>
  <c r="U83" i="4" s="1"/>
  <c r="U84" i="4" s="1"/>
  <c r="U85" i="4" s="1"/>
  <c r="U86" i="4" s="1"/>
  <c r="U87" i="4" s="1"/>
  <c r="U88" i="4" s="1"/>
  <c r="U89" i="4" s="1"/>
  <c r="U90" i="4" s="1"/>
  <c r="U91" i="4" s="1"/>
  <c r="U92" i="4" s="1"/>
  <c r="U93" i="4" s="1"/>
  <c r="C5" i="3"/>
  <c r="G5" i="3" s="1"/>
  <c r="D6" i="3"/>
  <c r="H6" i="3" s="1"/>
  <c r="U94" i="4" l="1"/>
  <c r="U95" i="4" s="1"/>
  <c r="U96" i="4" s="1"/>
  <c r="U97" i="4" s="1"/>
  <c r="U98" i="4" s="1"/>
  <c r="U99" i="4" s="1"/>
  <c r="U100" i="4" s="1"/>
  <c r="U101" i="4" s="1"/>
  <c r="U102" i="4" s="1"/>
  <c r="U103" i="4" s="1"/>
  <c r="U104" i="4" s="1"/>
  <c r="U105" i="4" s="1"/>
  <c r="U106" i="4" s="1"/>
  <c r="U107" i="4" s="1"/>
  <c r="U108" i="4" s="1"/>
  <c r="U109" i="4" s="1"/>
  <c r="U110" i="4" s="1"/>
  <c r="U111" i="4" s="1"/>
  <c r="U112" i="4" s="1"/>
  <c r="U113" i="4" s="1"/>
  <c r="U114" i="4" s="1"/>
  <c r="C6" i="3"/>
  <c r="G6" i="3" s="1"/>
  <c r="D7" i="3"/>
  <c r="H7" i="3" s="1"/>
  <c r="U115" i="4" l="1"/>
  <c r="U116" i="4" s="1"/>
  <c r="U117" i="4" s="1"/>
  <c r="U118" i="4" s="1"/>
  <c r="U119" i="4" s="1"/>
  <c r="U120" i="4" s="1"/>
  <c r="U121" i="4" s="1"/>
  <c r="U122" i="4" s="1"/>
  <c r="U123" i="4" s="1"/>
  <c r="U124" i="4" s="1"/>
  <c r="U125" i="4" s="1"/>
  <c r="U126" i="4" s="1"/>
  <c r="U127" i="4" s="1"/>
  <c r="U128" i="4" s="1"/>
  <c r="U129" i="4" s="1"/>
  <c r="U130" i="4" s="1"/>
  <c r="U131" i="4" s="1"/>
  <c r="U132" i="4" s="1"/>
  <c r="C7" i="3"/>
  <c r="G7" i="3" s="1"/>
  <c r="D8" i="3"/>
  <c r="H8" i="3" s="1"/>
  <c r="U133" i="4" l="1"/>
  <c r="U134" i="4" s="1"/>
  <c r="U135" i="4" s="1"/>
  <c r="U136" i="4" s="1"/>
  <c r="U137" i="4" s="1"/>
  <c r="U138" i="4" s="1"/>
  <c r="U139" i="4" s="1"/>
  <c r="U140" i="4" s="1"/>
  <c r="U141" i="4" s="1"/>
  <c r="U142" i="4" s="1"/>
  <c r="U143" i="4" s="1"/>
  <c r="U144" i="4" s="1"/>
  <c r="U145" i="4" s="1"/>
  <c r="U146" i="4" s="1"/>
  <c r="U147" i="4" s="1"/>
  <c r="U148" i="4" s="1"/>
  <c r="U149" i="4" s="1"/>
  <c r="U150" i="4" s="1"/>
  <c r="U151" i="4" s="1"/>
  <c r="U152" i="4" s="1"/>
  <c r="C8" i="3"/>
  <c r="G8" i="3" s="1"/>
  <c r="D9" i="3"/>
  <c r="H9" i="3" s="1"/>
  <c r="U153" i="4" l="1"/>
  <c r="U154" i="4" s="1"/>
  <c r="U155" i="4" s="1"/>
  <c r="U156" i="4" s="1"/>
  <c r="U157" i="4" s="1"/>
  <c r="U158" i="4" s="1"/>
  <c r="U159" i="4" s="1"/>
  <c r="U160" i="4" s="1"/>
  <c r="U161" i="4" s="1"/>
  <c r="U162" i="4" s="1"/>
  <c r="U163" i="4" s="1"/>
  <c r="U164" i="4" s="1"/>
  <c r="U165" i="4" s="1"/>
  <c r="U166" i="4" s="1"/>
  <c r="U167" i="4" s="1"/>
  <c r="U168" i="4" s="1"/>
  <c r="U169" i="4" s="1"/>
  <c r="U170" i="4" s="1"/>
  <c r="U171" i="4" s="1"/>
  <c r="U172" i="4" s="1"/>
  <c r="U173" i="4" s="1"/>
  <c r="U174" i="4" s="1"/>
  <c r="U175" i="4" s="1"/>
  <c r="C9" i="3"/>
  <c r="G9" i="3" s="1"/>
  <c r="D10" i="3"/>
  <c r="U176" i="4" l="1"/>
  <c r="U177" i="4" s="1"/>
  <c r="U178" i="4" s="1"/>
  <c r="U179" i="4" s="1"/>
  <c r="U180" i="4" s="1"/>
  <c r="U181" i="4" s="1"/>
  <c r="U182" i="4" s="1"/>
  <c r="U183" i="4" s="1"/>
  <c r="U184" i="4" s="1"/>
  <c r="U185" i="4" s="1"/>
  <c r="U186" i="4" s="1"/>
  <c r="U187" i="4" s="1"/>
  <c r="U188" i="4" s="1"/>
  <c r="U189" i="4" s="1"/>
  <c r="U190" i="4" s="1"/>
  <c r="U191" i="4" s="1"/>
  <c r="U192" i="4" s="1"/>
  <c r="U193" i="4" s="1"/>
  <c r="U194" i="4" s="1"/>
  <c r="U195" i="4" s="1"/>
  <c r="C10" i="3"/>
  <c r="H10" i="3"/>
  <c r="H33" i="3"/>
  <c r="D11" i="3"/>
  <c r="H11" i="3" s="1"/>
  <c r="G10" i="3" l="1"/>
  <c r="G33" i="3"/>
  <c r="U196" i="4"/>
  <c r="U197" i="4" s="1"/>
  <c r="U198" i="4" s="1"/>
  <c r="U199" i="4" s="1"/>
  <c r="U200" i="4" s="1"/>
  <c r="U201" i="4" s="1"/>
  <c r="U202" i="4" s="1"/>
  <c r="U203" i="4" s="1"/>
  <c r="U204" i="4" s="1"/>
  <c r="U205" i="4" s="1"/>
  <c r="U206" i="4" s="1"/>
  <c r="U207" i="4" s="1"/>
  <c r="U208" i="4" s="1"/>
  <c r="U209" i="4" s="1"/>
  <c r="U210" i="4" s="1"/>
  <c r="C11" i="3"/>
  <c r="G11" i="3" s="1"/>
  <c r="D12" i="3"/>
  <c r="H12" i="3" s="1"/>
  <c r="U211" i="4" l="1"/>
  <c r="U212" i="4" s="1"/>
  <c r="U213" i="4" s="1"/>
  <c r="U214" i="4" s="1"/>
  <c r="U215" i="4" s="1"/>
  <c r="U216" i="4" s="1"/>
  <c r="U217" i="4" s="1"/>
  <c r="U218" i="4" s="1"/>
  <c r="U219" i="4" s="1"/>
  <c r="U220" i="4" s="1"/>
  <c r="U221" i="4" s="1"/>
  <c r="U222" i="4" s="1"/>
  <c r="U223" i="4" s="1"/>
  <c r="U224" i="4" s="1"/>
  <c r="U225" i="4" s="1"/>
  <c r="U226" i="4" s="1"/>
  <c r="U227" i="4" s="1"/>
  <c r="U228" i="4" s="1"/>
  <c r="U229" i="4" s="1"/>
  <c r="U230" i="4" s="1"/>
  <c r="U231" i="4" s="1"/>
  <c r="U232" i="4" s="1"/>
  <c r="C12" i="3"/>
  <c r="G12" i="3" s="1"/>
  <c r="D13" i="3"/>
  <c r="H13" i="3" s="1"/>
  <c r="U233" i="4" l="1"/>
  <c r="U234" i="4" s="1"/>
  <c r="U235" i="4" s="1"/>
  <c r="U236" i="4" s="1"/>
  <c r="U237" i="4" s="1"/>
  <c r="U238" i="4" s="1"/>
  <c r="U239" i="4" s="1"/>
  <c r="U240" i="4" s="1"/>
  <c r="U241" i="4" s="1"/>
  <c r="U242" i="4" s="1"/>
  <c r="U243" i="4" s="1"/>
  <c r="U244" i="4" s="1"/>
  <c r="U245" i="4" s="1"/>
  <c r="U246" i="4" s="1"/>
  <c r="U247" i="4" s="1"/>
  <c r="U248" i="4" s="1"/>
  <c r="U249" i="4" s="1"/>
  <c r="U250" i="4" s="1"/>
  <c r="U251" i="4" s="1"/>
  <c r="U252" i="4" s="1"/>
  <c r="U253" i="4" s="1"/>
  <c r="C13" i="3"/>
  <c r="G13" i="3" s="1"/>
  <c r="D14" i="3"/>
  <c r="H14" i="3" s="1"/>
  <c r="U254" i="4" l="1"/>
  <c r="U255" i="4" s="1"/>
  <c r="U256" i="4" s="1"/>
  <c r="U257" i="4" s="1"/>
  <c r="U258" i="4" s="1"/>
  <c r="U259" i="4" s="1"/>
  <c r="U260" i="4" s="1"/>
  <c r="U261" i="4" s="1"/>
  <c r="U262" i="4" s="1"/>
  <c r="U263" i="4" s="1"/>
  <c r="U264" i="4" s="1"/>
  <c r="U265" i="4" s="1"/>
  <c r="U266" i="4" s="1"/>
  <c r="U267" i="4" s="1"/>
  <c r="U268" i="4" s="1"/>
  <c r="U269" i="4" s="1"/>
  <c r="U270" i="4" s="1"/>
  <c r="U271" i="4" s="1"/>
  <c r="U272" i="4" s="1"/>
  <c r="U273" i="4" s="1"/>
  <c r="C14" i="3"/>
  <c r="G14" i="3" s="1"/>
  <c r="D15" i="3"/>
  <c r="U274" i="4" l="1"/>
  <c r="U275" i="4" s="1"/>
  <c r="U276" i="4" s="1"/>
  <c r="U277" i="4" s="1"/>
  <c r="U278" i="4" s="1"/>
  <c r="U279" i="4" s="1"/>
  <c r="U280" i="4" s="1"/>
  <c r="U281" i="4" s="1"/>
  <c r="U282" i="4" s="1"/>
  <c r="U283" i="4" s="1"/>
  <c r="U284" i="4" s="1"/>
  <c r="U285" i="4" s="1"/>
  <c r="U286" i="4" s="1"/>
  <c r="U287" i="4" s="1"/>
  <c r="U288" i="4" s="1"/>
  <c r="U289" i="4" s="1"/>
  <c r="U290" i="4" s="1"/>
  <c r="U291" i="4" s="1"/>
  <c r="U292" i="4" s="1"/>
  <c r="U293" i="4" s="1"/>
  <c r="U294" i="4" s="1"/>
  <c r="C15" i="3"/>
  <c r="G15" i="3" s="1"/>
  <c r="H15" i="3"/>
  <c r="D16" i="3"/>
  <c r="U295" i="4" l="1"/>
  <c r="U296" i="4" s="1"/>
  <c r="U297" i="4" s="1"/>
  <c r="U298" i="4" s="1"/>
  <c r="U299" i="4" s="1"/>
  <c r="U300" i="4" s="1"/>
  <c r="U301" i="4" s="1"/>
  <c r="U302" i="4" s="1"/>
  <c r="U303" i="4" s="1"/>
  <c r="U304" i="4" s="1"/>
  <c r="U305" i="4" s="1"/>
  <c r="U306" i="4" s="1"/>
  <c r="U307" i="4" s="1"/>
  <c r="U308" i="4" s="1"/>
  <c r="U309" i="4" s="1"/>
  <c r="U310" i="4" s="1"/>
  <c r="U311" i="4" s="1"/>
  <c r="U312" i="4" s="1"/>
  <c r="U313" i="4" s="1"/>
  <c r="U314" i="4" s="1"/>
  <c r="U315" i="4" s="1"/>
  <c r="U316" i="4" s="1"/>
  <c r="U317" i="4" s="1"/>
  <c r="C16" i="3"/>
  <c r="G16" i="3" s="1"/>
  <c r="D17" i="3"/>
  <c r="H17" i="3" s="1"/>
  <c r="H16" i="3"/>
  <c r="U318" i="4" l="1"/>
  <c r="U319" i="4" s="1"/>
  <c r="U320" i="4" s="1"/>
  <c r="U321" i="4" s="1"/>
  <c r="U322" i="4" s="1"/>
  <c r="U323" i="4" s="1"/>
  <c r="U324" i="4" s="1"/>
  <c r="U325" i="4" s="1"/>
  <c r="U326" i="4" s="1"/>
  <c r="U327" i="4" s="1"/>
  <c r="U328" i="4" s="1"/>
  <c r="U329" i="4" s="1"/>
  <c r="U330" i="4" s="1"/>
  <c r="U331" i="4" s="1"/>
  <c r="U332" i="4" s="1"/>
  <c r="U333" i="4" s="1"/>
  <c r="U334" i="4" s="1"/>
  <c r="U335" i="4" s="1"/>
  <c r="U336" i="4" s="1"/>
  <c r="U337" i="4" s="1"/>
  <c r="U338" i="4" s="1"/>
  <c r="C17" i="3"/>
  <c r="G17" i="3" s="1"/>
  <c r="D18" i="3"/>
  <c r="H18" i="3" s="1"/>
  <c r="U339" i="4" l="1"/>
  <c r="U340" i="4" s="1"/>
  <c r="U341" i="4" s="1"/>
  <c r="U342" i="4" s="1"/>
  <c r="U343" i="4" s="1"/>
  <c r="U344" i="4" s="1"/>
  <c r="U345" i="4" s="1"/>
  <c r="U346" i="4" s="1"/>
  <c r="U347" i="4" s="1"/>
  <c r="U348" i="4" s="1"/>
  <c r="U349" i="4" s="1"/>
  <c r="U350" i="4" s="1"/>
  <c r="U351" i="4" s="1"/>
  <c r="U352" i="4" s="1"/>
  <c r="U353" i="4" s="1"/>
  <c r="U354" i="4" s="1"/>
  <c r="U355" i="4" s="1"/>
  <c r="U356" i="4" s="1"/>
  <c r="U357" i="4" s="1"/>
  <c r="U358" i="4" s="1"/>
  <c r="C18" i="3"/>
  <c r="G18" i="3" s="1"/>
  <c r="D19" i="3"/>
  <c r="H19" i="3" s="1"/>
  <c r="U359" i="4" l="1"/>
  <c r="U360" i="4" s="1"/>
  <c r="U361" i="4" s="1"/>
  <c r="U362" i="4" s="1"/>
  <c r="U363" i="4" s="1"/>
  <c r="U364" i="4" s="1"/>
  <c r="U365" i="4" s="1"/>
  <c r="U366" i="4" s="1"/>
  <c r="U367" i="4" s="1"/>
  <c r="U368" i="4" s="1"/>
  <c r="U369" i="4" s="1"/>
  <c r="U370" i="4" s="1"/>
  <c r="U371" i="4" s="1"/>
  <c r="U372" i="4" s="1"/>
  <c r="U373" i="4" s="1"/>
  <c r="U374" i="4" s="1"/>
  <c r="U375" i="4" s="1"/>
  <c r="C19" i="3"/>
  <c r="G19" i="3" s="1"/>
  <c r="D20" i="3"/>
  <c r="H20" i="3" s="1"/>
  <c r="U376" i="4" l="1"/>
  <c r="U377" i="4" s="1"/>
  <c r="U378" i="4" s="1"/>
  <c r="U379" i="4" s="1"/>
  <c r="U380" i="4" s="1"/>
  <c r="U381" i="4" s="1"/>
  <c r="U382" i="4" s="1"/>
  <c r="U383" i="4" s="1"/>
  <c r="U384" i="4" s="1"/>
  <c r="U385" i="4" s="1"/>
  <c r="U386" i="4" s="1"/>
  <c r="U387" i="4" s="1"/>
  <c r="U388" i="4" s="1"/>
  <c r="U389" i="4" s="1"/>
  <c r="U390" i="4" s="1"/>
  <c r="U391" i="4" s="1"/>
  <c r="U392" i="4" s="1"/>
  <c r="U393" i="4" s="1"/>
  <c r="U394" i="4" s="1"/>
  <c r="U395" i="4" s="1"/>
  <c r="U396" i="4" s="1"/>
  <c r="C20" i="3"/>
  <c r="G20" i="3" s="1"/>
  <c r="D21" i="3"/>
  <c r="H21" i="3" s="1"/>
  <c r="U397" i="4" l="1"/>
  <c r="U398" i="4" s="1"/>
  <c r="U399" i="4" s="1"/>
  <c r="U400" i="4" s="1"/>
  <c r="U401" i="4" s="1"/>
  <c r="U402" i="4" s="1"/>
  <c r="U403" i="4" s="1"/>
  <c r="U404" i="4" s="1"/>
  <c r="U405" i="4" s="1"/>
  <c r="U406" i="4" s="1"/>
  <c r="U407" i="4" s="1"/>
  <c r="U408" i="4" s="1"/>
  <c r="U409" i="4" s="1"/>
  <c r="U410" i="4" s="1"/>
  <c r="U411" i="4" s="1"/>
  <c r="U412" i="4" s="1"/>
  <c r="U413" i="4" s="1"/>
  <c r="U414" i="4" s="1"/>
  <c r="U415" i="4" s="1"/>
  <c r="U416" i="4" s="1"/>
  <c r="U417" i="4" s="1"/>
  <c r="U418" i="4" s="1"/>
  <c r="U419" i="4" s="1"/>
  <c r="C21" i="3"/>
  <c r="G21" i="3" s="1"/>
  <c r="D22" i="3"/>
  <c r="U420" i="4" l="1"/>
  <c r="U421" i="4" s="1"/>
  <c r="U422" i="4" s="1"/>
  <c r="U423" i="4" s="1"/>
  <c r="U424" i="4" s="1"/>
  <c r="U425" i="4" s="1"/>
  <c r="U426" i="4" s="1"/>
  <c r="U427" i="4" s="1"/>
  <c r="U428" i="4" s="1"/>
  <c r="U429" i="4" s="1"/>
  <c r="U430" i="4" s="1"/>
  <c r="U431" i="4" s="1"/>
  <c r="U432" i="4" s="1"/>
  <c r="U433" i="4" s="1"/>
  <c r="U434" i="4" s="1"/>
  <c r="U435" i="4" s="1"/>
  <c r="U436" i="4" s="1"/>
  <c r="U437" i="4" s="1"/>
  <c r="U438" i="4" s="1"/>
  <c r="U439" i="4" s="1"/>
  <c r="C22" i="3"/>
  <c r="H22" i="3"/>
  <c r="H34" i="3"/>
  <c r="D23" i="3"/>
  <c r="H23" i="3" s="1"/>
  <c r="G34" i="3" l="1"/>
  <c r="G22" i="3"/>
  <c r="U440" i="4"/>
  <c r="U441" i="4" s="1"/>
  <c r="U442" i="4" s="1"/>
  <c r="U443" i="4" s="1"/>
  <c r="U444" i="4" s="1"/>
  <c r="U445" i="4" s="1"/>
  <c r="U446" i="4" s="1"/>
  <c r="U447" i="4" s="1"/>
  <c r="U448" i="4" s="1"/>
  <c r="U449" i="4" s="1"/>
  <c r="U450" i="4" s="1"/>
  <c r="U451" i="4" s="1"/>
  <c r="U452" i="4" s="1"/>
  <c r="U453" i="4" s="1"/>
  <c r="U454" i="4" s="1"/>
  <c r="U455" i="4" s="1"/>
  <c r="C23" i="3"/>
  <c r="G23" i="3" s="1"/>
  <c r="D24" i="3"/>
  <c r="H24" i="3" s="1"/>
  <c r="U456" i="4" l="1"/>
  <c r="U457" i="4" s="1"/>
  <c r="U458" i="4" s="1"/>
  <c r="U459" i="4" s="1"/>
  <c r="U460" i="4" s="1"/>
  <c r="U461" i="4" s="1"/>
  <c r="U462" i="4" s="1"/>
  <c r="U463" i="4" s="1"/>
  <c r="U464" i="4" s="1"/>
  <c r="U465" i="4" s="1"/>
  <c r="U466" i="4" s="1"/>
  <c r="U467" i="4" s="1"/>
  <c r="U468" i="4" s="1"/>
  <c r="U469" i="4" s="1"/>
  <c r="U470" i="4" s="1"/>
  <c r="U471" i="4" s="1"/>
  <c r="U472" i="4" s="1"/>
  <c r="U473" i="4" s="1"/>
  <c r="U474" i="4" s="1"/>
  <c r="U475" i="4" s="1"/>
  <c r="U476" i="4" s="1"/>
  <c r="U477" i="4" s="1"/>
  <c r="U478" i="4" s="1"/>
  <c r="C24" i="3"/>
  <c r="G24" i="3" s="1"/>
  <c r="D25" i="3"/>
  <c r="H25" i="3" s="1"/>
  <c r="U479" i="4" l="1"/>
  <c r="U480" i="4" s="1"/>
  <c r="U481" i="4" s="1"/>
  <c r="U482" i="4" s="1"/>
  <c r="U483" i="4" s="1"/>
  <c r="U484" i="4" s="1"/>
  <c r="U485" i="4" s="1"/>
  <c r="U486" i="4" s="1"/>
  <c r="U487" i="4" s="1"/>
  <c r="U488" i="4" s="1"/>
  <c r="U489" i="4" s="1"/>
  <c r="U490" i="4" s="1"/>
  <c r="U491" i="4" s="1"/>
  <c r="U492" i="4" s="1"/>
  <c r="U493" i="4" s="1"/>
  <c r="U494" i="4" s="1"/>
  <c r="U495" i="4" s="1"/>
  <c r="U496" i="4" s="1"/>
  <c r="U497" i="4" s="1"/>
  <c r="U498" i="4" s="1"/>
  <c r="C25" i="3"/>
  <c r="G25" i="3" s="1"/>
  <c r="D26" i="3"/>
  <c r="H26" i="3" s="1"/>
  <c r="U499" i="4" l="1"/>
  <c r="U500" i="4" s="1"/>
  <c r="U501" i="4" s="1"/>
  <c r="U502" i="4" s="1"/>
  <c r="U503" i="4" s="1"/>
  <c r="U504" i="4" s="1"/>
  <c r="U505" i="4" s="1"/>
  <c r="U506" i="4" s="1"/>
  <c r="U507" i="4" s="1"/>
  <c r="U508" i="4" s="1"/>
  <c r="U509" i="4" s="1"/>
  <c r="U510" i="4" s="1"/>
  <c r="U511" i="4" s="1"/>
  <c r="U512" i="4" s="1"/>
  <c r="U513" i="4" s="1"/>
  <c r="U514" i="4" s="1"/>
  <c r="U515" i="4" s="1"/>
  <c r="U516" i="4" s="1"/>
  <c r="U517" i="4" s="1"/>
  <c r="U518" i="4" s="1"/>
  <c r="U519" i="4" s="1"/>
  <c r="C26" i="3"/>
  <c r="G26" i="3" s="1"/>
  <c r="D27" i="3"/>
  <c r="H27" i="3" s="1"/>
  <c r="U520" i="4" l="1"/>
  <c r="U521" i="4" s="1"/>
  <c r="U522" i="4" s="1"/>
  <c r="U523" i="4" s="1"/>
  <c r="U524" i="4" s="1"/>
  <c r="U525" i="4" s="1"/>
  <c r="U526" i="4" s="1"/>
  <c r="U527" i="4" s="1"/>
  <c r="U528" i="4" s="1"/>
  <c r="U529" i="4" s="1"/>
  <c r="U530" i="4" s="1"/>
  <c r="U531" i="4" s="1"/>
  <c r="U532" i="4" s="1"/>
  <c r="U533" i="4" s="1"/>
  <c r="U534" i="4" s="1"/>
  <c r="U535" i="4" s="1"/>
  <c r="U536" i="4" s="1"/>
  <c r="U537" i="4" s="1"/>
  <c r="U538" i="4" s="1"/>
  <c r="U539" i="4" s="1"/>
  <c r="C27" i="3"/>
  <c r="G27" i="3" s="1"/>
  <c r="D28" i="3"/>
  <c r="U540" i="4" l="1"/>
  <c r="U541" i="4" s="1"/>
  <c r="U542" i="4" s="1"/>
  <c r="U543" i="4" s="1"/>
  <c r="U544" i="4" s="1"/>
  <c r="U545" i="4" s="1"/>
  <c r="U546" i="4" s="1"/>
  <c r="U547" i="4" s="1"/>
  <c r="U548" i="4" s="1"/>
  <c r="U549" i="4" s="1"/>
  <c r="U550" i="4" s="1"/>
  <c r="U551" i="4" s="1"/>
  <c r="U552" i="4" s="1"/>
  <c r="U553" i="4" s="1"/>
  <c r="U554" i="4" s="1"/>
  <c r="U555" i="4" s="1"/>
  <c r="U556" i="4" s="1"/>
  <c r="U557" i="4" s="1"/>
  <c r="U558" i="4" s="1"/>
  <c r="U559" i="4" s="1"/>
  <c r="U560" i="4" s="1"/>
  <c r="C28" i="3"/>
  <c r="G28" i="3" s="1"/>
  <c r="H28" i="3"/>
  <c r="D29" i="3"/>
  <c r="H29" i="3" s="1"/>
  <c r="U561" i="4" l="1"/>
  <c r="U562" i="4" s="1"/>
  <c r="U563" i="4" s="1"/>
  <c r="U564" i="4" s="1"/>
  <c r="U565" i="4" s="1"/>
  <c r="U566" i="4" s="1"/>
  <c r="U567" i="4" s="1"/>
  <c r="U568" i="4" s="1"/>
  <c r="U569" i="4" s="1"/>
  <c r="U570" i="4" s="1"/>
  <c r="U571" i="4" s="1"/>
  <c r="U572" i="4" s="1"/>
  <c r="U573" i="4" s="1"/>
  <c r="U574" i="4" s="1"/>
  <c r="U575" i="4" s="1"/>
  <c r="U576" i="4" s="1"/>
  <c r="U577" i="4" s="1"/>
  <c r="U578" i="4" s="1"/>
  <c r="U579" i="4" s="1"/>
  <c r="U580" i="4" s="1"/>
  <c r="U581" i="4" s="1"/>
  <c r="U582" i="4" s="1"/>
  <c r="U583" i="4" s="1"/>
  <c r="C29" i="3"/>
  <c r="G29" i="3" s="1"/>
  <c r="D30" i="3"/>
  <c r="H30" i="3" s="1"/>
  <c r="U584" i="4" l="1"/>
  <c r="U585" i="4" s="1"/>
  <c r="U586" i="4" s="1"/>
  <c r="U587" i="4" s="1"/>
  <c r="U588" i="4" s="1"/>
  <c r="U589" i="4" s="1"/>
  <c r="U590" i="4" s="1"/>
  <c r="U591" i="4" s="1"/>
  <c r="U592" i="4" s="1"/>
  <c r="U593" i="4" s="1"/>
  <c r="U594" i="4" s="1"/>
  <c r="U595" i="4" s="1"/>
  <c r="U596" i="4" s="1"/>
  <c r="U597" i="4" s="1"/>
  <c r="U598" i="4" s="1"/>
  <c r="U599" i="4" s="1"/>
  <c r="U600" i="4" s="1"/>
  <c r="U601" i="4" s="1"/>
  <c r="U602" i="4" s="1"/>
  <c r="U603" i="4" s="1"/>
  <c r="C30" i="3"/>
  <c r="G30" i="3" s="1"/>
  <c r="D31" i="3"/>
  <c r="H31" i="3" s="1"/>
  <c r="U604" i="4" l="1"/>
  <c r="U605" i="4" s="1"/>
  <c r="U606" i="4" s="1"/>
  <c r="U607" i="4" s="1"/>
  <c r="U608" i="4" s="1"/>
  <c r="U609" i="4" s="1"/>
  <c r="U610" i="4" s="1"/>
  <c r="U611" i="4" s="1"/>
  <c r="U612" i="4" s="1"/>
  <c r="U613" i="4" s="1"/>
  <c r="U614" i="4" s="1"/>
  <c r="U615" i="4" s="1"/>
  <c r="U616" i="4" s="1"/>
  <c r="U617" i="4" s="1"/>
  <c r="U618" i="4" s="1"/>
  <c r="U619" i="4" s="1"/>
  <c r="C32" i="3" s="1"/>
  <c r="C31" i="3"/>
  <c r="G31" i="3" s="1"/>
  <c r="D32" i="3"/>
  <c r="H35" i="3" s="1"/>
  <c r="G35" i="3" l="1"/>
  <c r="G32" i="3"/>
  <c r="G36" i="3"/>
  <c r="G37" i="3" s="1"/>
  <c r="H36" i="3"/>
  <c r="H32" i="3"/>
  <c r="H37" i="3" l="1"/>
</calcChain>
</file>

<file path=xl/sharedStrings.xml><?xml version="1.0" encoding="utf-8"?>
<sst xmlns="http://schemas.openxmlformats.org/spreadsheetml/2006/main" count="1878" uniqueCount="36">
  <si>
    <t>基金代码</t>
    <phoneticPr fontId="18" type="noConversion"/>
  </si>
  <si>
    <t>基金名称</t>
    <phoneticPr fontId="18" type="noConversion"/>
  </si>
  <si>
    <t>军工分级</t>
    <phoneticPr fontId="18" type="noConversion"/>
  </si>
  <si>
    <t>军工A</t>
    <phoneticPr fontId="18" type="noConversion"/>
  </si>
  <si>
    <t>军工B</t>
    <phoneticPr fontId="18" type="noConversion"/>
  </si>
  <si>
    <t>场内买卖佣金</t>
    <phoneticPr fontId="18" type="noConversion"/>
  </si>
  <si>
    <t>申购佣金</t>
    <phoneticPr fontId="18" type="noConversion"/>
  </si>
  <si>
    <t>赎回佣金</t>
    <phoneticPr fontId="18" type="noConversion"/>
  </si>
  <si>
    <t/>
  </si>
  <si>
    <t>净值</t>
    <phoneticPr fontId="18" type="noConversion"/>
  </si>
  <si>
    <t>分红或者上下折价</t>
    <phoneticPr fontId="18" type="noConversion"/>
  </si>
  <si>
    <t>溢价/折价</t>
    <phoneticPr fontId="18" type="noConversion"/>
  </si>
  <si>
    <t>套利收益</t>
    <phoneticPr fontId="18" type="noConversion"/>
  </si>
  <si>
    <t>套利收益率</t>
    <phoneticPr fontId="18" type="noConversion"/>
  </si>
  <si>
    <t>总收益率</t>
    <phoneticPr fontId="18" type="noConversion"/>
  </si>
  <si>
    <t>14年</t>
    <phoneticPr fontId="18" type="noConversion"/>
  </si>
  <si>
    <t>15年</t>
    <phoneticPr fontId="18" type="noConversion"/>
  </si>
  <si>
    <t>16年</t>
    <phoneticPr fontId="18" type="noConversion"/>
  </si>
  <si>
    <t>年化收益率</t>
    <phoneticPr fontId="18" type="noConversion"/>
  </si>
  <si>
    <t>中证军工</t>
  </si>
  <si>
    <t>中证军工</t>
    <phoneticPr fontId="18" type="noConversion"/>
  </si>
  <si>
    <t>开盘</t>
    <phoneticPr fontId="18" type="noConversion"/>
  </si>
  <si>
    <t>收盘</t>
    <phoneticPr fontId="18" type="noConversion"/>
  </si>
  <si>
    <t>军工A</t>
  </si>
  <si>
    <t>军工B</t>
    <phoneticPr fontId="18" type="noConversion"/>
  </si>
  <si>
    <t>估算开盘母基金净值</t>
    <phoneticPr fontId="18" type="noConversion"/>
  </si>
  <si>
    <t>AB成本</t>
    <phoneticPr fontId="18" type="noConversion"/>
  </si>
  <si>
    <t>折价率</t>
    <phoneticPr fontId="18" type="noConversion"/>
  </si>
  <si>
    <t>净值</t>
    <phoneticPr fontId="18" type="noConversion"/>
  </si>
  <si>
    <t>阈值</t>
    <phoneticPr fontId="18" type="noConversion"/>
  </si>
  <si>
    <t>年月</t>
    <phoneticPr fontId="18" type="noConversion"/>
  </si>
  <si>
    <t>军工A收益率</t>
    <phoneticPr fontId="18" type="noConversion"/>
  </si>
  <si>
    <t>军工B收益率</t>
    <phoneticPr fontId="18" type="noConversion"/>
  </si>
  <si>
    <t>军工A净值</t>
    <phoneticPr fontId="18" type="noConversion"/>
  </si>
  <si>
    <t>军工B净值</t>
    <phoneticPr fontId="18" type="noConversion"/>
  </si>
  <si>
    <t>军工A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</si>
</sst>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 "/>
    <numFmt numFmtId="177" formatCode="0.0000_ "/>
    <numFmt numFmtId="178" formatCode="yyyy&quot;年&quot;m&quot;月&quot;;@"/>
    <numFmt numFmtId="179" formatCode="0.00_ "/>
    <numFmt numFmtId="180" formatCode="0.0000_);[Red]\(0.0000\)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0" fontId="0" fillId="0" borderId="0" xfId="0" applyNumberFormat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78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9"/>
  <sheetViews>
    <sheetView workbookViewId="0">
      <pane xSplit="1" ySplit="3" topLeftCell="B602" activePane="bottomRight" state="frozen"/>
      <selection pane="topRight" activeCell="B1" sqref="B1"/>
      <selection pane="bottomLeft" activeCell="A3" sqref="A3"/>
      <selection pane="bottomRight" activeCell="F611" sqref="F611"/>
    </sheetView>
  </sheetViews>
  <sheetFormatPr defaultRowHeight="13.5" x14ac:dyDescent="0.15"/>
  <cols>
    <col min="1" max="1" width="13.125"/>
    <col min="7" max="8" width="10.5" bestFit="1" customWidth="1"/>
  </cols>
  <sheetData>
    <row r="1" spans="1:21" x14ac:dyDescent="0.15">
      <c r="B1" t="s">
        <v>9</v>
      </c>
      <c r="C1" t="s">
        <v>21</v>
      </c>
      <c r="D1" t="s">
        <v>22</v>
      </c>
      <c r="E1" t="s">
        <v>21</v>
      </c>
      <c r="F1" t="s">
        <v>22</v>
      </c>
      <c r="G1" t="s">
        <v>21</v>
      </c>
      <c r="H1" t="s">
        <v>22</v>
      </c>
      <c r="I1" s="12" t="s">
        <v>10</v>
      </c>
      <c r="J1" s="12"/>
      <c r="K1" s="12"/>
      <c r="L1" s="12"/>
      <c r="M1" s="12"/>
      <c r="N1" s="12"/>
    </row>
    <row r="2" spans="1:21" x14ac:dyDescent="0.15">
      <c r="A2" t="s">
        <v>0</v>
      </c>
      <c r="B2">
        <v>161024</v>
      </c>
      <c r="C2">
        <v>150181</v>
      </c>
      <c r="D2">
        <v>150181</v>
      </c>
      <c r="E2">
        <v>150182</v>
      </c>
      <c r="F2">
        <v>150182</v>
      </c>
      <c r="G2">
        <v>399967</v>
      </c>
      <c r="H2">
        <v>399967</v>
      </c>
      <c r="I2">
        <v>161024</v>
      </c>
      <c r="J2">
        <v>150181</v>
      </c>
      <c r="K2">
        <v>150182</v>
      </c>
      <c r="L2">
        <v>161024</v>
      </c>
      <c r="M2">
        <v>150181</v>
      </c>
      <c r="N2">
        <v>150182</v>
      </c>
    </row>
    <row r="3" spans="1:21" x14ac:dyDescent="0.15">
      <c r="A3" t="s">
        <v>1</v>
      </c>
      <c r="B3" t="s">
        <v>2</v>
      </c>
      <c r="C3" t="s">
        <v>23</v>
      </c>
      <c r="D3" t="s">
        <v>3</v>
      </c>
      <c r="E3" t="s">
        <v>24</v>
      </c>
      <c r="F3" t="s">
        <v>4</v>
      </c>
      <c r="G3" t="s">
        <v>20</v>
      </c>
      <c r="H3" t="s">
        <v>19</v>
      </c>
      <c r="I3" t="s">
        <v>2</v>
      </c>
      <c r="J3" t="s">
        <v>3</v>
      </c>
      <c r="K3" t="s">
        <v>4</v>
      </c>
      <c r="L3" t="s">
        <v>25</v>
      </c>
      <c r="M3" t="s">
        <v>26</v>
      </c>
      <c r="N3" t="s">
        <v>27</v>
      </c>
      <c r="O3" t="s">
        <v>11</v>
      </c>
      <c r="P3" t="s">
        <v>12</v>
      </c>
      <c r="Q3" t="s">
        <v>28</v>
      </c>
      <c r="R3" t="s">
        <v>31</v>
      </c>
      <c r="S3" t="s">
        <v>32</v>
      </c>
      <c r="T3" t="s">
        <v>33</v>
      </c>
      <c r="U3" t="s">
        <v>34</v>
      </c>
    </row>
    <row r="4" spans="1:21" x14ac:dyDescent="0.15">
      <c r="A4" s="1">
        <v>41752</v>
      </c>
      <c r="B4" s="2">
        <v>1.0069999999999999</v>
      </c>
      <c r="C4" s="2">
        <v>0.90400000000000003</v>
      </c>
      <c r="D4" s="2">
        <v>0.90300000000000002</v>
      </c>
      <c r="E4" s="2">
        <v>1.07</v>
      </c>
      <c r="F4" s="2">
        <v>1.073</v>
      </c>
      <c r="G4" s="10">
        <v>5893.11</v>
      </c>
      <c r="H4" s="10">
        <v>6004.12</v>
      </c>
      <c r="I4" s="2" t="s">
        <v>8</v>
      </c>
      <c r="J4" s="2" t="s">
        <v>8</v>
      </c>
      <c r="K4" s="2" t="s">
        <v>8</v>
      </c>
      <c r="L4" s="2"/>
      <c r="M4" s="2"/>
      <c r="N4" s="2"/>
      <c r="P4" s="3"/>
      <c r="Q4" s="11">
        <v>1</v>
      </c>
      <c r="T4" s="5">
        <v>1</v>
      </c>
      <c r="U4" s="5">
        <v>1</v>
      </c>
    </row>
    <row r="5" spans="1:21" x14ac:dyDescent="0.15">
      <c r="A5" s="1">
        <v>41753</v>
      </c>
      <c r="B5" s="2">
        <v>0.995</v>
      </c>
      <c r="C5" s="2">
        <v>0.89600000000000002</v>
      </c>
      <c r="D5" s="2">
        <v>0.88400000000000001</v>
      </c>
      <c r="E5" s="2">
        <v>1.1100000000000001</v>
      </c>
      <c r="F5" s="2">
        <v>1.099</v>
      </c>
      <c r="G5" s="10">
        <v>5997.25</v>
      </c>
      <c r="H5" s="10">
        <v>5934.74</v>
      </c>
      <c r="I5" s="2" t="s">
        <v>8</v>
      </c>
      <c r="J5" s="2" t="s">
        <v>8</v>
      </c>
      <c r="K5" s="2" t="s">
        <v>8</v>
      </c>
      <c r="L5" s="2">
        <f>IFERROR(B4*(1+95%*(G5/H4-1)),"")</f>
        <v>1.0059053873839963</v>
      </c>
      <c r="M5" s="2">
        <f>IFERROR((C5+E5)/2,"")</f>
        <v>1.0030000000000001</v>
      </c>
      <c r="N5" s="3">
        <f>IFERROR(L5/M5-1,"")</f>
        <v>2.896697292119832E-3</v>
      </c>
      <c r="O5" t="str">
        <f>IF(N5&gt;参数!B$5,"套","")</f>
        <v/>
      </c>
      <c r="P5" s="3" t="str">
        <f>IFERROR(IF(O4="套",(F5-E4)/2-2*参数!B$2,""),"")</f>
        <v/>
      </c>
      <c r="Q5" s="11">
        <f>IFERROR(Q4*(1+P5),Q4)</f>
        <v>1</v>
      </c>
      <c r="R5" s="3">
        <f>(IFERROR(D5+0,0)+IFERROR(J5+0,0))/IFERROR(D4+0,0)-1</f>
        <v>-2.1040974529346612E-2</v>
      </c>
      <c r="S5" s="3">
        <f>(IFERROR(F5+0,0)+IFERROR(K5+0,0))/IFERROR(F4+0,0)-1</f>
        <v>2.4231127679403608E-2</v>
      </c>
      <c r="T5" s="5">
        <f>IFERROR(T4*(1+R5),T4)</f>
        <v>0.97895902547065339</v>
      </c>
      <c r="U5" s="5">
        <f>IFERROR(U4*(1+S5),U4)</f>
        <v>1.0242311276794036</v>
      </c>
    </row>
    <row r="6" spans="1:21" x14ac:dyDescent="0.15">
      <c r="A6" s="1">
        <v>41754</v>
      </c>
      <c r="B6" s="2">
        <v>0.97299999999999998</v>
      </c>
      <c r="C6" s="2">
        <v>0.88200000000000001</v>
      </c>
      <c r="D6" s="2">
        <v>0.879</v>
      </c>
      <c r="E6" s="2">
        <v>1.091</v>
      </c>
      <c r="F6" s="2">
        <v>1.0589999999999999</v>
      </c>
      <c r="G6" s="10">
        <v>5920.43</v>
      </c>
      <c r="H6" s="10">
        <v>5795.17</v>
      </c>
      <c r="I6" s="2" t="s">
        <v>8</v>
      </c>
      <c r="J6" s="2" t="s">
        <v>8</v>
      </c>
      <c r="K6" s="2" t="s">
        <v>8</v>
      </c>
      <c r="L6" s="2">
        <f t="shared" ref="L6:L69" si="0">IFERROR(B5*(1+95%*(G6/H5-1)),"")</f>
        <v>0.99272078852654044</v>
      </c>
      <c r="M6" s="2">
        <f t="shared" ref="M6:M69" si="1">IFERROR((C6+E6)/2,"")</f>
        <v>0.98649999999999993</v>
      </c>
      <c r="N6" s="3">
        <f t="shared" ref="N6:N69" si="2">IFERROR(L6/M6-1,"")</f>
        <v>6.3059184252818312E-3</v>
      </c>
      <c r="O6" t="str">
        <f>IF(N6&gt;参数!B$5,"套","")</f>
        <v/>
      </c>
      <c r="P6" s="3" t="str">
        <f>IFERROR(IF(O5="套",(F6-E5)/2-2*参数!B$2,""),"")</f>
        <v/>
      </c>
      <c r="Q6" s="11">
        <f t="shared" ref="Q6:Q69" si="3">IFERROR(Q5*(1+P6),Q5)</f>
        <v>1</v>
      </c>
      <c r="R6" s="3">
        <f t="shared" ref="R6:R69" si="4">(IFERROR(D6+0,0)+IFERROR(J6+0,0))/IFERROR(D5+0,0)-1</f>
        <v>-5.6561085972850478E-3</v>
      </c>
      <c r="S6" s="3">
        <f t="shared" ref="S6:S69" si="5">(IFERROR(F6+0,0)+IFERROR(K6+0,0))/IFERROR(F5+0,0)-1</f>
        <v>-3.6396724294813554E-2</v>
      </c>
      <c r="T6" s="5">
        <f t="shared" ref="T6:T69" si="6">IFERROR(T5*(1+R6),T5)</f>
        <v>0.97342192691029905</v>
      </c>
      <c r="U6" s="5">
        <f t="shared" ref="U6:U69" si="7">IFERROR(U5*(1+S6),U5)</f>
        <v>0.98695246971109041</v>
      </c>
    </row>
    <row r="7" spans="1:21" x14ac:dyDescent="0.15">
      <c r="A7" s="1">
        <v>41757</v>
      </c>
      <c r="B7" s="2">
        <v>0.94199999999999995</v>
      </c>
      <c r="C7" s="2">
        <v>0.879</v>
      </c>
      <c r="D7" s="2">
        <v>0.872</v>
      </c>
      <c r="E7" s="2">
        <v>1.0589999999999999</v>
      </c>
      <c r="F7" s="2">
        <v>0.999</v>
      </c>
      <c r="G7" s="10">
        <v>5770.34</v>
      </c>
      <c r="H7" s="10">
        <v>5604.02</v>
      </c>
      <c r="I7" s="2" t="s">
        <v>8</v>
      </c>
      <c r="J7" s="2" t="s">
        <v>8</v>
      </c>
      <c r="K7" s="2" t="s">
        <v>8</v>
      </c>
      <c r="L7" s="2">
        <f t="shared" si="0"/>
        <v>0.96903952765837753</v>
      </c>
      <c r="M7" s="2">
        <f t="shared" si="1"/>
        <v>0.96899999999999997</v>
      </c>
      <c r="N7" s="3">
        <f t="shared" si="2"/>
        <v>4.0792217107954443E-5</v>
      </c>
      <c r="O7" t="str">
        <f>IF(N7&gt;参数!B$5,"套","")</f>
        <v/>
      </c>
      <c r="P7" s="3" t="str">
        <f>IFERROR(IF(O6="套",(F7-E6)/2-2*参数!B$2,""),"")</f>
        <v/>
      </c>
      <c r="Q7" s="11">
        <f t="shared" si="3"/>
        <v>1</v>
      </c>
      <c r="R7" s="3">
        <f t="shared" si="4"/>
        <v>-7.9635949943117623E-3</v>
      </c>
      <c r="S7" s="3">
        <f t="shared" si="5"/>
        <v>-5.6657223796033995E-2</v>
      </c>
      <c r="T7" s="5">
        <f t="shared" si="6"/>
        <v>0.96566998892580291</v>
      </c>
      <c r="U7" s="5">
        <f t="shared" si="7"/>
        <v>0.93103448275862066</v>
      </c>
    </row>
    <row r="8" spans="1:21" x14ac:dyDescent="0.15">
      <c r="A8" s="1">
        <v>41758</v>
      </c>
      <c r="B8" s="2">
        <v>0.95</v>
      </c>
      <c r="C8" s="2">
        <v>0.877</v>
      </c>
      <c r="D8" s="2">
        <v>0.872</v>
      </c>
      <c r="E8" s="2">
        <v>0.98899999999999999</v>
      </c>
      <c r="F8" s="2">
        <v>1.014</v>
      </c>
      <c r="G8" s="10">
        <v>5598.66</v>
      </c>
      <c r="H8" s="10">
        <v>5656.92</v>
      </c>
      <c r="I8" s="2" t="s">
        <v>8</v>
      </c>
      <c r="J8" s="2" t="s">
        <v>8</v>
      </c>
      <c r="K8" s="2" t="s">
        <v>8</v>
      </c>
      <c r="L8" s="2">
        <f t="shared" si="0"/>
        <v>0.94114406729454914</v>
      </c>
      <c r="M8" s="2">
        <f t="shared" si="1"/>
        <v>0.93300000000000005</v>
      </c>
      <c r="N8" s="3">
        <f t="shared" si="2"/>
        <v>8.728903852678549E-3</v>
      </c>
      <c r="O8" t="str">
        <f>IF(N8&gt;参数!B$5,"套","")</f>
        <v>套</v>
      </c>
      <c r="P8" s="3" t="str">
        <f>IFERROR(IF(O7="套",(F8-E7)/2-2*参数!B$2,""),"")</f>
        <v/>
      </c>
      <c r="Q8" s="11">
        <f t="shared" si="3"/>
        <v>1</v>
      </c>
      <c r="R8" s="3">
        <f t="shared" si="4"/>
        <v>0</v>
      </c>
      <c r="S8" s="3">
        <f t="shared" si="5"/>
        <v>1.501501501501501E-2</v>
      </c>
      <c r="T8" s="5">
        <f t="shared" si="6"/>
        <v>0.96566998892580291</v>
      </c>
      <c r="U8" s="5">
        <f t="shared" si="7"/>
        <v>0.94501397949673804</v>
      </c>
    </row>
    <row r="9" spans="1:21" x14ac:dyDescent="0.15">
      <c r="A9" s="1">
        <v>41759</v>
      </c>
      <c r="B9" s="2">
        <v>0.95599999999999996</v>
      </c>
      <c r="C9" s="2">
        <v>0.871</v>
      </c>
      <c r="D9" s="2">
        <v>0.88</v>
      </c>
      <c r="E9" s="2">
        <v>1.018</v>
      </c>
      <c r="F9" s="2">
        <v>1.0169999999999999</v>
      </c>
      <c r="G9" s="10">
        <v>5655.86</v>
      </c>
      <c r="H9" s="10">
        <v>5688.99</v>
      </c>
      <c r="I9" s="2" t="s">
        <v>8</v>
      </c>
      <c r="J9" s="2" t="s">
        <v>8</v>
      </c>
      <c r="K9" s="2" t="s">
        <v>8</v>
      </c>
      <c r="L9" s="2">
        <f t="shared" si="0"/>
        <v>0.94983088854005349</v>
      </c>
      <c r="M9" s="2">
        <f t="shared" si="1"/>
        <v>0.94450000000000001</v>
      </c>
      <c r="N9" s="3">
        <f t="shared" si="2"/>
        <v>5.6441382107501603E-3</v>
      </c>
      <c r="O9" t="str">
        <f>IF(N9&gt;参数!B$5,"套","")</f>
        <v/>
      </c>
      <c r="P9" s="3">
        <f>IFERROR(IF(O8="套",(F9-E8)/2-2*参数!B$2,""),"")</f>
        <v>1.3799999999999956E-2</v>
      </c>
      <c r="Q9" s="11">
        <f t="shared" si="3"/>
        <v>1.0138</v>
      </c>
      <c r="R9" s="3">
        <f t="shared" si="4"/>
        <v>9.1743119266054496E-3</v>
      </c>
      <c r="S9" s="3">
        <f t="shared" si="5"/>
        <v>2.9585798816567088E-3</v>
      </c>
      <c r="T9" s="5">
        <f t="shared" si="6"/>
        <v>0.9745293466223699</v>
      </c>
      <c r="U9" s="5">
        <f t="shared" si="7"/>
        <v>0.94780987884436141</v>
      </c>
    </row>
    <row r="10" spans="1:21" x14ac:dyDescent="0.15">
      <c r="A10" s="1">
        <v>41764</v>
      </c>
      <c r="B10" s="2">
        <v>0.96399999999999997</v>
      </c>
      <c r="C10" s="2">
        <v>0.877</v>
      </c>
      <c r="D10" s="2">
        <v>0.878</v>
      </c>
      <c r="E10" s="2">
        <v>1.0189999999999999</v>
      </c>
      <c r="F10" s="2">
        <v>1.038</v>
      </c>
      <c r="G10" s="10">
        <v>5690.42</v>
      </c>
      <c r="H10" s="10">
        <v>5743.62</v>
      </c>
      <c r="I10" s="2" t="s">
        <v>8</v>
      </c>
      <c r="J10" s="2" t="s">
        <v>8</v>
      </c>
      <c r="K10" s="2" t="s">
        <v>8</v>
      </c>
      <c r="L10" s="2">
        <f t="shared" si="0"/>
        <v>0.95622828762223189</v>
      </c>
      <c r="M10" s="2">
        <f t="shared" si="1"/>
        <v>0.94799999999999995</v>
      </c>
      <c r="N10" s="3">
        <f t="shared" si="2"/>
        <v>8.6796282934935576E-3</v>
      </c>
      <c r="O10" t="str">
        <f>IF(N10&gt;参数!B$5,"套","")</f>
        <v>套</v>
      </c>
      <c r="P10" s="3" t="str">
        <f>IFERROR(IF(O9="套",(F10-E9)/2-2*参数!B$2,""),"")</f>
        <v/>
      </c>
      <c r="Q10" s="11">
        <f t="shared" si="3"/>
        <v>1.0138</v>
      </c>
      <c r="R10" s="3">
        <f t="shared" si="4"/>
        <v>-2.2727272727273151E-3</v>
      </c>
      <c r="S10" s="3">
        <f t="shared" si="5"/>
        <v>2.0648967551622599E-2</v>
      </c>
      <c r="T10" s="5">
        <f t="shared" si="6"/>
        <v>0.9723145071982281</v>
      </c>
      <c r="U10" s="5">
        <f t="shared" si="7"/>
        <v>0.96738117427772596</v>
      </c>
    </row>
    <row r="11" spans="1:21" x14ac:dyDescent="0.15">
      <c r="A11" s="1">
        <v>41765</v>
      </c>
      <c r="B11" s="2">
        <v>0.97199999999999998</v>
      </c>
      <c r="C11" s="2">
        <v>0.878</v>
      </c>
      <c r="D11" s="2">
        <v>0.879</v>
      </c>
      <c r="E11" s="2">
        <v>1.03</v>
      </c>
      <c r="F11" s="2">
        <v>1.052</v>
      </c>
      <c r="G11" s="10">
        <v>5739.27</v>
      </c>
      <c r="H11" s="10">
        <v>5795.12</v>
      </c>
      <c r="I11" s="2" t="s">
        <v>8</v>
      </c>
      <c r="J11" s="2"/>
      <c r="K11" s="2" t="s">
        <v>8</v>
      </c>
      <c r="L11" s="2">
        <f t="shared" si="0"/>
        <v>0.96330640780553034</v>
      </c>
      <c r="M11" s="2">
        <f t="shared" si="1"/>
        <v>0.95399999999999996</v>
      </c>
      <c r="N11" s="3">
        <f t="shared" si="2"/>
        <v>9.7551444502415041E-3</v>
      </c>
      <c r="O11" t="str">
        <f>IF(N11&gt;参数!B$5,"套","")</f>
        <v>套</v>
      </c>
      <c r="P11" s="3">
        <f>IFERROR(IF(O10="套",(F11-E10)/2-2*参数!B$2,""),"")</f>
        <v>1.6300000000000071E-2</v>
      </c>
      <c r="Q11" s="11">
        <f t="shared" si="3"/>
        <v>1.0303249400000001</v>
      </c>
      <c r="R11" s="3">
        <f t="shared" si="4"/>
        <v>1.138952164009055E-3</v>
      </c>
      <c r="S11" s="3">
        <f t="shared" si="5"/>
        <v>1.3487475915221481E-2</v>
      </c>
      <c r="T11" s="5">
        <f t="shared" si="6"/>
        <v>0.97342192691029894</v>
      </c>
      <c r="U11" s="5">
        <f t="shared" si="7"/>
        <v>0.98042870456663544</v>
      </c>
    </row>
    <row r="12" spans="1:21" x14ac:dyDescent="0.15">
      <c r="A12" s="1">
        <v>41766</v>
      </c>
      <c r="B12" s="2">
        <v>0.96099999999999997</v>
      </c>
      <c r="C12" s="2">
        <v>0.878</v>
      </c>
      <c r="D12" s="2">
        <v>0.88</v>
      </c>
      <c r="E12" s="2">
        <v>1.0369999999999999</v>
      </c>
      <c r="F12" s="2">
        <v>1.0369999999999999</v>
      </c>
      <c r="G12" s="10">
        <v>5780.87</v>
      </c>
      <c r="H12" s="10">
        <v>5723.48</v>
      </c>
      <c r="I12" s="2" t="s">
        <v>8</v>
      </c>
      <c r="J12" s="2" t="s">
        <v>8</v>
      </c>
      <c r="K12" s="2" t="s">
        <v>8</v>
      </c>
      <c r="L12" s="2">
        <f t="shared" si="0"/>
        <v>0.96972939128093982</v>
      </c>
      <c r="M12" s="2">
        <f t="shared" si="1"/>
        <v>0.95750000000000002</v>
      </c>
      <c r="N12" s="3">
        <f t="shared" si="2"/>
        <v>1.2772210215080682E-2</v>
      </c>
      <c r="O12" t="str">
        <f>IF(N12&gt;参数!B$5,"套","")</f>
        <v>套</v>
      </c>
      <c r="P12" s="3">
        <f>IFERROR(IF(O11="套",(F12-E11)/2-2*参数!B$2,""),"")</f>
        <v>3.2999999999999475E-3</v>
      </c>
      <c r="Q12" s="11">
        <f t="shared" si="3"/>
        <v>1.0337250123019999</v>
      </c>
      <c r="R12" s="3">
        <f t="shared" si="4"/>
        <v>1.1376564277587597E-3</v>
      </c>
      <c r="S12" s="3">
        <f t="shared" si="5"/>
        <v>-1.4258555133079942E-2</v>
      </c>
      <c r="T12" s="5">
        <f t="shared" si="6"/>
        <v>0.97452934662236979</v>
      </c>
      <c r="U12" s="5">
        <f t="shared" si="7"/>
        <v>0.96644920782851795</v>
      </c>
    </row>
    <row r="13" spans="1:21" x14ac:dyDescent="0.15">
      <c r="A13" s="1">
        <v>41767</v>
      </c>
      <c r="B13" s="2">
        <v>0.96199999999999997</v>
      </c>
      <c r="C13" s="2">
        <v>0.878</v>
      </c>
      <c r="D13" s="2">
        <v>0.878</v>
      </c>
      <c r="E13" s="2">
        <v>1.03</v>
      </c>
      <c r="F13" s="2">
        <v>1.042</v>
      </c>
      <c r="G13" s="10">
        <v>5703.43</v>
      </c>
      <c r="H13" s="10">
        <v>5720.82</v>
      </c>
      <c r="I13" s="2" t="s">
        <v>8</v>
      </c>
      <c r="J13" s="2" t="s">
        <v>8</v>
      </c>
      <c r="K13" s="2" t="s">
        <v>8</v>
      </c>
      <c r="L13" s="2">
        <f t="shared" si="0"/>
        <v>0.95780183253894491</v>
      </c>
      <c r="M13" s="2">
        <f t="shared" si="1"/>
        <v>0.95399999999999996</v>
      </c>
      <c r="N13" s="3">
        <f t="shared" si="2"/>
        <v>3.9851494118918751E-3</v>
      </c>
      <c r="O13" t="str">
        <f>IF(N13&gt;参数!B$5,"套","")</f>
        <v/>
      </c>
      <c r="P13" s="3">
        <f>IFERROR(IF(O12="套",(F13-E12)/2-2*参数!B$2,""),"")</f>
        <v>2.3000000000000576E-3</v>
      </c>
      <c r="Q13" s="11">
        <f t="shared" si="3"/>
        <v>1.0361025798302945</v>
      </c>
      <c r="R13" s="3">
        <f t="shared" si="4"/>
        <v>-2.2727272727273151E-3</v>
      </c>
      <c r="S13" s="3">
        <f t="shared" si="5"/>
        <v>4.8216007714563247E-3</v>
      </c>
      <c r="T13" s="5">
        <f t="shared" si="6"/>
        <v>0.97231450719822798</v>
      </c>
      <c r="U13" s="5">
        <f t="shared" si="7"/>
        <v>0.97110904007455734</v>
      </c>
    </row>
    <row r="14" spans="1:21" x14ac:dyDescent="0.15">
      <c r="A14" s="1">
        <v>41768</v>
      </c>
      <c r="B14" s="2">
        <v>0.95099999999999996</v>
      </c>
      <c r="C14" s="2">
        <v>0.875</v>
      </c>
      <c r="D14" s="2">
        <v>0.874</v>
      </c>
      <c r="E14" s="2">
        <v>1.0409999999999999</v>
      </c>
      <c r="F14" s="2">
        <v>1.018</v>
      </c>
      <c r="G14" s="10">
        <v>5721.37</v>
      </c>
      <c r="H14" s="10">
        <v>5653.2</v>
      </c>
      <c r="I14" s="2" t="s">
        <v>8</v>
      </c>
      <c r="J14" s="2" t="s">
        <v>8</v>
      </c>
      <c r="K14" s="2" t="s">
        <v>8</v>
      </c>
      <c r="L14" s="2">
        <f t="shared" si="0"/>
        <v>0.96208786240434063</v>
      </c>
      <c r="M14" s="2">
        <f t="shared" si="1"/>
        <v>0.95799999999999996</v>
      </c>
      <c r="N14" s="3">
        <f t="shared" si="2"/>
        <v>4.2670797540089733E-3</v>
      </c>
      <c r="O14" t="str">
        <f>IF(N14&gt;参数!B$5,"套","")</f>
        <v/>
      </c>
      <c r="P14" s="3" t="str">
        <f>IFERROR(IF(O13="套",(F14-E13)/2-2*参数!B$2,""),"")</f>
        <v/>
      </c>
      <c r="Q14" s="11">
        <f t="shared" si="3"/>
        <v>1.0361025798302945</v>
      </c>
      <c r="R14" s="3">
        <f t="shared" si="4"/>
        <v>-4.5558086560364419E-3</v>
      </c>
      <c r="S14" s="3">
        <f t="shared" si="5"/>
        <v>-2.303262955854124E-2</v>
      </c>
      <c r="T14" s="5">
        <f t="shared" si="6"/>
        <v>0.96788482834994449</v>
      </c>
      <c r="U14" s="5">
        <f t="shared" si="7"/>
        <v>0.94874184529356953</v>
      </c>
    </row>
    <row r="15" spans="1:21" x14ac:dyDescent="0.15">
      <c r="A15" s="1">
        <v>41771</v>
      </c>
      <c r="B15" s="2">
        <v>0.97199999999999998</v>
      </c>
      <c r="C15" s="2">
        <v>0.875</v>
      </c>
      <c r="D15" s="2">
        <v>0.877</v>
      </c>
      <c r="E15" s="2">
        <v>1.02</v>
      </c>
      <c r="F15" s="2">
        <v>1.0509999999999999</v>
      </c>
      <c r="G15" s="10">
        <v>5699.43</v>
      </c>
      <c r="H15" s="10">
        <v>5783.73</v>
      </c>
      <c r="I15" s="2" t="s">
        <v>8</v>
      </c>
      <c r="J15" s="2" t="s">
        <v>8</v>
      </c>
      <c r="K15" s="2" t="s">
        <v>8</v>
      </c>
      <c r="L15" s="2">
        <f t="shared" si="0"/>
        <v>0.95838811531521984</v>
      </c>
      <c r="M15" s="2">
        <f t="shared" si="1"/>
        <v>0.94750000000000001</v>
      </c>
      <c r="N15" s="3">
        <f t="shared" si="2"/>
        <v>1.1491414580707016E-2</v>
      </c>
      <c r="O15" t="str">
        <f>IF(N15&gt;参数!B$5,"套","")</f>
        <v>套</v>
      </c>
      <c r="P15" s="3" t="str">
        <f>IFERROR(IF(O14="套",(F15-E14)/2-2*参数!B$2,""),"")</f>
        <v/>
      </c>
      <c r="Q15" s="11">
        <f t="shared" si="3"/>
        <v>1.0361025798302945</v>
      </c>
      <c r="R15" s="3">
        <f t="shared" si="4"/>
        <v>3.4324942791761348E-3</v>
      </c>
      <c r="S15" s="3">
        <f t="shared" si="5"/>
        <v>3.2416502946954751E-2</v>
      </c>
      <c r="T15" s="5">
        <f t="shared" si="6"/>
        <v>0.97120708748615703</v>
      </c>
      <c r="U15" s="5">
        <f t="shared" si="7"/>
        <v>0.97949673811742777</v>
      </c>
    </row>
    <row r="16" spans="1:21" x14ac:dyDescent="0.15">
      <c r="A16" s="1">
        <v>41772</v>
      </c>
      <c r="B16" s="2">
        <v>0.97699999999999998</v>
      </c>
      <c r="C16" s="2">
        <v>0.877</v>
      </c>
      <c r="D16" s="2">
        <v>0.877</v>
      </c>
      <c r="E16" s="2">
        <v>1.05</v>
      </c>
      <c r="F16" s="2">
        <v>1.075</v>
      </c>
      <c r="G16" s="10">
        <v>5787.46</v>
      </c>
      <c r="H16" s="10">
        <v>5820.71</v>
      </c>
      <c r="I16" s="2" t="s">
        <v>8</v>
      </c>
      <c r="J16" s="2" t="s">
        <v>8</v>
      </c>
      <c r="K16" s="2" t="s">
        <v>8</v>
      </c>
      <c r="L16" s="2">
        <f t="shared" si="0"/>
        <v>0.97259551223864193</v>
      </c>
      <c r="M16" s="2">
        <f t="shared" si="1"/>
        <v>0.96350000000000002</v>
      </c>
      <c r="N16" s="3">
        <f t="shared" si="2"/>
        <v>9.440074975238133E-3</v>
      </c>
      <c r="O16" t="str">
        <f>IF(N16&gt;参数!B$5,"套","")</f>
        <v>套</v>
      </c>
      <c r="P16" s="3">
        <f>IFERROR(IF(O15="套",(F16-E15)/2-2*参数!B$2,""),"")</f>
        <v>2.729999999999997E-2</v>
      </c>
      <c r="Q16" s="11">
        <f t="shared" si="3"/>
        <v>1.0643881802596615</v>
      </c>
      <c r="R16" s="3">
        <f t="shared" si="4"/>
        <v>0</v>
      </c>
      <c r="S16" s="3">
        <f t="shared" si="5"/>
        <v>2.2835394862036118E-2</v>
      </c>
      <c r="T16" s="5">
        <f t="shared" si="6"/>
        <v>0.97120708748615703</v>
      </c>
      <c r="U16" s="5">
        <f t="shared" si="7"/>
        <v>1.0018639328984156</v>
      </c>
    </row>
    <row r="17" spans="1:21" x14ac:dyDescent="0.15">
      <c r="A17" s="1">
        <v>41773</v>
      </c>
      <c r="B17" s="2">
        <v>0.97299999999999998</v>
      </c>
      <c r="C17" s="2">
        <v>0.876</v>
      </c>
      <c r="D17" s="2">
        <v>0.873</v>
      </c>
      <c r="E17" s="2">
        <v>1.077</v>
      </c>
      <c r="F17" s="2">
        <v>1.0649999999999999</v>
      </c>
      <c r="G17" s="10">
        <v>5808.52</v>
      </c>
      <c r="H17" s="10">
        <v>5800.58</v>
      </c>
      <c r="I17" s="2" t="s">
        <v>8</v>
      </c>
      <c r="J17" s="2" t="s">
        <v>8</v>
      </c>
      <c r="K17" s="2" t="s">
        <v>8</v>
      </c>
      <c r="L17" s="2">
        <f t="shared" si="0"/>
        <v>0.97505622535738767</v>
      </c>
      <c r="M17" s="2">
        <f t="shared" si="1"/>
        <v>0.97649999999999992</v>
      </c>
      <c r="N17" s="3">
        <f t="shared" si="2"/>
        <v>-1.4785198593059157E-3</v>
      </c>
      <c r="O17" t="str">
        <f>IF(N17&gt;参数!B$5,"套","")</f>
        <v/>
      </c>
      <c r="P17" s="3">
        <f>IFERROR(IF(O16="套",(F17-E16)/2-2*参数!B$2,""),"")</f>
        <v>7.2999999999999515E-3</v>
      </c>
      <c r="Q17" s="11">
        <f t="shared" si="3"/>
        <v>1.072158213975557</v>
      </c>
      <c r="R17" s="3">
        <f t="shared" si="4"/>
        <v>-4.5610034207526073E-3</v>
      </c>
      <c r="S17" s="3">
        <f t="shared" si="5"/>
        <v>-9.302325581395321E-3</v>
      </c>
      <c r="T17" s="5">
        <f t="shared" si="6"/>
        <v>0.96677740863787354</v>
      </c>
      <c r="U17" s="5">
        <f t="shared" si="7"/>
        <v>0.99254426840633736</v>
      </c>
    </row>
    <row r="18" spans="1:21" x14ac:dyDescent="0.15">
      <c r="A18" s="1">
        <v>41774</v>
      </c>
      <c r="B18" s="2">
        <v>0.96699999999999997</v>
      </c>
      <c r="C18" s="2">
        <v>0.873</v>
      </c>
      <c r="D18" s="2">
        <v>0.86699999999999999</v>
      </c>
      <c r="E18" s="2">
        <v>1.0509999999999999</v>
      </c>
      <c r="F18" s="2">
        <v>1.0649999999999999</v>
      </c>
      <c r="G18" s="10">
        <v>5797.31</v>
      </c>
      <c r="H18" s="10">
        <v>5759.69</v>
      </c>
      <c r="I18" s="2" t="s">
        <v>8</v>
      </c>
      <c r="J18" s="2" t="s">
        <v>8</v>
      </c>
      <c r="K18" s="2" t="s">
        <v>8</v>
      </c>
      <c r="L18" s="2">
        <f t="shared" si="0"/>
        <v>0.97247890995383235</v>
      </c>
      <c r="M18" s="2">
        <f t="shared" si="1"/>
        <v>0.96199999999999997</v>
      </c>
      <c r="N18" s="3">
        <f t="shared" si="2"/>
        <v>1.089283778984651E-2</v>
      </c>
      <c r="O18" t="str">
        <f>IF(N18&gt;参数!B$5,"套","")</f>
        <v>套</v>
      </c>
      <c r="P18" s="3" t="str">
        <f>IFERROR(IF(O17="套",(F18-E17)/2-2*参数!B$2,""),"")</f>
        <v/>
      </c>
      <c r="Q18" s="11">
        <f t="shared" si="3"/>
        <v>1.072158213975557</v>
      </c>
      <c r="R18" s="3">
        <f t="shared" si="4"/>
        <v>-6.8728522336769515E-3</v>
      </c>
      <c r="S18" s="3">
        <f t="shared" si="5"/>
        <v>0</v>
      </c>
      <c r="T18" s="5">
        <f t="shared" si="6"/>
        <v>0.96013289036544835</v>
      </c>
      <c r="U18" s="5">
        <f t="shared" si="7"/>
        <v>0.99254426840633736</v>
      </c>
    </row>
    <row r="19" spans="1:21" x14ac:dyDescent="0.15">
      <c r="A19" s="1">
        <v>41775</v>
      </c>
      <c r="B19" s="2">
        <v>0.96599999999999997</v>
      </c>
      <c r="C19" s="2">
        <v>0.86699999999999999</v>
      </c>
      <c r="D19" s="2">
        <v>0.86399999999999999</v>
      </c>
      <c r="E19" s="2">
        <v>1.0640000000000001</v>
      </c>
      <c r="F19" s="2">
        <v>1.081</v>
      </c>
      <c r="G19" s="10">
        <v>5755.21</v>
      </c>
      <c r="H19" s="10">
        <v>5754.89</v>
      </c>
      <c r="I19" s="2" t="s">
        <v>8</v>
      </c>
      <c r="J19" s="2" t="s">
        <v>8</v>
      </c>
      <c r="K19" s="2" t="s">
        <v>8</v>
      </c>
      <c r="L19" s="2">
        <f t="shared" si="0"/>
        <v>0.9662854559880828</v>
      </c>
      <c r="M19" s="2">
        <f t="shared" si="1"/>
        <v>0.96550000000000002</v>
      </c>
      <c r="N19" s="3">
        <f t="shared" si="2"/>
        <v>8.135225148448999E-4</v>
      </c>
      <c r="O19" t="str">
        <f>IF(N19&gt;参数!B$5,"套","")</f>
        <v/>
      </c>
      <c r="P19" s="3">
        <f>IFERROR(IF(O18="套",(F19-E18)/2-2*参数!B$2,""),"")</f>
        <v>1.4800000000000013E-2</v>
      </c>
      <c r="Q19" s="11">
        <f t="shared" si="3"/>
        <v>1.0880261555423951</v>
      </c>
      <c r="R19" s="3">
        <f t="shared" si="4"/>
        <v>-3.4602076124568004E-3</v>
      </c>
      <c r="S19" s="3">
        <f t="shared" si="5"/>
        <v>1.5023474178403662E-2</v>
      </c>
      <c r="T19" s="5">
        <f t="shared" si="6"/>
        <v>0.95681063122923571</v>
      </c>
      <c r="U19" s="5">
        <f t="shared" si="7"/>
        <v>1.0074557315936625</v>
      </c>
    </row>
    <row r="20" spans="1:21" x14ac:dyDescent="0.15">
      <c r="A20" s="1">
        <v>41778</v>
      </c>
      <c r="B20" s="2">
        <v>0.95799999999999996</v>
      </c>
      <c r="C20" s="2">
        <v>0.86499999999999999</v>
      </c>
      <c r="D20" s="2">
        <v>0.86399999999999999</v>
      </c>
      <c r="E20" s="2">
        <v>1.1200000000000001</v>
      </c>
      <c r="F20" s="2">
        <v>1.0840000000000001</v>
      </c>
      <c r="G20" s="10">
        <v>5835.51</v>
      </c>
      <c r="H20" s="10">
        <v>5708.46</v>
      </c>
      <c r="I20" s="2" t="s">
        <v>8</v>
      </c>
      <c r="J20" s="2" t="s">
        <v>8</v>
      </c>
      <c r="K20" s="2" t="s">
        <v>8</v>
      </c>
      <c r="L20" s="2">
        <f t="shared" si="0"/>
        <v>0.97885601879445117</v>
      </c>
      <c r="M20" s="2">
        <f t="shared" si="1"/>
        <v>0.99250000000000005</v>
      </c>
      <c r="N20" s="3">
        <f t="shared" si="2"/>
        <v>-1.374708433808447E-2</v>
      </c>
      <c r="O20" t="str">
        <f>IF(N20&gt;参数!B$5,"套","")</f>
        <v/>
      </c>
      <c r="P20" s="3" t="str">
        <f>IFERROR(IF(O19="套",(F20-E19)/2-2*参数!B$2,""),"")</f>
        <v/>
      </c>
      <c r="Q20" s="11">
        <f t="shared" si="3"/>
        <v>1.0880261555423951</v>
      </c>
      <c r="R20" s="3">
        <f t="shared" si="4"/>
        <v>0</v>
      </c>
      <c r="S20" s="3">
        <f t="shared" si="5"/>
        <v>2.7752081406107187E-3</v>
      </c>
      <c r="T20" s="5">
        <f t="shared" si="6"/>
        <v>0.95681063122923571</v>
      </c>
      <c r="U20" s="5">
        <f t="shared" si="7"/>
        <v>1.0102516309412861</v>
      </c>
    </row>
    <row r="21" spans="1:21" x14ac:dyDescent="0.15">
      <c r="A21" s="1">
        <v>41779</v>
      </c>
      <c r="B21" s="2">
        <v>0.95799999999999996</v>
      </c>
      <c r="C21" s="2">
        <v>0.86499999999999999</v>
      </c>
      <c r="D21" s="2">
        <v>0.86399999999999999</v>
      </c>
      <c r="E21" s="2">
        <v>1.0840000000000001</v>
      </c>
      <c r="F21" s="2">
        <v>1.0740000000000001</v>
      </c>
      <c r="G21" s="10">
        <v>5735.45</v>
      </c>
      <c r="H21" s="10">
        <v>5718.39</v>
      </c>
      <c r="I21" s="2" t="s">
        <v>8</v>
      </c>
      <c r="J21" s="2" t="s">
        <v>8</v>
      </c>
      <c r="K21" s="2" t="s">
        <v>8</v>
      </c>
      <c r="L21" s="2">
        <f t="shared" si="0"/>
        <v>0.96230301675057706</v>
      </c>
      <c r="M21" s="2">
        <f t="shared" si="1"/>
        <v>0.97450000000000003</v>
      </c>
      <c r="N21" s="3">
        <f t="shared" si="2"/>
        <v>-1.2516144945534102E-2</v>
      </c>
      <c r="O21" t="str">
        <f>IF(N21&gt;参数!B$5,"套","")</f>
        <v/>
      </c>
      <c r="P21" s="3" t="str">
        <f>IFERROR(IF(O20="套",(F21-E20)/2-2*参数!B$2,""),"")</f>
        <v/>
      </c>
      <c r="Q21" s="11">
        <f t="shared" si="3"/>
        <v>1.0880261555423951</v>
      </c>
      <c r="R21" s="3">
        <f t="shared" si="4"/>
        <v>0</v>
      </c>
      <c r="S21" s="3">
        <f t="shared" si="5"/>
        <v>-9.2250922509224953E-3</v>
      </c>
      <c r="T21" s="5">
        <f t="shared" si="6"/>
        <v>0.95681063122923571</v>
      </c>
      <c r="U21" s="5">
        <f t="shared" si="7"/>
        <v>1.0009319664492078</v>
      </c>
    </row>
    <row r="22" spans="1:21" x14ac:dyDescent="0.15">
      <c r="A22" s="1">
        <v>41780</v>
      </c>
      <c r="B22" s="2">
        <v>0.96599999999999997</v>
      </c>
      <c r="C22" s="2">
        <v>0.86599999999999999</v>
      </c>
      <c r="D22" s="2">
        <v>0.86899999999999999</v>
      </c>
      <c r="E22" s="2">
        <v>1.073</v>
      </c>
      <c r="F22" s="2">
        <v>1.073</v>
      </c>
      <c r="G22" s="10">
        <v>5712.62</v>
      </c>
      <c r="H22" s="10">
        <v>5775.31</v>
      </c>
      <c r="I22" s="2" t="s">
        <v>8</v>
      </c>
      <c r="J22" s="2" t="s">
        <v>8</v>
      </c>
      <c r="K22" s="2" t="s">
        <v>8</v>
      </c>
      <c r="L22" s="2">
        <f t="shared" si="0"/>
        <v>0.95708168610395572</v>
      </c>
      <c r="M22" s="2">
        <f t="shared" si="1"/>
        <v>0.96950000000000003</v>
      </c>
      <c r="N22" s="3">
        <f t="shared" si="2"/>
        <v>-1.280898803098951E-2</v>
      </c>
      <c r="O22" t="str">
        <f>IF(N22&gt;参数!B$5,"套","")</f>
        <v/>
      </c>
      <c r="P22" s="3" t="str">
        <f>IFERROR(IF(O21="套",(F22-E21)/2-2*参数!B$2,""),"")</f>
        <v/>
      </c>
      <c r="Q22" s="11">
        <f t="shared" si="3"/>
        <v>1.0880261555423951</v>
      </c>
      <c r="R22" s="3">
        <f t="shared" si="4"/>
        <v>5.7870370370369795E-3</v>
      </c>
      <c r="S22" s="3">
        <f t="shared" si="5"/>
        <v>-9.3109869646190724E-4</v>
      </c>
      <c r="T22" s="5">
        <f t="shared" si="6"/>
        <v>0.96234772978959005</v>
      </c>
      <c r="U22" s="5">
        <f t="shared" si="7"/>
        <v>0.99999999999999989</v>
      </c>
    </row>
    <row r="23" spans="1:21" x14ac:dyDescent="0.15">
      <c r="A23" s="1">
        <v>41781</v>
      </c>
      <c r="B23" s="2">
        <v>0.96599999999999997</v>
      </c>
      <c r="C23" s="2">
        <v>0.86599999999999999</v>
      </c>
      <c r="D23" s="2">
        <v>0.86699999999999999</v>
      </c>
      <c r="E23" s="2">
        <v>1.073</v>
      </c>
      <c r="F23" s="2">
        <v>1.07</v>
      </c>
      <c r="G23" s="10">
        <v>5804.32</v>
      </c>
      <c r="H23" s="10">
        <v>5798.74</v>
      </c>
      <c r="I23" s="2" t="s">
        <v>8</v>
      </c>
      <c r="J23" s="2" t="s">
        <v>8</v>
      </c>
      <c r="K23" s="2" t="s">
        <v>8</v>
      </c>
      <c r="L23" s="2">
        <f t="shared" si="0"/>
        <v>0.97060970527988955</v>
      </c>
      <c r="M23" s="2">
        <f t="shared" si="1"/>
        <v>0.96950000000000003</v>
      </c>
      <c r="N23" s="3">
        <f t="shared" si="2"/>
        <v>1.1446160700252506E-3</v>
      </c>
      <c r="O23" t="str">
        <f>IF(N23&gt;参数!B$5,"套","")</f>
        <v/>
      </c>
      <c r="P23" s="3" t="str">
        <f>IFERROR(IF(O22="套",(F23-E22)/2-2*参数!B$2,""),"")</f>
        <v/>
      </c>
      <c r="Q23" s="11">
        <f t="shared" si="3"/>
        <v>1.0880261555423951</v>
      </c>
      <c r="R23" s="3">
        <f t="shared" si="4"/>
        <v>-2.3014959723820505E-3</v>
      </c>
      <c r="S23" s="3">
        <f t="shared" si="5"/>
        <v>-2.7958993476233651E-3</v>
      </c>
      <c r="T23" s="5">
        <f t="shared" si="6"/>
        <v>0.96013289036544824</v>
      </c>
      <c r="U23" s="5">
        <f t="shared" si="7"/>
        <v>0.99720410065237652</v>
      </c>
    </row>
    <row r="24" spans="1:21" x14ac:dyDescent="0.15">
      <c r="A24" s="1">
        <v>41782</v>
      </c>
      <c r="B24" s="2">
        <v>0.97499999999999998</v>
      </c>
      <c r="C24" s="2">
        <v>0.86899999999999999</v>
      </c>
      <c r="D24" s="2">
        <v>0.872</v>
      </c>
      <c r="E24" s="2">
        <v>1.0409999999999999</v>
      </c>
      <c r="F24" s="2">
        <v>1.069</v>
      </c>
      <c r="G24" s="10">
        <v>5800.29</v>
      </c>
      <c r="H24" s="10">
        <v>5875.9</v>
      </c>
      <c r="I24" s="2" t="s">
        <v>8</v>
      </c>
      <c r="J24" s="2" t="s">
        <v>8</v>
      </c>
      <c r="K24" s="2" t="s">
        <v>8</v>
      </c>
      <c r="L24" s="2">
        <f t="shared" si="0"/>
        <v>0.96624530070325609</v>
      </c>
      <c r="M24" s="2">
        <f t="shared" si="1"/>
        <v>0.95499999999999996</v>
      </c>
      <c r="N24" s="3">
        <f t="shared" si="2"/>
        <v>1.177518398246713E-2</v>
      </c>
      <c r="O24" t="str">
        <f>IF(N24&gt;参数!B$5,"套","")</f>
        <v>套</v>
      </c>
      <c r="P24" s="3" t="str">
        <f>IFERROR(IF(O23="套",(F24-E23)/2-2*参数!B$2,""),"")</f>
        <v/>
      </c>
      <c r="Q24" s="11">
        <f t="shared" si="3"/>
        <v>1.0880261555423951</v>
      </c>
      <c r="R24" s="3">
        <f t="shared" si="4"/>
        <v>5.7670126874278527E-3</v>
      </c>
      <c r="S24" s="3">
        <f t="shared" si="5"/>
        <v>-9.3457943925245868E-4</v>
      </c>
      <c r="T24" s="5">
        <f t="shared" si="6"/>
        <v>0.96566998892580258</v>
      </c>
      <c r="U24" s="5">
        <f t="shared" si="7"/>
        <v>0.99627213420316862</v>
      </c>
    </row>
    <row r="25" spans="1:21" x14ac:dyDescent="0.15">
      <c r="A25" s="1">
        <v>41785</v>
      </c>
      <c r="B25" s="2">
        <v>0.98799999999999999</v>
      </c>
      <c r="C25" s="2">
        <v>0.872</v>
      </c>
      <c r="D25" s="2">
        <v>0.874</v>
      </c>
      <c r="E25" s="2">
        <v>1.075</v>
      </c>
      <c r="F25" s="2">
        <v>1.085</v>
      </c>
      <c r="G25" s="10">
        <v>5941.25</v>
      </c>
      <c r="H25" s="10">
        <v>5967.57</v>
      </c>
      <c r="I25" s="2" t="s">
        <v>8</v>
      </c>
      <c r="J25" s="2" t="s">
        <v>8</v>
      </c>
      <c r="K25" s="2" t="s">
        <v>8</v>
      </c>
      <c r="L25" s="2">
        <f t="shared" si="0"/>
        <v>0.98530147509317711</v>
      </c>
      <c r="M25" s="2">
        <f t="shared" si="1"/>
        <v>0.97350000000000003</v>
      </c>
      <c r="N25" s="3">
        <f t="shared" si="2"/>
        <v>1.2122727368440778E-2</v>
      </c>
      <c r="O25" t="str">
        <f>IF(N25&gt;参数!B$5,"套","")</f>
        <v>套</v>
      </c>
      <c r="P25" s="3">
        <f>IFERROR(IF(O24="套",(F25-E24)/2-2*参数!B$2,""),"")</f>
        <v>2.1800000000000021E-2</v>
      </c>
      <c r="Q25" s="11">
        <f t="shared" si="3"/>
        <v>1.1117451257332194</v>
      </c>
      <c r="R25" s="3">
        <f t="shared" si="4"/>
        <v>2.2935779816513069E-3</v>
      </c>
      <c r="S25" s="3">
        <f t="shared" si="5"/>
        <v>1.4967259120673537E-2</v>
      </c>
      <c r="T25" s="5">
        <f t="shared" si="6"/>
        <v>0.96788482834994427</v>
      </c>
      <c r="U25" s="5">
        <f t="shared" si="7"/>
        <v>1.0111835973904939</v>
      </c>
    </row>
    <row r="26" spans="1:21" x14ac:dyDescent="0.15">
      <c r="A26" s="1">
        <v>41786</v>
      </c>
      <c r="B26" s="2">
        <v>0.98</v>
      </c>
      <c r="C26" s="2">
        <v>0.873</v>
      </c>
      <c r="D26" s="2">
        <v>0.872</v>
      </c>
      <c r="E26" s="2">
        <v>1.0840000000000001</v>
      </c>
      <c r="F26" s="2">
        <v>1.075</v>
      </c>
      <c r="G26" s="10">
        <v>5966.15</v>
      </c>
      <c r="H26" s="10">
        <v>5917.75</v>
      </c>
      <c r="I26" s="2" t="s">
        <v>8</v>
      </c>
      <c r="J26" s="2" t="s">
        <v>8</v>
      </c>
      <c r="K26" s="2" t="s">
        <v>8</v>
      </c>
      <c r="L26" s="2">
        <f t="shared" si="0"/>
        <v>0.98777665750045651</v>
      </c>
      <c r="M26" s="2">
        <f t="shared" si="1"/>
        <v>0.97850000000000004</v>
      </c>
      <c r="N26" s="3">
        <f t="shared" si="2"/>
        <v>9.4804879922907315E-3</v>
      </c>
      <c r="O26" t="str">
        <f>IF(N26&gt;参数!B$5,"套","")</f>
        <v>套</v>
      </c>
      <c r="P26" s="3">
        <f>IFERROR(IF(O25="套",(F26-E25)/2-2*参数!B$2,""),"")</f>
        <v>-2.0000000000000001E-4</v>
      </c>
      <c r="Q26" s="11">
        <f t="shared" si="3"/>
        <v>1.1115227767080726</v>
      </c>
      <c r="R26" s="3">
        <f t="shared" si="4"/>
        <v>-2.2883295194507935E-3</v>
      </c>
      <c r="S26" s="3">
        <f t="shared" si="5"/>
        <v>-9.2165898617511122E-3</v>
      </c>
      <c r="T26" s="5">
        <f t="shared" si="6"/>
        <v>0.96566998892580258</v>
      </c>
      <c r="U26" s="5">
        <f t="shared" si="7"/>
        <v>1.0018639328984156</v>
      </c>
    </row>
    <row r="27" spans="1:21" x14ac:dyDescent="0.15">
      <c r="A27" s="1">
        <v>41787</v>
      </c>
      <c r="B27" s="2">
        <v>0.999</v>
      </c>
      <c r="C27" s="2">
        <v>0.872</v>
      </c>
      <c r="D27" s="2">
        <v>0.88200000000000001</v>
      </c>
      <c r="E27" s="2">
        <v>1.0649999999999999</v>
      </c>
      <c r="F27" s="2">
        <v>1.0960000000000001</v>
      </c>
      <c r="G27" s="10">
        <v>5916.81</v>
      </c>
      <c r="H27" s="10">
        <v>6044.41</v>
      </c>
      <c r="I27" s="2" t="s">
        <v>8</v>
      </c>
      <c r="J27" s="2" t="s">
        <v>8</v>
      </c>
      <c r="K27" s="2" t="s">
        <v>8</v>
      </c>
      <c r="L27" s="2">
        <f t="shared" si="0"/>
        <v>0.97985211609141998</v>
      </c>
      <c r="M27" s="2">
        <f t="shared" si="1"/>
        <v>0.96849999999999992</v>
      </c>
      <c r="N27" s="3">
        <f t="shared" si="2"/>
        <v>1.1721338246174495E-2</v>
      </c>
      <c r="O27" t="str">
        <f>IF(N27&gt;参数!B$5,"套","")</f>
        <v>套</v>
      </c>
      <c r="P27" s="3">
        <f>IFERROR(IF(O26="套",(F27-E26)/2-2*参数!B$2,""),"")</f>
        <v>5.8000000000000057E-3</v>
      </c>
      <c r="Q27" s="11">
        <f t="shared" si="3"/>
        <v>1.1179696088129796</v>
      </c>
      <c r="R27" s="3">
        <f t="shared" si="4"/>
        <v>1.1467889908256979E-2</v>
      </c>
      <c r="S27" s="3">
        <f t="shared" si="5"/>
        <v>1.9534883720930374E-2</v>
      </c>
      <c r="T27" s="5">
        <f t="shared" si="6"/>
        <v>0.97674418604651136</v>
      </c>
      <c r="U27" s="5">
        <f t="shared" si="7"/>
        <v>1.02143522833178</v>
      </c>
    </row>
    <row r="28" spans="1:21" x14ac:dyDescent="0.15">
      <c r="A28" s="1">
        <v>41788</v>
      </c>
      <c r="B28" s="2">
        <v>0.98699999999999999</v>
      </c>
      <c r="C28" s="2">
        <v>0.88200000000000001</v>
      </c>
      <c r="D28" s="2">
        <v>0.879</v>
      </c>
      <c r="E28" s="2">
        <v>1.1100000000000001</v>
      </c>
      <c r="F28" s="2">
        <v>1.081</v>
      </c>
      <c r="G28" s="10">
        <v>6035.63</v>
      </c>
      <c r="H28" s="10">
        <v>5968.76</v>
      </c>
      <c r="I28" s="2" t="s">
        <v>8</v>
      </c>
      <c r="J28" s="2" t="s">
        <v>8</v>
      </c>
      <c r="K28" s="2" t="s">
        <v>8</v>
      </c>
      <c r="L28" s="2">
        <f t="shared" si="0"/>
        <v>0.99762142723607428</v>
      </c>
      <c r="M28" s="2">
        <f t="shared" si="1"/>
        <v>0.996</v>
      </c>
      <c r="N28" s="3">
        <f t="shared" si="2"/>
        <v>1.6279389920423881E-3</v>
      </c>
      <c r="O28" t="str">
        <f>IF(N28&gt;参数!B$5,"套","")</f>
        <v/>
      </c>
      <c r="P28" s="3">
        <f>IFERROR(IF(O27="套",(F28-E27)/2-2*参数!B$2,""),"")</f>
        <v>7.8000000000000074E-3</v>
      </c>
      <c r="Q28" s="11">
        <f t="shared" si="3"/>
        <v>1.1266897717617208</v>
      </c>
      <c r="R28" s="3">
        <f t="shared" si="4"/>
        <v>-3.4013605442176909E-3</v>
      </c>
      <c r="S28" s="3">
        <f t="shared" si="5"/>
        <v>-1.3686131386861478E-2</v>
      </c>
      <c r="T28" s="5">
        <f t="shared" si="6"/>
        <v>0.97342192691029872</v>
      </c>
      <c r="U28" s="5">
        <f t="shared" si="7"/>
        <v>1.0074557315936625</v>
      </c>
    </row>
    <row r="29" spans="1:21" x14ac:dyDescent="0.15">
      <c r="A29" s="1">
        <v>41789</v>
      </c>
      <c r="B29" s="2">
        <v>1.0049999999999999</v>
      </c>
      <c r="C29" s="2">
        <v>0.88300000000000001</v>
      </c>
      <c r="D29" s="2">
        <v>0.88800000000000001</v>
      </c>
      <c r="E29" s="2">
        <v>1.0980000000000001</v>
      </c>
      <c r="F29" s="2">
        <v>1.101</v>
      </c>
      <c r="G29" s="10">
        <v>5978.23</v>
      </c>
      <c r="H29" s="10">
        <v>6082.23</v>
      </c>
      <c r="I29" s="2" t="s">
        <v>8</v>
      </c>
      <c r="J29" s="2" t="s">
        <v>8</v>
      </c>
      <c r="K29" s="2" t="s">
        <v>8</v>
      </c>
      <c r="L29" s="2">
        <f t="shared" si="0"/>
        <v>0.98848767005207094</v>
      </c>
      <c r="M29" s="2">
        <f t="shared" si="1"/>
        <v>0.99050000000000005</v>
      </c>
      <c r="N29" s="3">
        <f t="shared" si="2"/>
        <v>-2.0316304370813221E-3</v>
      </c>
      <c r="O29" t="str">
        <f>IF(N29&gt;参数!B$5,"套","")</f>
        <v/>
      </c>
      <c r="P29" s="3" t="str">
        <f>IFERROR(IF(O28="套",(F29-E28)/2-2*参数!B$2,""),"")</f>
        <v/>
      </c>
      <c r="Q29" s="11">
        <f t="shared" si="3"/>
        <v>1.1266897717617208</v>
      </c>
      <c r="R29" s="3">
        <f t="shared" si="4"/>
        <v>1.0238907849829282E-2</v>
      </c>
      <c r="S29" s="3">
        <f t="shared" si="5"/>
        <v>1.8501387604070274E-2</v>
      </c>
      <c r="T29" s="5">
        <f t="shared" si="6"/>
        <v>0.98338870431893655</v>
      </c>
      <c r="U29" s="5">
        <f t="shared" si="7"/>
        <v>1.026095060577819</v>
      </c>
    </row>
    <row r="30" spans="1:21" x14ac:dyDescent="0.15">
      <c r="A30" s="1">
        <v>41793</v>
      </c>
      <c r="B30" s="2">
        <v>1</v>
      </c>
      <c r="C30" s="2">
        <v>0.88500000000000001</v>
      </c>
      <c r="D30" s="2">
        <v>0.89200000000000002</v>
      </c>
      <c r="E30" s="2">
        <v>1.105</v>
      </c>
      <c r="F30" s="2">
        <v>1.1000000000000001</v>
      </c>
      <c r="G30" s="10">
        <v>6098.76</v>
      </c>
      <c r="H30" s="10">
        <v>6049.79</v>
      </c>
      <c r="I30" s="2" t="s">
        <v>8</v>
      </c>
      <c r="J30" s="2" t="s">
        <v>8</v>
      </c>
      <c r="K30" s="2" t="s">
        <v>8</v>
      </c>
      <c r="L30" s="2">
        <f t="shared" si="0"/>
        <v>1.0075947748605363</v>
      </c>
      <c r="M30" s="2">
        <f t="shared" si="1"/>
        <v>0.995</v>
      </c>
      <c r="N30" s="3">
        <f t="shared" si="2"/>
        <v>1.2658065186468725E-2</v>
      </c>
      <c r="O30" t="str">
        <f>IF(N30&gt;参数!B$5,"套","")</f>
        <v>套</v>
      </c>
      <c r="P30" s="3" t="str">
        <f>IFERROR(IF(O29="套",(F30-E29)/2-2*参数!B$2,""),"")</f>
        <v/>
      </c>
      <c r="Q30" s="11">
        <f t="shared" si="3"/>
        <v>1.1266897717617208</v>
      </c>
      <c r="R30" s="3">
        <f t="shared" si="4"/>
        <v>4.5045045045044585E-3</v>
      </c>
      <c r="S30" s="3">
        <f t="shared" si="5"/>
        <v>-9.0826521344222755E-4</v>
      </c>
      <c r="T30" s="5">
        <f t="shared" si="6"/>
        <v>0.98781838316722004</v>
      </c>
      <c r="U30" s="5">
        <f t="shared" si="7"/>
        <v>1.0251630941286112</v>
      </c>
    </row>
    <row r="31" spans="1:21" x14ac:dyDescent="0.15">
      <c r="A31" s="1">
        <v>41794</v>
      </c>
      <c r="B31" s="2">
        <v>0.98899999999999999</v>
      </c>
      <c r="C31" s="2">
        <v>0.89100000000000001</v>
      </c>
      <c r="D31" s="2">
        <v>0.88300000000000001</v>
      </c>
      <c r="E31" s="2">
        <v>1.0880000000000001</v>
      </c>
      <c r="F31" s="2">
        <v>1.085</v>
      </c>
      <c r="G31" s="10">
        <v>6029.36</v>
      </c>
      <c r="H31" s="10">
        <v>5978.81</v>
      </c>
      <c r="I31" s="2" t="s">
        <v>8</v>
      </c>
      <c r="J31" s="2" t="s">
        <v>8</v>
      </c>
      <c r="K31" s="2" t="s">
        <v>8</v>
      </c>
      <c r="L31" s="2">
        <f t="shared" si="0"/>
        <v>0.99679187211456921</v>
      </c>
      <c r="M31" s="2">
        <f t="shared" si="1"/>
        <v>0.98950000000000005</v>
      </c>
      <c r="N31" s="3">
        <f t="shared" si="2"/>
        <v>7.3692492314998415E-3</v>
      </c>
      <c r="O31" t="str">
        <f>IF(N31&gt;参数!B$5,"套","")</f>
        <v>套</v>
      </c>
      <c r="P31" s="3">
        <f>IFERROR(IF(O30="套",(F31-E30)/2-2*参数!B$2,""),"")</f>
        <v>-1.0200000000000009E-2</v>
      </c>
      <c r="Q31" s="11">
        <f t="shared" si="3"/>
        <v>1.1151975360897513</v>
      </c>
      <c r="R31" s="3">
        <f t="shared" si="4"/>
        <v>-1.0089686098654682E-2</v>
      </c>
      <c r="S31" s="3">
        <f t="shared" si="5"/>
        <v>-1.363636363636378E-2</v>
      </c>
      <c r="T31" s="5">
        <f t="shared" si="6"/>
        <v>0.97785160575858221</v>
      </c>
      <c r="U31" s="5">
        <f t="shared" si="7"/>
        <v>1.0111835973904937</v>
      </c>
    </row>
    <row r="32" spans="1:21" x14ac:dyDescent="0.15">
      <c r="A32" s="1">
        <v>41795</v>
      </c>
      <c r="B32" s="2">
        <v>0.999</v>
      </c>
      <c r="C32" s="2">
        <v>0.88</v>
      </c>
      <c r="D32" s="2">
        <v>0.88900000000000001</v>
      </c>
      <c r="E32" s="2">
        <v>1.079</v>
      </c>
      <c r="F32" s="2">
        <v>1.091</v>
      </c>
      <c r="G32" s="10">
        <v>5959.55</v>
      </c>
      <c r="H32" s="10">
        <v>6044.85</v>
      </c>
      <c r="I32" s="2" t="s">
        <v>8</v>
      </c>
      <c r="J32" s="2" t="s">
        <v>8</v>
      </c>
      <c r="K32" s="2" t="s">
        <v>8</v>
      </c>
      <c r="L32" s="2">
        <f t="shared" si="0"/>
        <v>0.98597335540015485</v>
      </c>
      <c r="M32" s="2">
        <f t="shared" si="1"/>
        <v>0.97950000000000004</v>
      </c>
      <c r="N32" s="3">
        <f t="shared" si="2"/>
        <v>6.6088365494179069E-3</v>
      </c>
      <c r="O32" t="str">
        <f>IF(N32&gt;参数!B$5,"套","")</f>
        <v/>
      </c>
      <c r="P32" s="3">
        <f>IFERROR(IF(O31="套",(F32-E31)/2-2*参数!B$2,""),"")</f>
        <v>1.2999999999999457E-3</v>
      </c>
      <c r="Q32" s="11">
        <f t="shared" si="3"/>
        <v>1.1166472928866678</v>
      </c>
      <c r="R32" s="3">
        <f t="shared" si="4"/>
        <v>6.7950169875423683E-3</v>
      </c>
      <c r="S32" s="3">
        <f t="shared" si="5"/>
        <v>5.5299539170508005E-3</v>
      </c>
      <c r="T32" s="5">
        <f t="shared" si="6"/>
        <v>0.98449612403100739</v>
      </c>
      <c r="U32" s="5">
        <f t="shared" si="7"/>
        <v>1.0167753960857409</v>
      </c>
    </row>
    <row r="33" spans="1:21" x14ac:dyDescent="0.15">
      <c r="A33" s="1">
        <v>41796</v>
      </c>
      <c r="B33" s="2">
        <v>0.99099999999999999</v>
      </c>
      <c r="C33" s="2">
        <v>0.88900000000000001</v>
      </c>
      <c r="D33" s="2">
        <v>0.88800000000000001</v>
      </c>
      <c r="E33" s="2">
        <v>1.091</v>
      </c>
      <c r="F33" s="2">
        <v>1.08</v>
      </c>
      <c r="G33" s="10">
        <v>6041.34</v>
      </c>
      <c r="H33" s="10">
        <v>5994.17</v>
      </c>
      <c r="I33" s="2" t="s">
        <v>8</v>
      </c>
      <c r="J33" s="2" t="s">
        <v>8</v>
      </c>
      <c r="K33" s="2" t="s">
        <v>8</v>
      </c>
      <c r="L33" s="2">
        <f t="shared" si="0"/>
        <v>0.99844892503536053</v>
      </c>
      <c r="M33" s="2">
        <f t="shared" si="1"/>
        <v>0.99</v>
      </c>
      <c r="N33" s="3">
        <f t="shared" si="2"/>
        <v>8.5342677124853328E-3</v>
      </c>
      <c r="O33" t="str">
        <f>IF(N33&gt;参数!B$5,"套","")</f>
        <v>套</v>
      </c>
      <c r="P33" s="3" t="str">
        <f>IFERROR(IF(O32="套",(F33-E32)/2-2*参数!B$2,""),"")</f>
        <v/>
      </c>
      <c r="Q33" s="11">
        <f t="shared" si="3"/>
        <v>1.1166472928866678</v>
      </c>
      <c r="R33" s="3">
        <f t="shared" si="4"/>
        <v>-1.1248593925758943E-3</v>
      </c>
      <c r="S33" s="3">
        <f t="shared" si="5"/>
        <v>-1.0082493125572745E-2</v>
      </c>
      <c r="T33" s="5">
        <f t="shared" si="6"/>
        <v>0.98338870431893655</v>
      </c>
      <c r="U33" s="5">
        <f t="shared" si="7"/>
        <v>1.006523765144455</v>
      </c>
    </row>
    <row r="34" spans="1:21" x14ac:dyDescent="0.15">
      <c r="A34" s="1">
        <v>41799</v>
      </c>
      <c r="B34" s="2">
        <v>0.98199999999999998</v>
      </c>
      <c r="C34" s="2">
        <v>0.88500000000000001</v>
      </c>
      <c r="D34" s="2">
        <v>0.88300000000000001</v>
      </c>
      <c r="E34" s="2">
        <v>1.0820000000000001</v>
      </c>
      <c r="F34" s="2">
        <v>1.073</v>
      </c>
      <c r="G34" s="10">
        <v>5974.25</v>
      </c>
      <c r="H34" s="10">
        <v>5941.46</v>
      </c>
      <c r="I34" s="2" t="s">
        <v>8</v>
      </c>
      <c r="J34" s="2" t="s">
        <v>8</v>
      </c>
      <c r="K34" s="2" t="s">
        <v>8</v>
      </c>
      <c r="L34" s="2">
        <f t="shared" si="0"/>
        <v>0.98787134599118809</v>
      </c>
      <c r="M34" s="2">
        <f t="shared" si="1"/>
        <v>0.98350000000000004</v>
      </c>
      <c r="N34" s="3">
        <f t="shared" si="2"/>
        <v>4.4446832650615331E-3</v>
      </c>
      <c r="O34" t="str">
        <f>IF(N34&gt;参数!B$5,"套","")</f>
        <v/>
      </c>
      <c r="P34" s="3">
        <f>IFERROR(IF(O33="套",(F34-E33)/2-2*参数!B$2,""),"")</f>
        <v>-9.2000000000000085E-3</v>
      </c>
      <c r="Q34" s="11">
        <f t="shared" si="3"/>
        <v>1.1063741377921104</v>
      </c>
      <c r="R34" s="3">
        <f t="shared" si="4"/>
        <v>-5.6306306306306286E-3</v>
      </c>
      <c r="S34" s="3">
        <f t="shared" si="5"/>
        <v>-6.4814814814816435E-3</v>
      </c>
      <c r="T34" s="5">
        <f t="shared" si="6"/>
        <v>0.97785160575858221</v>
      </c>
      <c r="U34" s="5">
        <f t="shared" si="7"/>
        <v>1</v>
      </c>
    </row>
    <row r="35" spans="1:21" x14ac:dyDescent="0.15">
      <c r="A35" s="1">
        <v>41800</v>
      </c>
      <c r="B35" s="2">
        <v>0.998</v>
      </c>
      <c r="C35" s="2">
        <v>0.88200000000000001</v>
      </c>
      <c r="D35" s="2">
        <v>0.89300000000000002</v>
      </c>
      <c r="E35" s="2">
        <v>1.071</v>
      </c>
      <c r="F35" s="2">
        <v>1.085</v>
      </c>
      <c r="G35" s="10">
        <v>5947.01</v>
      </c>
      <c r="H35" s="10">
        <v>6040.59</v>
      </c>
      <c r="I35" s="2" t="s">
        <v>8</v>
      </c>
      <c r="J35" s="2" t="s">
        <v>8</v>
      </c>
      <c r="K35" s="2" t="s">
        <v>8</v>
      </c>
      <c r="L35" s="2">
        <f t="shared" si="0"/>
        <v>0.9828714347988543</v>
      </c>
      <c r="M35" s="2">
        <f t="shared" si="1"/>
        <v>0.97649999999999992</v>
      </c>
      <c r="N35" s="3">
        <f t="shared" si="2"/>
        <v>6.5247668191033004E-3</v>
      </c>
      <c r="O35" t="str">
        <f>IF(N35&gt;参数!B$5,"套","")</f>
        <v/>
      </c>
      <c r="P35" s="3" t="str">
        <f>IFERROR(IF(O34="套",(F35-E34)/2-2*参数!B$2,""),"")</f>
        <v/>
      </c>
      <c r="Q35" s="11">
        <f t="shared" si="3"/>
        <v>1.1063741377921104</v>
      </c>
      <c r="R35" s="3">
        <f t="shared" si="4"/>
        <v>1.1325028312570762E-2</v>
      </c>
      <c r="S35" s="3">
        <f t="shared" si="5"/>
        <v>1.1183597390493905E-2</v>
      </c>
      <c r="T35" s="5">
        <f t="shared" si="6"/>
        <v>0.98892580287929088</v>
      </c>
      <c r="U35" s="5">
        <f t="shared" si="7"/>
        <v>1.0111835973904939</v>
      </c>
    </row>
    <row r="36" spans="1:21" x14ac:dyDescent="0.15">
      <c r="A36" s="1">
        <v>41801</v>
      </c>
      <c r="B36" s="2">
        <v>1.0029999999999999</v>
      </c>
      <c r="C36" s="2">
        <v>0.88800000000000001</v>
      </c>
      <c r="D36" s="2">
        <v>0.89400000000000002</v>
      </c>
      <c r="E36" s="2">
        <v>1.0900000000000001</v>
      </c>
      <c r="F36" s="2">
        <v>1.0920000000000001</v>
      </c>
      <c r="G36" s="10">
        <v>6023</v>
      </c>
      <c r="H36" s="10">
        <v>6075.49</v>
      </c>
      <c r="I36" s="2" t="s">
        <v>8</v>
      </c>
      <c r="J36" s="2" t="s">
        <v>8</v>
      </c>
      <c r="K36" s="2" t="s">
        <v>8</v>
      </c>
      <c r="L36" s="2">
        <f t="shared" si="0"/>
        <v>0.99523916388961997</v>
      </c>
      <c r="M36" s="2">
        <f t="shared" si="1"/>
        <v>0.9890000000000001</v>
      </c>
      <c r="N36" s="3">
        <f t="shared" si="2"/>
        <v>6.3085580279269582E-3</v>
      </c>
      <c r="O36" t="str">
        <f>IF(N36&gt;参数!B$5,"套","")</f>
        <v/>
      </c>
      <c r="P36" s="3" t="str">
        <f>IFERROR(IF(O35="套",(F36-E35)/2-2*参数!B$2,""),"")</f>
        <v/>
      </c>
      <c r="Q36" s="11">
        <f t="shared" si="3"/>
        <v>1.1063741377921104</v>
      </c>
      <c r="R36" s="3">
        <f t="shared" si="4"/>
        <v>1.1198208286673506E-3</v>
      </c>
      <c r="S36" s="3">
        <f t="shared" si="5"/>
        <v>6.4516129032259339E-3</v>
      </c>
      <c r="T36" s="5">
        <f t="shared" si="6"/>
        <v>0.99003322259136173</v>
      </c>
      <c r="U36" s="5">
        <f t="shared" si="7"/>
        <v>1.0177073625349489</v>
      </c>
    </row>
    <row r="37" spans="1:21" x14ac:dyDescent="0.15">
      <c r="A37" s="1">
        <v>41802</v>
      </c>
      <c r="B37" s="2">
        <v>1.02</v>
      </c>
      <c r="C37" s="2">
        <v>0.89400000000000002</v>
      </c>
      <c r="D37" s="2">
        <v>0.90700000000000003</v>
      </c>
      <c r="E37" s="2">
        <v>1.0920000000000001</v>
      </c>
      <c r="F37" s="2">
        <v>1.113</v>
      </c>
      <c r="G37" s="10">
        <v>6068.56</v>
      </c>
      <c r="H37" s="10">
        <v>6176.44</v>
      </c>
      <c r="I37" s="2" t="s">
        <v>8</v>
      </c>
      <c r="J37" s="2" t="s">
        <v>8</v>
      </c>
      <c r="K37" s="2" t="s">
        <v>8</v>
      </c>
      <c r="L37" s="2">
        <f t="shared" si="0"/>
        <v>1.0019131328501898</v>
      </c>
      <c r="M37" s="2">
        <f t="shared" si="1"/>
        <v>0.9930000000000001</v>
      </c>
      <c r="N37" s="3">
        <f t="shared" si="2"/>
        <v>8.975964602406572E-3</v>
      </c>
      <c r="O37" t="str">
        <f>IF(N37&gt;参数!B$5,"套","")</f>
        <v>套</v>
      </c>
      <c r="P37" s="3" t="str">
        <f>IFERROR(IF(O36="套",(F37-E36)/2-2*参数!B$2,""),"")</f>
        <v/>
      </c>
      <c r="Q37" s="11">
        <f t="shared" si="3"/>
        <v>1.1063741377921104</v>
      </c>
      <c r="R37" s="3">
        <f t="shared" si="4"/>
        <v>1.4541387024608499E-2</v>
      </c>
      <c r="S37" s="3">
        <f t="shared" si="5"/>
        <v>1.9230769230769162E-2</v>
      </c>
      <c r="T37" s="5">
        <f t="shared" si="6"/>
        <v>1.0044296788482832</v>
      </c>
      <c r="U37" s="5">
        <f t="shared" si="7"/>
        <v>1.0372786579683131</v>
      </c>
    </row>
    <row r="38" spans="1:21" x14ac:dyDescent="0.15">
      <c r="A38" s="1">
        <v>41803</v>
      </c>
      <c r="B38" s="2">
        <v>1.032</v>
      </c>
      <c r="C38" s="2">
        <v>0.91300000000000003</v>
      </c>
      <c r="D38" s="2">
        <v>0.91500000000000004</v>
      </c>
      <c r="E38" s="2">
        <v>1.109</v>
      </c>
      <c r="F38" s="2">
        <v>1.1379999999999999</v>
      </c>
      <c r="G38" s="10">
        <v>6168.53</v>
      </c>
      <c r="H38" s="10">
        <v>6254.63</v>
      </c>
      <c r="I38" s="2" t="s">
        <v>8</v>
      </c>
      <c r="J38" s="2" t="s">
        <v>8</v>
      </c>
      <c r="K38" s="2" t="s">
        <v>8</v>
      </c>
      <c r="L38" s="2">
        <f t="shared" si="0"/>
        <v>1.0187590278542333</v>
      </c>
      <c r="M38" s="2">
        <f t="shared" si="1"/>
        <v>1.0110000000000001</v>
      </c>
      <c r="N38" s="3">
        <f t="shared" si="2"/>
        <v>7.6746071753048817E-3</v>
      </c>
      <c r="O38" t="str">
        <f>IF(N38&gt;参数!B$5,"套","")</f>
        <v>套</v>
      </c>
      <c r="P38" s="3">
        <f>IFERROR(IF(O37="套",(F38-E37)/2-2*参数!B$2,""),"")</f>
        <v>2.2799999999999911E-2</v>
      </c>
      <c r="Q38" s="11">
        <f t="shared" si="3"/>
        <v>1.1315994681337704</v>
      </c>
      <c r="R38" s="3">
        <f t="shared" si="4"/>
        <v>8.8202866593163343E-3</v>
      </c>
      <c r="S38" s="3">
        <f t="shared" si="5"/>
        <v>2.246181491464494E-2</v>
      </c>
      <c r="T38" s="5">
        <f t="shared" si="6"/>
        <v>1.0132890365448501</v>
      </c>
      <c r="U38" s="5">
        <f t="shared" si="7"/>
        <v>1.0605778191985087</v>
      </c>
    </row>
    <row r="39" spans="1:21" x14ac:dyDescent="0.15">
      <c r="A39" s="1">
        <v>41806</v>
      </c>
      <c r="B39" s="2">
        <v>1.046</v>
      </c>
      <c r="C39" s="2">
        <v>0.91500000000000004</v>
      </c>
      <c r="D39" s="2">
        <v>0.91500000000000004</v>
      </c>
      <c r="E39" s="2">
        <v>1.1379999999999999</v>
      </c>
      <c r="F39" s="2">
        <v>1.1639999999999999</v>
      </c>
      <c r="G39" s="10">
        <v>6253.98</v>
      </c>
      <c r="H39" s="10">
        <v>6305.32</v>
      </c>
      <c r="I39" s="2" t="s">
        <v>8</v>
      </c>
      <c r="J39" s="2" t="s">
        <v>8</v>
      </c>
      <c r="K39" s="2" t="s">
        <v>8</v>
      </c>
      <c r="L39" s="2">
        <f t="shared" si="0"/>
        <v>1.0318981138772396</v>
      </c>
      <c r="M39" s="2">
        <f t="shared" si="1"/>
        <v>1.0265</v>
      </c>
      <c r="N39" s="3">
        <f t="shared" si="2"/>
        <v>5.2587568214705893E-3</v>
      </c>
      <c r="O39" t="str">
        <f>IF(N39&gt;参数!B$5,"套","")</f>
        <v/>
      </c>
      <c r="P39" s="3">
        <f>IFERROR(IF(O38="套",(F39-E38)/2-2*参数!B$2,""),"")</f>
        <v>2.729999999999997E-2</v>
      </c>
      <c r="Q39" s="11">
        <f t="shared" si="3"/>
        <v>1.1624921336138223</v>
      </c>
      <c r="R39" s="3">
        <f t="shared" si="4"/>
        <v>0</v>
      </c>
      <c r="S39" s="3">
        <f t="shared" si="5"/>
        <v>2.2847100175746871E-2</v>
      </c>
      <c r="T39" s="5">
        <f t="shared" si="6"/>
        <v>1.0132890365448501</v>
      </c>
      <c r="U39" s="5">
        <f t="shared" si="7"/>
        <v>1.0848089468779121</v>
      </c>
    </row>
    <row r="40" spans="1:21" x14ac:dyDescent="0.15">
      <c r="A40" s="1">
        <v>41807</v>
      </c>
      <c r="B40" s="2">
        <v>1.028</v>
      </c>
      <c r="C40" s="2">
        <v>0.90800000000000003</v>
      </c>
      <c r="D40" s="2">
        <v>0.90300000000000002</v>
      </c>
      <c r="E40" s="2">
        <v>1.169</v>
      </c>
      <c r="F40" s="2">
        <v>1.1419999999999999</v>
      </c>
      <c r="G40" s="10">
        <v>6325.24</v>
      </c>
      <c r="H40" s="10">
        <v>6238.74</v>
      </c>
      <c r="I40" s="2" t="s">
        <v>8</v>
      </c>
      <c r="J40" s="2" t="s">
        <v>8</v>
      </c>
      <c r="K40" s="2" t="s">
        <v>8</v>
      </c>
      <c r="L40" s="2">
        <f t="shared" si="0"/>
        <v>1.0491393337689443</v>
      </c>
      <c r="M40" s="2">
        <f t="shared" si="1"/>
        <v>1.0385</v>
      </c>
      <c r="N40" s="3">
        <f t="shared" si="2"/>
        <v>1.0244904929171295E-2</v>
      </c>
      <c r="O40" t="str">
        <f>IF(N40&gt;参数!B$5,"套","")</f>
        <v>套</v>
      </c>
      <c r="P40" s="3" t="str">
        <f>IFERROR(IF(O39="套",(F40-E39)/2-2*参数!B$2,""),"")</f>
        <v/>
      </c>
      <c r="Q40" s="11">
        <f t="shared" si="3"/>
        <v>1.1624921336138223</v>
      </c>
      <c r="R40" s="3">
        <f t="shared" si="4"/>
        <v>-1.3114754098360715E-2</v>
      </c>
      <c r="S40" s="3">
        <f t="shared" si="5"/>
        <v>-1.8900343642611728E-2</v>
      </c>
      <c r="T40" s="5">
        <f t="shared" si="6"/>
        <v>0.99999999999999956</v>
      </c>
      <c r="U40" s="5">
        <f t="shared" si="7"/>
        <v>1.0643056849953398</v>
      </c>
    </row>
    <row r="41" spans="1:21" x14ac:dyDescent="0.15">
      <c r="A41" s="1">
        <v>41808</v>
      </c>
      <c r="B41" s="2">
        <v>1.03</v>
      </c>
      <c r="C41" s="2">
        <v>0.90200000000000002</v>
      </c>
      <c r="D41" s="2">
        <v>0.89500000000000002</v>
      </c>
      <c r="E41" s="2">
        <v>1.1419999999999999</v>
      </c>
      <c r="F41" s="2">
        <v>1.147</v>
      </c>
      <c r="G41" s="10">
        <v>6253.51</v>
      </c>
      <c r="H41" s="10">
        <v>6245.78</v>
      </c>
      <c r="I41" s="2" t="s">
        <v>8</v>
      </c>
      <c r="J41" s="2" t="s">
        <v>8</v>
      </c>
      <c r="K41" s="2" t="s">
        <v>8</v>
      </c>
      <c r="L41" s="2">
        <f t="shared" si="0"/>
        <v>1.0303120665390768</v>
      </c>
      <c r="M41" s="2">
        <f t="shared" si="1"/>
        <v>1.022</v>
      </c>
      <c r="N41" s="3">
        <f t="shared" si="2"/>
        <v>8.1331375137738693E-3</v>
      </c>
      <c r="O41" t="str">
        <f>IF(N41&gt;参数!B$5,"套","")</f>
        <v>套</v>
      </c>
      <c r="P41" s="3">
        <f>IFERROR(IF(O40="套",(F41-E40)/2-2*参数!B$2,""),"")</f>
        <v>-1.120000000000001E-2</v>
      </c>
      <c r="Q41" s="11">
        <f t="shared" si="3"/>
        <v>1.1494722217173474</v>
      </c>
      <c r="R41" s="3">
        <f t="shared" si="4"/>
        <v>-8.8593576965669829E-3</v>
      </c>
      <c r="S41" s="3">
        <f t="shared" si="5"/>
        <v>4.3782837127845919E-3</v>
      </c>
      <c r="T41" s="5">
        <f t="shared" si="6"/>
        <v>0.99114064230343257</v>
      </c>
      <c r="U41" s="5">
        <f t="shared" si="7"/>
        <v>1.068965517241379</v>
      </c>
    </row>
    <row r="42" spans="1:21" x14ac:dyDescent="0.15">
      <c r="A42" s="1">
        <v>41809</v>
      </c>
      <c r="B42" s="2">
        <v>1.0009999999999999</v>
      </c>
      <c r="C42" s="2">
        <v>0.9</v>
      </c>
      <c r="D42" s="2">
        <v>0.88900000000000001</v>
      </c>
      <c r="E42" s="2">
        <v>1.1479999999999999</v>
      </c>
      <c r="F42" s="2">
        <v>1.1140000000000001</v>
      </c>
      <c r="G42" s="10">
        <v>6236.04</v>
      </c>
      <c r="H42" s="10">
        <v>6058.52</v>
      </c>
      <c r="I42" s="2" t="s">
        <v>8</v>
      </c>
      <c r="J42" s="2" t="s">
        <v>8</v>
      </c>
      <c r="K42" s="2" t="s">
        <v>8</v>
      </c>
      <c r="L42" s="2">
        <f t="shared" si="0"/>
        <v>1.0284740752956396</v>
      </c>
      <c r="M42" s="2">
        <f t="shared" si="1"/>
        <v>1.024</v>
      </c>
      <c r="N42" s="3">
        <f t="shared" si="2"/>
        <v>4.3692141558979714E-3</v>
      </c>
      <c r="O42" t="str">
        <f>IF(N42&gt;参数!B$5,"套","")</f>
        <v/>
      </c>
      <c r="P42" s="3">
        <f>IFERROR(IF(O41="套",(F42-E41)/2-2*参数!B$2,""),"")</f>
        <v>-1.4199999999999902E-2</v>
      </c>
      <c r="Q42" s="11">
        <f t="shared" si="3"/>
        <v>1.1331497161689612</v>
      </c>
      <c r="R42" s="3">
        <f t="shared" si="4"/>
        <v>-6.7039106145251326E-3</v>
      </c>
      <c r="S42" s="3">
        <f t="shared" si="5"/>
        <v>-2.8770706190060946E-2</v>
      </c>
      <c r="T42" s="5">
        <f t="shared" si="6"/>
        <v>0.98449612403100728</v>
      </c>
      <c r="U42" s="5">
        <f t="shared" si="7"/>
        <v>1.0382106244175207</v>
      </c>
    </row>
    <row r="43" spans="1:21" x14ac:dyDescent="0.15">
      <c r="A43" s="1">
        <v>41810</v>
      </c>
      <c r="B43" s="2">
        <v>1.0129999999999999</v>
      </c>
      <c r="C43" s="2">
        <v>0.88200000000000001</v>
      </c>
      <c r="D43" s="2">
        <v>0.88700000000000001</v>
      </c>
      <c r="E43" s="2">
        <v>1.1020000000000001</v>
      </c>
      <c r="F43" s="2">
        <v>1.127</v>
      </c>
      <c r="G43" s="10">
        <v>6050.78</v>
      </c>
      <c r="H43" s="10">
        <v>6133.02</v>
      </c>
      <c r="I43" s="2" t="s">
        <v>8</v>
      </c>
      <c r="J43" s="2" t="s">
        <v>8</v>
      </c>
      <c r="K43" s="2" t="s">
        <v>8</v>
      </c>
      <c r="L43" s="2">
        <f t="shared" si="0"/>
        <v>0.99978512359454097</v>
      </c>
      <c r="M43" s="2">
        <f t="shared" si="1"/>
        <v>0.99199999999999999</v>
      </c>
      <c r="N43" s="3">
        <f t="shared" si="2"/>
        <v>7.8479068493355619E-3</v>
      </c>
      <c r="O43" t="str">
        <f>IF(N43&gt;参数!B$5,"套","")</f>
        <v>套</v>
      </c>
      <c r="P43" s="3" t="str">
        <f>IFERROR(IF(O42="套",(F43-E42)/2-2*参数!B$2,""),"")</f>
        <v/>
      </c>
      <c r="Q43" s="11">
        <f t="shared" si="3"/>
        <v>1.1331497161689612</v>
      </c>
      <c r="R43" s="3">
        <f t="shared" si="4"/>
        <v>-2.2497187851518996E-3</v>
      </c>
      <c r="S43" s="3">
        <f t="shared" si="5"/>
        <v>1.1669658886894085E-2</v>
      </c>
      <c r="T43" s="5">
        <f t="shared" si="6"/>
        <v>0.98228128460686548</v>
      </c>
      <c r="U43" s="5">
        <f t="shared" si="7"/>
        <v>1.0503261882572223</v>
      </c>
    </row>
    <row r="44" spans="1:21" x14ac:dyDescent="0.15">
      <c r="A44" s="1">
        <v>41813</v>
      </c>
      <c r="B44" s="2">
        <v>1.026</v>
      </c>
      <c r="C44" s="2">
        <v>0.89</v>
      </c>
      <c r="D44" s="2">
        <v>0.9</v>
      </c>
      <c r="E44" s="2">
        <v>1.1259999999999999</v>
      </c>
      <c r="F44" s="2">
        <v>1.135</v>
      </c>
      <c r="G44" s="10">
        <v>6143.03</v>
      </c>
      <c r="H44" s="10">
        <v>6217.58</v>
      </c>
      <c r="I44" s="2" t="s">
        <v>8</v>
      </c>
      <c r="J44" s="2" t="s">
        <v>8</v>
      </c>
      <c r="K44" s="2" t="s">
        <v>8</v>
      </c>
      <c r="L44" s="2">
        <f t="shared" si="0"/>
        <v>1.0145706982041471</v>
      </c>
      <c r="M44" s="2">
        <f t="shared" si="1"/>
        <v>1.008</v>
      </c>
      <c r="N44" s="3">
        <f t="shared" si="2"/>
        <v>6.5185498057014346E-3</v>
      </c>
      <c r="O44" t="str">
        <f>IF(N44&gt;参数!B$5,"套","")</f>
        <v/>
      </c>
      <c r="P44" s="3">
        <f>IFERROR(IF(O43="套",(F44-E43)/2-2*参数!B$2,""),"")</f>
        <v>1.629999999999996E-2</v>
      </c>
      <c r="Q44" s="11">
        <f t="shared" si="3"/>
        <v>1.1516200565425152</v>
      </c>
      <c r="R44" s="3">
        <f t="shared" si="4"/>
        <v>1.4656144306651742E-2</v>
      </c>
      <c r="S44" s="3">
        <f t="shared" si="5"/>
        <v>7.0984915705412099E-3</v>
      </c>
      <c r="T44" s="5">
        <f t="shared" si="6"/>
        <v>0.99667774086378691</v>
      </c>
      <c r="U44" s="5">
        <f t="shared" si="7"/>
        <v>1.0577819198508849</v>
      </c>
    </row>
    <row r="45" spans="1:21" x14ac:dyDescent="0.15">
      <c r="A45" s="1">
        <v>41814</v>
      </c>
      <c r="B45" s="2">
        <v>1.0429999999999999</v>
      </c>
      <c r="C45" s="2">
        <v>0.9</v>
      </c>
      <c r="D45" s="2">
        <v>0.91400000000000003</v>
      </c>
      <c r="E45" s="2">
        <v>1.135</v>
      </c>
      <c r="F45" s="2">
        <v>1.1599999999999999</v>
      </c>
      <c r="G45" s="10">
        <v>6218.38</v>
      </c>
      <c r="H45" s="10">
        <v>6330.18</v>
      </c>
      <c r="I45" s="2" t="s">
        <v>8</v>
      </c>
      <c r="J45" s="2" t="s">
        <v>8</v>
      </c>
      <c r="K45" s="2" t="s">
        <v>8</v>
      </c>
      <c r="L45" s="2">
        <f t="shared" si="0"/>
        <v>1.0261254121378416</v>
      </c>
      <c r="M45" s="2">
        <f t="shared" si="1"/>
        <v>1.0175000000000001</v>
      </c>
      <c r="N45" s="3">
        <f t="shared" si="2"/>
        <v>8.4770635261341987E-3</v>
      </c>
      <c r="O45" t="str">
        <f>IF(N45&gt;参数!B$5,"套","")</f>
        <v>套</v>
      </c>
      <c r="P45" s="3" t="str">
        <f>IFERROR(IF(O44="套",(F45-E44)/2-2*参数!B$2,""),"")</f>
        <v/>
      </c>
      <c r="Q45" s="11">
        <f t="shared" si="3"/>
        <v>1.1516200565425152</v>
      </c>
      <c r="R45" s="3">
        <f t="shared" si="4"/>
        <v>1.5555555555555545E-2</v>
      </c>
      <c r="S45" s="3">
        <f t="shared" si="5"/>
        <v>2.2026431718061623E-2</v>
      </c>
      <c r="T45" s="5">
        <f t="shared" si="6"/>
        <v>1.0121816168327791</v>
      </c>
      <c r="U45" s="5">
        <f t="shared" si="7"/>
        <v>1.0810810810810805</v>
      </c>
    </row>
    <row r="46" spans="1:21" x14ac:dyDescent="0.15">
      <c r="A46" s="1">
        <v>41815</v>
      </c>
      <c r="B46" s="2">
        <v>1.0369999999999999</v>
      </c>
      <c r="C46" s="2">
        <v>0.91400000000000003</v>
      </c>
      <c r="D46" s="2">
        <v>0.91300000000000003</v>
      </c>
      <c r="E46" s="2">
        <v>1.1599999999999999</v>
      </c>
      <c r="F46" s="2">
        <v>1.151</v>
      </c>
      <c r="G46" s="10">
        <v>6333.77</v>
      </c>
      <c r="H46" s="10">
        <v>6286.77</v>
      </c>
      <c r="I46" s="2" t="s">
        <v>8</v>
      </c>
      <c r="J46" s="2" t="s">
        <v>8</v>
      </c>
      <c r="K46" s="2" t="s">
        <v>8</v>
      </c>
      <c r="L46" s="2">
        <f t="shared" si="0"/>
        <v>1.0435619352846206</v>
      </c>
      <c r="M46" s="2">
        <f t="shared" si="1"/>
        <v>1.0369999999999999</v>
      </c>
      <c r="N46" s="3">
        <f t="shared" si="2"/>
        <v>6.3278064461145256E-3</v>
      </c>
      <c r="O46" t="str">
        <f>IF(N46&gt;参数!B$5,"套","")</f>
        <v/>
      </c>
      <c r="P46" s="3">
        <f>IFERROR(IF(O45="套",(F46-E45)/2-2*参数!B$2,""),"")</f>
        <v>7.8000000000000074E-3</v>
      </c>
      <c r="Q46" s="11">
        <f t="shared" si="3"/>
        <v>1.1606026929835469</v>
      </c>
      <c r="R46" s="3">
        <f t="shared" si="4"/>
        <v>-1.094091903719896E-3</v>
      </c>
      <c r="S46" s="3">
        <f t="shared" si="5"/>
        <v>-7.7586206896550491E-3</v>
      </c>
      <c r="T46" s="5">
        <f t="shared" si="6"/>
        <v>1.0110741971207082</v>
      </c>
      <c r="U46" s="5">
        <f t="shared" si="7"/>
        <v>1.0726933830382102</v>
      </c>
    </row>
    <row r="47" spans="1:21" x14ac:dyDescent="0.15">
      <c r="A47" s="1">
        <v>41816</v>
      </c>
      <c r="B47" s="2">
        <v>1.0529999999999999</v>
      </c>
      <c r="C47" s="2">
        <v>0.91500000000000004</v>
      </c>
      <c r="D47" s="2">
        <v>0.91500000000000004</v>
      </c>
      <c r="E47" s="2">
        <v>1.145</v>
      </c>
      <c r="F47" s="2">
        <v>1.1739999999999999</v>
      </c>
      <c r="G47" s="10">
        <v>6286.04</v>
      </c>
      <c r="H47" s="10">
        <v>6389.27</v>
      </c>
      <c r="I47" s="2" t="s">
        <v>8</v>
      </c>
      <c r="J47" s="2" t="s">
        <v>8</v>
      </c>
      <c r="K47" s="2" t="s">
        <v>8</v>
      </c>
      <c r="L47" s="2">
        <f t="shared" si="0"/>
        <v>1.0368856074741082</v>
      </c>
      <c r="M47" s="2">
        <f t="shared" si="1"/>
        <v>1.03</v>
      </c>
      <c r="N47" s="3">
        <f t="shared" si="2"/>
        <v>6.6850558001050331E-3</v>
      </c>
      <c r="O47" t="str">
        <f>IF(N47&gt;参数!B$5,"套","")</f>
        <v/>
      </c>
      <c r="P47" s="3" t="str">
        <f>IFERROR(IF(O46="套",(F47-E46)/2-2*参数!B$2,""),"")</f>
        <v/>
      </c>
      <c r="Q47" s="11">
        <f t="shared" si="3"/>
        <v>1.1606026929835469</v>
      </c>
      <c r="R47" s="3">
        <f t="shared" si="4"/>
        <v>2.1905805038335835E-3</v>
      </c>
      <c r="S47" s="3">
        <f t="shared" si="5"/>
        <v>1.9982623805386623E-2</v>
      </c>
      <c r="T47" s="5">
        <f t="shared" si="6"/>
        <v>1.0132890365448501</v>
      </c>
      <c r="U47" s="5">
        <f t="shared" si="7"/>
        <v>1.0941286113699902</v>
      </c>
    </row>
    <row r="48" spans="1:21" x14ac:dyDescent="0.15">
      <c r="A48" s="1">
        <v>41817</v>
      </c>
      <c r="B48" s="2">
        <v>1.069</v>
      </c>
      <c r="C48" s="2">
        <v>0.91400000000000003</v>
      </c>
      <c r="D48" s="2">
        <v>0.9</v>
      </c>
      <c r="E48" s="2">
        <v>1.1739999999999999</v>
      </c>
      <c r="F48" s="2">
        <v>1.234</v>
      </c>
      <c r="G48" s="10">
        <v>6390.23</v>
      </c>
      <c r="H48" s="10">
        <v>6496.69</v>
      </c>
      <c r="I48" s="2" t="s">
        <v>8</v>
      </c>
      <c r="J48" s="2" t="s">
        <v>8</v>
      </c>
      <c r="K48" s="2" t="s">
        <v>8</v>
      </c>
      <c r="L48" s="2">
        <f t="shared" si="0"/>
        <v>1.0531503044948796</v>
      </c>
      <c r="M48" s="2">
        <f t="shared" si="1"/>
        <v>1.044</v>
      </c>
      <c r="N48" s="3">
        <f t="shared" si="2"/>
        <v>8.7646594778538756E-3</v>
      </c>
      <c r="O48" t="str">
        <f>IF(N48&gt;参数!B$5,"套","")</f>
        <v>套</v>
      </c>
      <c r="P48" s="3" t="str">
        <f>IFERROR(IF(O47="套",(F48-E47)/2-2*参数!B$2,""),"")</f>
        <v/>
      </c>
      <c r="Q48" s="11">
        <f t="shared" si="3"/>
        <v>1.1606026929835469</v>
      </c>
      <c r="R48" s="3">
        <f t="shared" si="4"/>
        <v>-1.6393442622950838E-2</v>
      </c>
      <c r="S48" s="3">
        <f t="shared" si="5"/>
        <v>5.110732538330498E-2</v>
      </c>
      <c r="T48" s="5">
        <f t="shared" si="6"/>
        <v>0.99667774086378702</v>
      </c>
      <c r="U48" s="5">
        <f t="shared" si="7"/>
        <v>1.1500465983224599</v>
      </c>
    </row>
    <row r="49" spans="1:21" x14ac:dyDescent="0.15">
      <c r="A49" s="1">
        <v>41820</v>
      </c>
      <c r="B49" s="2">
        <v>1.1120000000000001</v>
      </c>
      <c r="C49" s="2">
        <v>0.9</v>
      </c>
      <c r="D49" s="2">
        <v>0.89500000000000002</v>
      </c>
      <c r="E49" s="2">
        <v>1.248</v>
      </c>
      <c r="F49" s="2">
        <v>1.331</v>
      </c>
      <c r="G49" s="10">
        <v>6523.54</v>
      </c>
      <c r="H49" s="10">
        <v>6758.53</v>
      </c>
      <c r="I49" s="2" t="s">
        <v>8</v>
      </c>
      <c r="J49" s="2" t="s">
        <v>8</v>
      </c>
      <c r="K49" s="2" t="s">
        <v>8</v>
      </c>
      <c r="L49" s="2">
        <f t="shared" si="0"/>
        <v>1.073197140005141</v>
      </c>
      <c r="M49" s="2">
        <f t="shared" si="1"/>
        <v>1.0740000000000001</v>
      </c>
      <c r="N49" s="3">
        <f t="shared" si="2"/>
        <v>-7.4754189465464638E-4</v>
      </c>
      <c r="O49" t="str">
        <f>IF(N49&gt;参数!B$5,"套","")</f>
        <v/>
      </c>
      <c r="P49" s="3">
        <f>IFERROR(IF(O48="套",(F49-E48)/2-2*参数!B$2,""),"")</f>
        <v>7.8300000000000008E-2</v>
      </c>
      <c r="Q49" s="11">
        <f t="shared" si="3"/>
        <v>1.2514778838441587</v>
      </c>
      <c r="R49" s="3">
        <f t="shared" si="4"/>
        <v>-5.5555555555555358E-3</v>
      </c>
      <c r="S49" s="3">
        <f t="shared" si="5"/>
        <v>7.86061588330631E-2</v>
      </c>
      <c r="T49" s="5">
        <f t="shared" si="6"/>
        <v>0.99114064230343268</v>
      </c>
      <c r="U49" s="5">
        <f t="shared" si="7"/>
        <v>1.2404473438956192</v>
      </c>
    </row>
    <row r="50" spans="1:21" x14ac:dyDescent="0.15">
      <c r="A50" s="1">
        <v>41821</v>
      </c>
      <c r="B50" s="2">
        <v>1.1080000000000001</v>
      </c>
      <c r="C50" s="2">
        <v>0.89500000000000002</v>
      </c>
      <c r="D50" s="2">
        <v>0.89500000000000002</v>
      </c>
      <c r="E50" s="2">
        <v>1.3420000000000001</v>
      </c>
      <c r="F50" s="2">
        <v>1.3280000000000001</v>
      </c>
      <c r="G50" s="10">
        <v>6812.91</v>
      </c>
      <c r="H50" s="10">
        <v>6735.68</v>
      </c>
      <c r="I50" s="2" t="s">
        <v>8</v>
      </c>
      <c r="J50" s="2" t="s">
        <v>8</v>
      </c>
      <c r="K50" s="2" t="s">
        <v>8</v>
      </c>
      <c r="L50" s="2">
        <f t="shared" si="0"/>
        <v>1.1204999300143672</v>
      </c>
      <c r="M50" s="2">
        <f t="shared" si="1"/>
        <v>1.1185</v>
      </c>
      <c r="N50" s="3">
        <f t="shared" si="2"/>
        <v>1.7880465036810289E-3</v>
      </c>
      <c r="O50" t="str">
        <f>IF(N50&gt;参数!B$5,"套","")</f>
        <v/>
      </c>
      <c r="P50" s="3" t="str">
        <f>IFERROR(IF(O49="套",(F50-E49)/2-2*参数!B$2,""),"")</f>
        <v/>
      </c>
      <c r="Q50" s="11">
        <f t="shared" si="3"/>
        <v>1.2514778838441587</v>
      </c>
      <c r="R50" s="3">
        <f t="shared" si="4"/>
        <v>0</v>
      </c>
      <c r="S50" s="3">
        <f t="shared" si="5"/>
        <v>-2.2539444027046551E-3</v>
      </c>
      <c r="T50" s="5">
        <f t="shared" si="6"/>
        <v>0.99114064230343268</v>
      </c>
      <c r="U50" s="5">
        <f t="shared" si="7"/>
        <v>1.2376514445479958</v>
      </c>
    </row>
    <row r="51" spans="1:21" x14ac:dyDescent="0.15">
      <c r="A51" s="1">
        <v>41822</v>
      </c>
      <c r="B51" s="2">
        <v>1.135</v>
      </c>
      <c r="C51" s="2">
        <v>0.89600000000000002</v>
      </c>
      <c r="D51" s="2">
        <v>0.89800000000000002</v>
      </c>
      <c r="E51" s="2">
        <v>1.3360000000000001</v>
      </c>
      <c r="F51" s="2">
        <v>1.409</v>
      </c>
      <c r="G51" s="10">
        <v>6747.08</v>
      </c>
      <c r="H51" s="10">
        <v>6901.01</v>
      </c>
      <c r="I51" s="2" t="s">
        <v>8</v>
      </c>
      <c r="J51" s="2" t="s">
        <v>8</v>
      </c>
      <c r="K51" s="2" t="s">
        <v>8</v>
      </c>
      <c r="L51" s="2">
        <f t="shared" si="0"/>
        <v>1.1097815038719179</v>
      </c>
      <c r="M51" s="2">
        <f t="shared" si="1"/>
        <v>1.1160000000000001</v>
      </c>
      <c r="N51" s="3">
        <f t="shared" si="2"/>
        <v>-5.5721291470270939E-3</v>
      </c>
      <c r="O51" t="str">
        <f>IF(N51&gt;参数!B$5,"套","")</f>
        <v/>
      </c>
      <c r="P51" s="3" t="str">
        <f>IFERROR(IF(O50="套",(F51-E50)/2-2*参数!B$2,""),"")</f>
        <v/>
      </c>
      <c r="Q51" s="11">
        <f t="shared" si="3"/>
        <v>1.2514778838441587</v>
      </c>
      <c r="R51" s="3">
        <f t="shared" si="4"/>
        <v>3.3519553072625108E-3</v>
      </c>
      <c r="S51" s="3">
        <f t="shared" si="5"/>
        <v>6.0993975903614439E-2</v>
      </c>
      <c r="T51" s="5">
        <f t="shared" si="6"/>
        <v>0.99446290143964522</v>
      </c>
      <c r="U51" s="5">
        <f t="shared" si="7"/>
        <v>1.3131407269338298</v>
      </c>
    </row>
    <row r="52" spans="1:21" x14ac:dyDescent="0.15">
      <c r="A52" s="1">
        <v>41823</v>
      </c>
      <c r="B52" s="2">
        <v>1.127</v>
      </c>
      <c r="C52" s="2">
        <v>0.89800000000000002</v>
      </c>
      <c r="D52" s="2">
        <v>0.9</v>
      </c>
      <c r="E52" s="2">
        <v>1.41</v>
      </c>
      <c r="F52" s="2">
        <v>1.3959999999999999</v>
      </c>
      <c r="G52" s="10">
        <v>6860.64</v>
      </c>
      <c r="H52" s="10">
        <v>6846.04</v>
      </c>
      <c r="I52" s="2" t="s">
        <v>8</v>
      </c>
      <c r="J52" s="2" t="s">
        <v>8</v>
      </c>
      <c r="K52" s="2" t="s">
        <v>8</v>
      </c>
      <c r="L52" s="2">
        <f t="shared" si="0"/>
        <v>1.1286923794488053</v>
      </c>
      <c r="M52" s="2">
        <f t="shared" si="1"/>
        <v>1.1539999999999999</v>
      </c>
      <c r="N52" s="3">
        <f t="shared" si="2"/>
        <v>-2.1930347098088943E-2</v>
      </c>
      <c r="O52" t="str">
        <f>IF(N52&gt;参数!B$5,"套","")</f>
        <v/>
      </c>
      <c r="P52" s="3" t="str">
        <f>IFERROR(IF(O51="套",(F52-E51)/2-2*参数!B$2,""),"")</f>
        <v/>
      </c>
      <c r="Q52" s="11">
        <f t="shared" si="3"/>
        <v>1.2514778838441587</v>
      </c>
      <c r="R52" s="3">
        <f t="shared" si="4"/>
        <v>2.2271714922048602E-3</v>
      </c>
      <c r="S52" s="3">
        <f t="shared" si="5"/>
        <v>-9.2264017033357737E-3</v>
      </c>
      <c r="T52" s="5">
        <f t="shared" si="6"/>
        <v>0.99667774086378691</v>
      </c>
      <c r="U52" s="5">
        <f t="shared" si="7"/>
        <v>1.3010251630941279</v>
      </c>
    </row>
    <row r="53" spans="1:21" x14ac:dyDescent="0.15">
      <c r="A53" s="1">
        <v>41824</v>
      </c>
      <c r="B53" s="2">
        <v>1.1220000000000001</v>
      </c>
      <c r="C53" s="2">
        <v>0.90100000000000002</v>
      </c>
      <c r="D53" s="2">
        <v>0.9</v>
      </c>
      <c r="E53" s="2">
        <v>1.39</v>
      </c>
      <c r="F53" s="2">
        <v>1.3640000000000001</v>
      </c>
      <c r="G53" s="10">
        <v>6823.54</v>
      </c>
      <c r="H53" s="10">
        <v>6817.47</v>
      </c>
      <c r="I53" s="2" t="s">
        <v>8</v>
      </c>
      <c r="J53" s="2" t="s">
        <v>8</v>
      </c>
      <c r="K53" s="2" t="s">
        <v>8</v>
      </c>
      <c r="L53" s="2">
        <f t="shared" si="0"/>
        <v>1.1234812322159964</v>
      </c>
      <c r="M53" s="2">
        <f t="shared" si="1"/>
        <v>1.1455</v>
      </c>
      <c r="N53" s="3">
        <f t="shared" si="2"/>
        <v>-1.9221971003058558E-2</v>
      </c>
      <c r="O53" t="str">
        <f>IF(N53&gt;参数!B$5,"套","")</f>
        <v/>
      </c>
      <c r="P53" s="3" t="str">
        <f>IFERROR(IF(O52="套",(F53-E52)/2-2*参数!B$2,""),"")</f>
        <v/>
      </c>
      <c r="Q53" s="11">
        <f t="shared" si="3"/>
        <v>1.2514778838441587</v>
      </c>
      <c r="R53" s="3">
        <f t="shared" si="4"/>
        <v>0</v>
      </c>
      <c r="S53" s="3">
        <f t="shared" si="5"/>
        <v>-2.2922636103151706E-2</v>
      </c>
      <c r="T53" s="5">
        <f t="shared" si="6"/>
        <v>0.99667774086378691</v>
      </c>
      <c r="U53" s="5">
        <f t="shared" si="7"/>
        <v>1.2712022367194775</v>
      </c>
    </row>
    <row r="54" spans="1:21" x14ac:dyDescent="0.15">
      <c r="A54" s="1">
        <v>41827</v>
      </c>
      <c r="B54" s="2">
        <v>1.147</v>
      </c>
      <c r="C54" s="2">
        <v>0.90100000000000002</v>
      </c>
      <c r="D54" s="2">
        <v>0.89900000000000002</v>
      </c>
      <c r="E54" s="2">
        <v>1.3759999999999999</v>
      </c>
      <c r="F54" s="2">
        <v>1.4159999999999999</v>
      </c>
      <c r="G54" s="10">
        <v>6841.28</v>
      </c>
      <c r="H54" s="10">
        <v>6978.35</v>
      </c>
      <c r="I54" s="2" t="s">
        <v>8</v>
      </c>
      <c r="J54" s="2" t="s">
        <v>8</v>
      </c>
      <c r="K54" s="2" t="s">
        <v>8</v>
      </c>
      <c r="L54" s="2">
        <f t="shared" si="0"/>
        <v>1.1257226535650322</v>
      </c>
      <c r="M54" s="2">
        <f t="shared" si="1"/>
        <v>1.1385000000000001</v>
      </c>
      <c r="N54" s="3">
        <f t="shared" si="2"/>
        <v>-1.1222965687279651E-2</v>
      </c>
      <c r="O54" t="str">
        <f>IF(N54&gt;参数!B$5,"套","")</f>
        <v/>
      </c>
      <c r="P54" s="3" t="str">
        <f>IFERROR(IF(O53="套",(F54-E53)/2-2*参数!B$2,""),"")</f>
        <v/>
      </c>
      <c r="Q54" s="11">
        <f t="shared" si="3"/>
        <v>1.2514778838441587</v>
      </c>
      <c r="R54" s="3">
        <f t="shared" si="4"/>
        <v>-1.1111111111110628E-3</v>
      </c>
      <c r="S54" s="3">
        <f t="shared" si="5"/>
        <v>3.8123167155425186E-2</v>
      </c>
      <c r="T54" s="5">
        <f t="shared" si="6"/>
        <v>0.99557032115171606</v>
      </c>
      <c r="U54" s="5">
        <f t="shared" si="7"/>
        <v>1.3196644920782845</v>
      </c>
    </row>
    <row r="55" spans="1:21" x14ac:dyDescent="0.15">
      <c r="A55" s="1">
        <v>41828</v>
      </c>
      <c r="B55" s="2">
        <v>1.1499999999999999</v>
      </c>
      <c r="C55" s="2">
        <v>0.89900000000000002</v>
      </c>
      <c r="D55" s="2">
        <v>0.90200000000000002</v>
      </c>
      <c r="E55" s="2">
        <v>1.393</v>
      </c>
      <c r="F55" s="2">
        <v>1.395</v>
      </c>
      <c r="G55" s="10">
        <v>6989.33</v>
      </c>
      <c r="H55" s="10">
        <v>6996.69</v>
      </c>
      <c r="I55" s="2" t="s">
        <v>8</v>
      </c>
      <c r="J55" s="2" t="s">
        <v>8</v>
      </c>
      <c r="K55" s="2" t="s">
        <v>8</v>
      </c>
      <c r="L55" s="2">
        <f t="shared" si="0"/>
        <v>1.1487144965500442</v>
      </c>
      <c r="M55" s="2">
        <f t="shared" si="1"/>
        <v>1.1459999999999999</v>
      </c>
      <c r="N55" s="3">
        <f t="shared" si="2"/>
        <v>2.3686706370369404E-3</v>
      </c>
      <c r="O55" t="str">
        <f>IF(N55&gt;参数!B$5,"套","")</f>
        <v/>
      </c>
      <c r="P55" s="3" t="str">
        <f>IFERROR(IF(O54="套",(F55-E54)/2-2*参数!B$2,""),"")</f>
        <v/>
      </c>
      <c r="Q55" s="11">
        <f t="shared" si="3"/>
        <v>1.2514778838441587</v>
      </c>
      <c r="R55" s="3">
        <f t="shared" si="4"/>
        <v>3.3370411568409697E-3</v>
      </c>
      <c r="S55" s="3">
        <f t="shared" si="5"/>
        <v>-1.4830508474576232E-2</v>
      </c>
      <c r="T55" s="5">
        <f t="shared" si="6"/>
        <v>0.99889258028792871</v>
      </c>
      <c r="U55" s="5">
        <f t="shared" si="7"/>
        <v>1.3000931966449201</v>
      </c>
    </row>
    <row r="56" spans="1:21" x14ac:dyDescent="0.15">
      <c r="A56" s="1">
        <v>41829</v>
      </c>
      <c r="B56" s="2">
        <v>1.1519999999999999</v>
      </c>
      <c r="C56" s="2">
        <v>0.90200000000000002</v>
      </c>
      <c r="D56" s="2">
        <v>0.90300000000000002</v>
      </c>
      <c r="E56" s="2">
        <v>1.38</v>
      </c>
      <c r="F56" s="2">
        <v>1.3959999999999999</v>
      </c>
      <c r="G56" s="10">
        <v>6983.5</v>
      </c>
      <c r="H56" s="10">
        <v>7022.25</v>
      </c>
      <c r="I56" s="2" t="s">
        <v>8</v>
      </c>
      <c r="J56" s="2" t="s">
        <v>8</v>
      </c>
      <c r="K56" s="2" t="s">
        <v>8</v>
      </c>
      <c r="L56" s="2">
        <f t="shared" si="0"/>
        <v>1.1479404439813683</v>
      </c>
      <c r="M56" s="2">
        <f t="shared" si="1"/>
        <v>1.141</v>
      </c>
      <c r="N56" s="3">
        <f t="shared" si="2"/>
        <v>6.0827729898056404E-3</v>
      </c>
      <c r="O56" t="str">
        <f>IF(N56&gt;参数!B$5,"套","")</f>
        <v/>
      </c>
      <c r="P56" s="3" t="str">
        <f>IFERROR(IF(O55="套",(F56-E55)/2-2*参数!B$2,""),"")</f>
        <v/>
      </c>
      <c r="Q56" s="11">
        <f t="shared" si="3"/>
        <v>1.2514778838441587</v>
      </c>
      <c r="R56" s="3">
        <f t="shared" si="4"/>
        <v>1.1086474501109667E-3</v>
      </c>
      <c r="S56" s="3">
        <f t="shared" si="5"/>
        <v>7.1684587813614087E-4</v>
      </c>
      <c r="T56" s="5">
        <f t="shared" si="6"/>
        <v>0.99999999999999967</v>
      </c>
      <c r="U56" s="5">
        <f t="shared" si="7"/>
        <v>1.3010251630941279</v>
      </c>
    </row>
    <row r="57" spans="1:21" x14ac:dyDescent="0.15">
      <c r="A57" s="1">
        <v>41830</v>
      </c>
      <c r="B57" s="2">
        <v>1.1419999999999999</v>
      </c>
      <c r="C57" s="2">
        <v>0.90300000000000002</v>
      </c>
      <c r="D57" s="2">
        <v>0.9</v>
      </c>
      <c r="E57" s="2">
        <v>1.381</v>
      </c>
      <c r="F57" s="2">
        <v>1.3720000000000001</v>
      </c>
      <c r="G57" s="10">
        <v>6992.93</v>
      </c>
      <c r="H57" s="10">
        <v>6957.02</v>
      </c>
      <c r="I57" s="2" t="s">
        <v>8</v>
      </c>
      <c r="J57" s="2" t="s">
        <v>8</v>
      </c>
      <c r="K57" s="2" t="s">
        <v>8</v>
      </c>
      <c r="L57" s="2">
        <f t="shared" si="0"/>
        <v>1.1474305517462351</v>
      </c>
      <c r="M57" s="2">
        <f t="shared" si="1"/>
        <v>1.1419999999999999</v>
      </c>
      <c r="N57" s="3">
        <f t="shared" si="2"/>
        <v>4.7552992523951509E-3</v>
      </c>
      <c r="O57" t="str">
        <f>IF(N57&gt;参数!B$5,"套","")</f>
        <v/>
      </c>
      <c r="P57" s="3" t="str">
        <f>IFERROR(IF(O56="套",(F57-E56)/2-2*参数!B$2,""),"")</f>
        <v/>
      </c>
      <c r="Q57" s="11">
        <f t="shared" si="3"/>
        <v>1.2514778838441587</v>
      </c>
      <c r="R57" s="3">
        <f t="shared" si="4"/>
        <v>-3.3222591362126463E-3</v>
      </c>
      <c r="S57" s="3">
        <f t="shared" si="5"/>
        <v>-1.7191977077363751E-2</v>
      </c>
      <c r="T57" s="5">
        <f t="shared" si="6"/>
        <v>0.99667774086378702</v>
      </c>
      <c r="U57" s="5">
        <f t="shared" si="7"/>
        <v>1.2786579683131403</v>
      </c>
    </row>
    <row r="58" spans="1:21" x14ac:dyDescent="0.15">
      <c r="A58" s="1">
        <v>41831</v>
      </c>
      <c r="B58" s="2">
        <v>1.171</v>
      </c>
      <c r="C58" s="2">
        <v>0.90100000000000002</v>
      </c>
      <c r="D58" s="2">
        <v>0.90700000000000003</v>
      </c>
      <c r="E58" s="2">
        <v>1.3660000000000001</v>
      </c>
      <c r="F58" s="2">
        <v>1.411</v>
      </c>
      <c r="G58" s="10">
        <v>6933.54</v>
      </c>
      <c r="H58" s="10">
        <v>7141.92</v>
      </c>
      <c r="I58" s="2" t="s">
        <v>8</v>
      </c>
      <c r="J58" s="2" t="s">
        <v>8</v>
      </c>
      <c r="K58" s="2" t="s">
        <v>8</v>
      </c>
      <c r="L58" s="2">
        <f t="shared" si="0"/>
        <v>1.1383384535332655</v>
      </c>
      <c r="M58" s="2">
        <f t="shared" si="1"/>
        <v>1.1335000000000002</v>
      </c>
      <c r="N58" s="3">
        <f t="shared" si="2"/>
        <v>4.2685959711206145E-3</v>
      </c>
      <c r="O58" t="str">
        <f>IF(N58&gt;参数!B$5,"套","")</f>
        <v/>
      </c>
      <c r="P58" s="3" t="str">
        <f>IFERROR(IF(O57="套",(F58-E57)/2-2*参数!B$2,""),"")</f>
        <v/>
      </c>
      <c r="Q58" s="11">
        <f t="shared" si="3"/>
        <v>1.2514778838441587</v>
      </c>
      <c r="R58" s="3">
        <f t="shared" si="4"/>
        <v>7.7777777777778834E-3</v>
      </c>
      <c r="S58" s="3">
        <f t="shared" si="5"/>
        <v>2.8425655976676234E-2</v>
      </c>
      <c r="T58" s="5">
        <f t="shared" si="6"/>
        <v>1.0044296788482832</v>
      </c>
      <c r="U58" s="5">
        <f t="shared" si="7"/>
        <v>1.3150046598322453</v>
      </c>
    </row>
    <row r="59" spans="1:21" x14ac:dyDescent="0.15">
      <c r="A59" s="1">
        <v>41834</v>
      </c>
      <c r="B59" s="2">
        <v>1.171</v>
      </c>
      <c r="C59" s="2">
        <v>0.90700000000000003</v>
      </c>
      <c r="D59" s="2">
        <v>0.90800000000000003</v>
      </c>
      <c r="E59" s="2">
        <v>1.427</v>
      </c>
      <c r="F59" s="2">
        <v>1.4159999999999999</v>
      </c>
      <c r="G59" s="10">
        <v>7160.5</v>
      </c>
      <c r="H59" s="10">
        <v>7147.56</v>
      </c>
      <c r="I59" s="2" t="s">
        <v>8</v>
      </c>
      <c r="J59" s="2" t="s">
        <v>8</v>
      </c>
      <c r="K59" s="2" t="s">
        <v>8</v>
      </c>
      <c r="L59" s="2">
        <f t="shared" si="0"/>
        <v>1.1738940846439054</v>
      </c>
      <c r="M59" s="2">
        <f t="shared" si="1"/>
        <v>1.167</v>
      </c>
      <c r="N59" s="3">
        <f t="shared" si="2"/>
        <v>5.9075275440492181E-3</v>
      </c>
      <c r="O59" t="str">
        <f>IF(N59&gt;参数!B$5,"套","")</f>
        <v/>
      </c>
      <c r="P59" s="3" t="str">
        <f>IFERROR(IF(O58="套",(F59-E58)/2-2*参数!B$2,""),"")</f>
        <v/>
      </c>
      <c r="Q59" s="11">
        <f t="shared" si="3"/>
        <v>1.2514778838441587</v>
      </c>
      <c r="R59" s="3">
        <f t="shared" si="4"/>
        <v>1.1025358324145973E-3</v>
      </c>
      <c r="S59" s="3">
        <f t="shared" si="5"/>
        <v>3.5435861091424048E-3</v>
      </c>
      <c r="T59" s="5">
        <f t="shared" si="6"/>
        <v>1.005537098560354</v>
      </c>
      <c r="U59" s="5">
        <f t="shared" si="7"/>
        <v>1.3196644920782845</v>
      </c>
    </row>
    <row r="60" spans="1:21" x14ac:dyDescent="0.15">
      <c r="A60" s="1">
        <v>41835</v>
      </c>
      <c r="B60" s="2">
        <v>1.173</v>
      </c>
      <c r="C60" s="2">
        <v>0.90500000000000003</v>
      </c>
      <c r="D60" s="2">
        <v>0.90900000000000003</v>
      </c>
      <c r="E60" s="2">
        <v>1.4059999999999999</v>
      </c>
      <c r="F60" s="2">
        <v>1.4159999999999999</v>
      </c>
      <c r="G60" s="10">
        <v>7144.73</v>
      </c>
      <c r="H60" s="10">
        <v>7156.81</v>
      </c>
      <c r="I60" s="2" t="s">
        <v>8</v>
      </c>
      <c r="J60" s="2" t="s">
        <v>8</v>
      </c>
      <c r="K60" s="2" t="s">
        <v>8</v>
      </c>
      <c r="L60" s="2">
        <f t="shared" si="0"/>
        <v>1.1705595373106346</v>
      </c>
      <c r="M60" s="2">
        <f t="shared" si="1"/>
        <v>1.1555</v>
      </c>
      <c r="N60" s="3">
        <f t="shared" si="2"/>
        <v>1.3032918486053369E-2</v>
      </c>
      <c r="O60" t="str">
        <f>IF(N60&gt;参数!B$5,"套","")</f>
        <v>套</v>
      </c>
      <c r="P60" s="3" t="str">
        <f>IFERROR(IF(O59="套",(F60-E59)/2-2*参数!B$2,""),"")</f>
        <v/>
      </c>
      <c r="Q60" s="11">
        <f t="shared" si="3"/>
        <v>1.2514778838441587</v>
      </c>
      <c r="R60" s="3">
        <f t="shared" si="4"/>
        <v>1.1013215859030367E-3</v>
      </c>
      <c r="S60" s="3">
        <f t="shared" si="5"/>
        <v>0</v>
      </c>
      <c r="T60" s="5">
        <f t="shared" si="6"/>
        <v>1.0066445182724248</v>
      </c>
      <c r="U60" s="5">
        <f t="shared" si="7"/>
        <v>1.3196644920782845</v>
      </c>
    </row>
    <row r="61" spans="1:21" x14ac:dyDescent="0.15">
      <c r="A61" s="1">
        <v>41836</v>
      </c>
      <c r="B61" s="2">
        <v>1.131</v>
      </c>
      <c r="C61" s="2">
        <v>0.90800000000000003</v>
      </c>
      <c r="D61" s="2">
        <v>0.90300000000000002</v>
      </c>
      <c r="E61" s="2">
        <v>1.4159999999999999</v>
      </c>
      <c r="F61" s="2">
        <v>1.355</v>
      </c>
      <c r="G61" s="10">
        <v>7108.11</v>
      </c>
      <c r="H61" s="10">
        <v>6843.78</v>
      </c>
      <c r="I61" s="2" t="s">
        <v>8</v>
      </c>
      <c r="J61" s="2" t="s">
        <v>8</v>
      </c>
      <c r="K61" s="2" t="s">
        <v>8</v>
      </c>
      <c r="L61" s="2">
        <f t="shared" si="0"/>
        <v>1.1654171739923231</v>
      </c>
      <c r="M61" s="2">
        <f t="shared" si="1"/>
        <v>1.1619999999999999</v>
      </c>
      <c r="N61" s="3">
        <f t="shared" si="2"/>
        <v>2.9407693565604021E-3</v>
      </c>
      <c r="O61" t="str">
        <f>IF(N61&gt;参数!B$5,"套","")</f>
        <v/>
      </c>
      <c r="P61" s="3">
        <f>IFERROR(IF(O60="套",(F61-E60)/2-2*参数!B$2,""),"")</f>
        <v>-2.5699999999999966E-2</v>
      </c>
      <c r="Q61" s="11">
        <f t="shared" si="3"/>
        <v>1.2193149022293639</v>
      </c>
      <c r="R61" s="3">
        <f t="shared" si="4"/>
        <v>-6.6006600660065695E-3</v>
      </c>
      <c r="S61" s="3">
        <f t="shared" si="5"/>
        <v>-4.3079096045197662E-2</v>
      </c>
      <c r="T61" s="5">
        <f t="shared" si="6"/>
        <v>0.99999999999999967</v>
      </c>
      <c r="U61" s="5">
        <f t="shared" si="7"/>
        <v>1.2628145386766072</v>
      </c>
    </row>
    <row r="62" spans="1:21" x14ac:dyDescent="0.15">
      <c r="A62" s="1">
        <v>41837</v>
      </c>
      <c r="B62" s="2">
        <v>1.121</v>
      </c>
      <c r="C62" s="2">
        <v>0.90200000000000002</v>
      </c>
      <c r="D62" s="2">
        <v>0.90500000000000003</v>
      </c>
      <c r="E62" s="2">
        <v>1.34</v>
      </c>
      <c r="F62" s="2">
        <v>1.329</v>
      </c>
      <c r="G62" s="10">
        <v>6810.69</v>
      </c>
      <c r="H62" s="10">
        <v>6776.18</v>
      </c>
      <c r="I62" s="2" t="s">
        <v>8</v>
      </c>
      <c r="J62" s="2" t="s">
        <v>8</v>
      </c>
      <c r="K62" s="2" t="s">
        <v>8</v>
      </c>
      <c r="L62" s="2">
        <f t="shared" si="0"/>
        <v>1.1258049834302097</v>
      </c>
      <c r="M62" s="2">
        <f t="shared" si="1"/>
        <v>1.121</v>
      </c>
      <c r="N62" s="3">
        <f t="shared" si="2"/>
        <v>4.2863366906420453E-3</v>
      </c>
      <c r="O62" t="str">
        <f>IF(N62&gt;参数!B$5,"套","")</f>
        <v/>
      </c>
      <c r="P62" s="3" t="str">
        <f>IFERROR(IF(O61="套",(F62-E61)/2-2*参数!B$2,""),"")</f>
        <v/>
      </c>
      <c r="Q62" s="11">
        <f t="shared" si="3"/>
        <v>1.2193149022293639</v>
      </c>
      <c r="R62" s="3">
        <f t="shared" si="4"/>
        <v>2.2148394241416902E-3</v>
      </c>
      <c r="S62" s="3">
        <f t="shared" si="5"/>
        <v>-1.9188191881918781E-2</v>
      </c>
      <c r="T62" s="5">
        <f t="shared" si="6"/>
        <v>1.0022148394241412</v>
      </c>
      <c r="U62" s="5">
        <f t="shared" si="7"/>
        <v>1.2385834109972038</v>
      </c>
    </row>
    <row r="63" spans="1:21" x14ac:dyDescent="0.15">
      <c r="A63" s="1">
        <v>41838</v>
      </c>
      <c r="B63" s="2">
        <v>1.1140000000000001</v>
      </c>
      <c r="C63" s="2">
        <v>0.90700000000000003</v>
      </c>
      <c r="D63" s="2">
        <v>0.90500000000000003</v>
      </c>
      <c r="E63" s="2">
        <v>1.343</v>
      </c>
      <c r="F63" s="2">
        <v>1.345</v>
      </c>
      <c r="G63" s="10">
        <v>6767.79</v>
      </c>
      <c r="H63" s="10">
        <v>6733.9</v>
      </c>
      <c r="I63" s="2" t="s">
        <v>8</v>
      </c>
      <c r="J63" s="2" t="s">
        <v>8</v>
      </c>
      <c r="K63" s="2" t="s">
        <v>8</v>
      </c>
      <c r="L63" s="2">
        <f t="shared" si="0"/>
        <v>1.1196814207267223</v>
      </c>
      <c r="M63" s="2">
        <f t="shared" si="1"/>
        <v>1.125</v>
      </c>
      <c r="N63" s="3">
        <f t="shared" si="2"/>
        <v>-4.7276260206913223E-3</v>
      </c>
      <c r="O63" t="str">
        <f>IF(N63&gt;参数!B$5,"套","")</f>
        <v/>
      </c>
      <c r="P63" s="3" t="str">
        <f>IFERROR(IF(O62="套",(F63-E62)/2-2*参数!B$2,""),"")</f>
        <v/>
      </c>
      <c r="Q63" s="11">
        <f t="shared" si="3"/>
        <v>1.2193149022293639</v>
      </c>
      <c r="R63" s="3">
        <f t="shared" si="4"/>
        <v>0</v>
      </c>
      <c r="S63" s="3">
        <f t="shared" si="5"/>
        <v>1.2039127163280705E-2</v>
      </c>
      <c r="T63" s="5">
        <f t="shared" si="6"/>
        <v>1.0022148394241412</v>
      </c>
      <c r="U63" s="5">
        <f t="shared" si="7"/>
        <v>1.2534948741845291</v>
      </c>
    </row>
    <row r="64" spans="1:21" x14ac:dyDescent="0.15">
      <c r="A64" s="1">
        <v>41841</v>
      </c>
      <c r="B64" s="2">
        <v>1.1259999999999999</v>
      </c>
      <c r="C64" s="2">
        <v>0.90500000000000003</v>
      </c>
      <c r="D64" s="2">
        <v>0.90500000000000003</v>
      </c>
      <c r="E64" s="2">
        <v>1.345</v>
      </c>
      <c r="F64" s="2">
        <v>1.3480000000000001</v>
      </c>
      <c r="G64" s="10">
        <v>6738.98</v>
      </c>
      <c r="H64" s="10">
        <v>6814.84</v>
      </c>
      <c r="I64" s="2" t="s">
        <v>8</v>
      </c>
      <c r="J64" s="2" t="s">
        <v>8</v>
      </c>
      <c r="K64" s="2" t="s">
        <v>8</v>
      </c>
      <c r="L64" s="2">
        <f t="shared" si="0"/>
        <v>1.1147983730082123</v>
      </c>
      <c r="M64" s="2">
        <f t="shared" si="1"/>
        <v>1.125</v>
      </c>
      <c r="N64" s="3">
        <f t="shared" si="2"/>
        <v>-9.0681128815890411E-3</v>
      </c>
      <c r="O64" t="str">
        <f>IF(N64&gt;参数!B$5,"套","")</f>
        <v/>
      </c>
      <c r="P64" s="3" t="str">
        <f>IFERROR(IF(O63="套",(F64-E63)/2-2*参数!B$2,""),"")</f>
        <v/>
      </c>
      <c r="Q64" s="11">
        <f t="shared" si="3"/>
        <v>1.2193149022293639</v>
      </c>
      <c r="R64" s="3">
        <f t="shared" si="4"/>
        <v>0</v>
      </c>
      <c r="S64" s="3">
        <f t="shared" si="5"/>
        <v>2.2304832713755385E-3</v>
      </c>
      <c r="T64" s="5">
        <f t="shared" si="6"/>
        <v>1.0022148394241412</v>
      </c>
      <c r="U64" s="5">
        <f t="shared" si="7"/>
        <v>1.2562907735321527</v>
      </c>
    </row>
    <row r="65" spans="1:21" x14ac:dyDescent="0.15">
      <c r="A65" s="1">
        <v>41842</v>
      </c>
      <c r="B65" s="2">
        <v>1.133</v>
      </c>
      <c r="C65" s="2">
        <v>0.90300000000000002</v>
      </c>
      <c r="D65" s="2">
        <v>0.90400000000000003</v>
      </c>
      <c r="E65" s="2">
        <v>1.345</v>
      </c>
      <c r="F65" s="2">
        <v>1.3480000000000001</v>
      </c>
      <c r="G65" s="10">
        <v>6774.46</v>
      </c>
      <c r="H65" s="10">
        <v>6854.64</v>
      </c>
      <c r="I65" s="2" t="s">
        <v>8</v>
      </c>
      <c r="J65" s="2" t="s">
        <v>8</v>
      </c>
      <c r="K65" s="2" t="s">
        <v>8</v>
      </c>
      <c r="L65" s="2">
        <f t="shared" si="0"/>
        <v>1.119661702108927</v>
      </c>
      <c r="M65" s="2">
        <f t="shared" si="1"/>
        <v>1.1240000000000001</v>
      </c>
      <c r="N65" s="3">
        <f t="shared" si="2"/>
        <v>-3.8596956326273357E-3</v>
      </c>
      <c r="O65" t="str">
        <f>IF(N65&gt;参数!B$5,"套","")</f>
        <v/>
      </c>
      <c r="P65" s="3" t="str">
        <f>IFERROR(IF(O64="套",(F65-E64)/2-2*参数!B$2,""),"")</f>
        <v/>
      </c>
      <c r="Q65" s="11">
        <f t="shared" si="3"/>
        <v>1.2193149022293639</v>
      </c>
      <c r="R65" s="3">
        <f t="shared" si="4"/>
        <v>-1.1049723756906271E-3</v>
      </c>
      <c r="S65" s="3">
        <f t="shared" si="5"/>
        <v>0</v>
      </c>
      <c r="T65" s="5">
        <f t="shared" si="6"/>
        <v>1.0011074197120704</v>
      </c>
      <c r="U65" s="5">
        <f t="shared" si="7"/>
        <v>1.2562907735321527</v>
      </c>
    </row>
    <row r="66" spans="1:21" x14ac:dyDescent="0.15">
      <c r="A66" s="1">
        <v>41843</v>
      </c>
      <c r="B66" s="2">
        <v>1.1319999999999999</v>
      </c>
      <c r="C66" s="2">
        <v>0.90400000000000003</v>
      </c>
      <c r="D66" s="2">
        <v>0.90200000000000002</v>
      </c>
      <c r="E66" s="2">
        <v>1.36</v>
      </c>
      <c r="F66" s="2">
        <v>1.3580000000000001</v>
      </c>
      <c r="G66" s="10">
        <v>6849.22</v>
      </c>
      <c r="H66" s="10">
        <v>6857.64</v>
      </c>
      <c r="I66" s="2" t="s">
        <v>8</v>
      </c>
      <c r="J66" s="2" t="s">
        <v>8</v>
      </c>
      <c r="K66" s="2" t="s">
        <v>8</v>
      </c>
      <c r="L66" s="2">
        <f t="shared" si="0"/>
        <v>1.1321489243782314</v>
      </c>
      <c r="M66" s="2">
        <f t="shared" si="1"/>
        <v>1.1320000000000001</v>
      </c>
      <c r="N66" s="3">
        <f t="shared" si="2"/>
        <v>1.3155863801350698E-4</v>
      </c>
      <c r="O66" t="str">
        <f>IF(N66&gt;参数!B$5,"套","")</f>
        <v/>
      </c>
      <c r="P66" s="3" t="str">
        <f>IFERROR(IF(O65="套",(F66-E65)/2-2*参数!B$2,""),"")</f>
        <v/>
      </c>
      <c r="Q66" s="11">
        <f t="shared" si="3"/>
        <v>1.2193149022293639</v>
      </c>
      <c r="R66" s="3">
        <f t="shared" si="4"/>
        <v>-2.2123893805309214E-3</v>
      </c>
      <c r="S66" s="3">
        <f t="shared" si="5"/>
        <v>7.4183976261128493E-3</v>
      </c>
      <c r="T66" s="5">
        <f t="shared" si="6"/>
        <v>0.99889258028792871</v>
      </c>
      <c r="U66" s="5">
        <f t="shared" si="7"/>
        <v>1.265610438024231</v>
      </c>
    </row>
    <row r="67" spans="1:21" x14ac:dyDescent="0.15">
      <c r="A67" s="1">
        <v>41844</v>
      </c>
      <c r="B67" s="2">
        <v>1.115</v>
      </c>
      <c r="C67" s="2">
        <v>0.90300000000000002</v>
      </c>
      <c r="D67" s="2">
        <v>0.89900000000000002</v>
      </c>
      <c r="E67" s="2">
        <v>1.36</v>
      </c>
      <c r="F67" s="2">
        <v>1.3340000000000001</v>
      </c>
      <c r="G67" s="10">
        <v>6842.69</v>
      </c>
      <c r="H67" s="10">
        <v>6748.82</v>
      </c>
      <c r="I67" s="2" t="s">
        <v>8</v>
      </c>
      <c r="J67" s="2" t="s">
        <v>8</v>
      </c>
      <c r="K67" s="2" t="s">
        <v>8</v>
      </c>
      <c r="L67" s="2">
        <f t="shared" si="0"/>
        <v>1.1296555739292233</v>
      </c>
      <c r="M67" s="2">
        <f t="shared" si="1"/>
        <v>1.1315</v>
      </c>
      <c r="N67" s="3">
        <f t="shared" si="2"/>
        <v>-1.6300716489409117E-3</v>
      </c>
      <c r="O67" t="str">
        <f>IF(N67&gt;参数!B$5,"套","")</f>
        <v/>
      </c>
      <c r="P67" s="3" t="str">
        <f>IFERROR(IF(O66="套",(F67-E66)/2-2*参数!B$2,""),"")</f>
        <v/>
      </c>
      <c r="Q67" s="11">
        <f t="shared" si="3"/>
        <v>1.2193149022293639</v>
      </c>
      <c r="R67" s="3">
        <f t="shared" si="4"/>
        <v>-3.3259423503325669E-3</v>
      </c>
      <c r="S67" s="3">
        <f t="shared" si="5"/>
        <v>-1.7673048600883701E-2</v>
      </c>
      <c r="T67" s="5">
        <f t="shared" si="6"/>
        <v>0.99557032115171606</v>
      </c>
      <c r="U67" s="5">
        <f t="shared" si="7"/>
        <v>1.243243243243243</v>
      </c>
    </row>
    <row r="68" spans="1:21" x14ac:dyDescent="0.15">
      <c r="A68" s="1">
        <v>41845</v>
      </c>
      <c r="B68" s="2">
        <v>1.123</v>
      </c>
      <c r="C68" s="2">
        <v>0.89600000000000002</v>
      </c>
      <c r="D68" s="2">
        <v>0.90300000000000002</v>
      </c>
      <c r="E68" s="2">
        <v>1.337</v>
      </c>
      <c r="F68" s="2">
        <v>1.339</v>
      </c>
      <c r="G68" s="10">
        <v>6753.98</v>
      </c>
      <c r="H68" s="10">
        <v>6798.63</v>
      </c>
      <c r="I68" s="2" t="s">
        <v>8</v>
      </c>
      <c r="J68" s="2" t="s">
        <v>8</v>
      </c>
      <c r="K68" s="2" t="s">
        <v>8</v>
      </c>
      <c r="L68" s="2">
        <f t="shared" si="0"/>
        <v>1.1158098793566875</v>
      </c>
      <c r="M68" s="2">
        <f t="shared" si="1"/>
        <v>1.1165</v>
      </c>
      <c r="N68" s="3">
        <f t="shared" si="2"/>
        <v>-6.1811074188311554E-4</v>
      </c>
      <c r="O68" t="str">
        <f>IF(N68&gt;参数!B$5,"套","")</f>
        <v/>
      </c>
      <c r="P68" s="3" t="str">
        <f>IFERROR(IF(O67="套",(F68-E67)/2-2*参数!B$2,""),"")</f>
        <v/>
      </c>
      <c r="Q68" s="11">
        <f t="shared" si="3"/>
        <v>1.2193149022293639</v>
      </c>
      <c r="R68" s="3">
        <f t="shared" si="4"/>
        <v>4.4493882091212189E-3</v>
      </c>
      <c r="S68" s="3">
        <f t="shared" si="5"/>
        <v>3.7481259370313325E-3</v>
      </c>
      <c r="T68" s="5">
        <f t="shared" si="6"/>
        <v>0.99999999999999956</v>
      </c>
      <c r="U68" s="5">
        <f t="shared" si="7"/>
        <v>1.2479030754892819</v>
      </c>
    </row>
    <row r="69" spans="1:21" x14ac:dyDescent="0.15">
      <c r="A69" s="1">
        <v>41848</v>
      </c>
      <c r="B69" s="2">
        <v>1.1519999999999999</v>
      </c>
      <c r="C69" s="2">
        <v>0.90200000000000002</v>
      </c>
      <c r="D69" s="2">
        <v>0.89200000000000002</v>
      </c>
      <c r="E69" s="2">
        <v>1.3660000000000001</v>
      </c>
      <c r="F69" s="2">
        <v>1.4350000000000001</v>
      </c>
      <c r="G69" s="10">
        <v>6834.58</v>
      </c>
      <c r="H69" s="10">
        <v>6990.58</v>
      </c>
      <c r="I69" s="2" t="s">
        <v>8</v>
      </c>
      <c r="J69" s="2" t="s">
        <v>8</v>
      </c>
      <c r="K69" s="2" t="s">
        <v>8</v>
      </c>
      <c r="L69" s="2">
        <f t="shared" si="0"/>
        <v>1.1286413214868287</v>
      </c>
      <c r="M69" s="2">
        <f t="shared" si="1"/>
        <v>1.1340000000000001</v>
      </c>
      <c r="N69" s="3">
        <f t="shared" si="2"/>
        <v>-4.7254660609976629E-3</v>
      </c>
      <c r="O69" t="str">
        <f>IF(N69&gt;参数!B$5,"套","")</f>
        <v/>
      </c>
      <c r="P69" s="3" t="str">
        <f>IFERROR(IF(O68="套",(F69-E68)/2-2*参数!B$2,""),"")</f>
        <v/>
      </c>
      <c r="Q69" s="11">
        <f t="shared" si="3"/>
        <v>1.2193149022293639</v>
      </c>
      <c r="R69" s="3">
        <f t="shared" si="4"/>
        <v>-1.2181616832779629E-2</v>
      </c>
      <c r="S69" s="3">
        <f t="shared" si="5"/>
        <v>7.1695294996265924E-2</v>
      </c>
      <c r="T69" s="5">
        <f t="shared" si="6"/>
        <v>0.98781838316721993</v>
      </c>
      <c r="U69" s="5">
        <f t="shared" si="7"/>
        <v>1.3373718546132336</v>
      </c>
    </row>
    <row r="70" spans="1:21" x14ac:dyDescent="0.15">
      <c r="A70" s="1">
        <v>41849</v>
      </c>
      <c r="B70" s="2">
        <v>1.175</v>
      </c>
      <c r="C70" s="2">
        <v>0.89400000000000002</v>
      </c>
      <c r="D70" s="2">
        <v>0.89500000000000002</v>
      </c>
      <c r="E70" s="2">
        <v>1.45</v>
      </c>
      <c r="F70" s="2">
        <v>1.57</v>
      </c>
      <c r="G70" s="10">
        <v>7017.28</v>
      </c>
      <c r="H70" s="10">
        <v>7141.46</v>
      </c>
      <c r="I70" s="2" t="s">
        <v>8</v>
      </c>
      <c r="J70" s="2" t="s">
        <v>8</v>
      </c>
      <c r="K70" s="2" t="s">
        <v>8</v>
      </c>
      <c r="L70" s="2">
        <f t="shared" ref="L70:L133" si="8">IFERROR(B69*(1+95%*(G70/H69-1)),"")</f>
        <v>1.1561799793436309</v>
      </c>
      <c r="M70" s="2">
        <f t="shared" ref="M70:M133" si="9">IFERROR((C70+E70)/2,"")</f>
        <v>1.1719999999999999</v>
      </c>
      <c r="N70" s="3">
        <f t="shared" ref="N70:N133" si="10">IFERROR(L70/M70-1,"")</f>
        <v>-1.3498311140246577E-2</v>
      </c>
      <c r="O70" t="str">
        <f>IF(N70&gt;参数!B$5,"套","")</f>
        <v/>
      </c>
      <c r="P70" s="3" t="str">
        <f>IFERROR(IF(O69="套",(F70-E69)/2-2*参数!B$2,""),"")</f>
        <v/>
      </c>
      <c r="Q70" s="11">
        <f t="shared" ref="Q70:Q133" si="11">IFERROR(Q69*(1+P70),Q69)</f>
        <v>1.2193149022293639</v>
      </c>
      <c r="R70" s="3">
        <f t="shared" ref="R70:R133" si="12">(IFERROR(D70+0,0)+IFERROR(J70+0,0))/IFERROR(D69+0,0)-1</f>
        <v>3.3632286995515237E-3</v>
      </c>
      <c r="S70" s="3">
        <f t="shared" ref="S70:S133" si="13">(IFERROR(F70+0,0)+IFERROR(K70+0,0))/IFERROR(F69+0,0)-1</f>
        <v>9.4076655052264702E-2</v>
      </c>
      <c r="T70" s="5">
        <f t="shared" ref="T70:T133" si="14">IFERROR(T69*(1+R70),T69)</f>
        <v>0.99114064230343246</v>
      </c>
      <c r="U70" s="5">
        <f t="shared" ref="U70:U133" si="15">IFERROR(U69*(1+S70),U69)</f>
        <v>1.4631873252562904</v>
      </c>
    </row>
    <row r="71" spans="1:21" x14ac:dyDescent="0.15">
      <c r="A71" s="1">
        <v>41850</v>
      </c>
      <c r="B71" s="2">
        <v>1.1910000000000001</v>
      </c>
      <c r="C71" s="2">
        <v>0.89400000000000002</v>
      </c>
      <c r="D71" s="2">
        <v>0.89600000000000002</v>
      </c>
      <c r="E71" s="2">
        <v>1.571</v>
      </c>
      <c r="F71" s="2">
        <v>1.7270000000000001</v>
      </c>
      <c r="G71" s="10">
        <v>7146.46</v>
      </c>
      <c r="H71" s="10">
        <v>7244.88</v>
      </c>
      <c r="I71" s="2" t="s">
        <v>8</v>
      </c>
      <c r="J71" s="2" t="s">
        <v>8</v>
      </c>
      <c r="K71" s="2" t="s">
        <v>8</v>
      </c>
      <c r="L71" s="2">
        <f t="shared" si="8"/>
        <v>1.1757815278668506</v>
      </c>
      <c r="M71" s="2">
        <f t="shared" si="9"/>
        <v>1.2324999999999999</v>
      </c>
      <c r="N71" s="3">
        <f t="shared" si="10"/>
        <v>-4.6019044327098801E-2</v>
      </c>
      <c r="O71" t="str">
        <f>IF(N71&gt;参数!B$5,"套","")</f>
        <v/>
      </c>
      <c r="P71" s="3" t="str">
        <f>IFERROR(IF(O70="套",(F71-E70)/2-2*参数!B$2,""),"")</f>
        <v/>
      </c>
      <c r="Q71" s="11">
        <f t="shared" si="11"/>
        <v>1.2193149022293639</v>
      </c>
      <c r="R71" s="3">
        <f t="shared" si="12"/>
        <v>1.1173184357542443E-3</v>
      </c>
      <c r="S71" s="3">
        <f t="shared" si="13"/>
        <v>0.10000000000000009</v>
      </c>
      <c r="T71" s="5">
        <f t="shared" si="14"/>
        <v>0.99224806201550342</v>
      </c>
      <c r="U71" s="5">
        <f t="shared" si="15"/>
        <v>1.6095060577819196</v>
      </c>
    </row>
    <row r="72" spans="1:21" x14ac:dyDescent="0.15">
      <c r="A72" s="1">
        <v>41851</v>
      </c>
      <c r="B72" s="2">
        <v>1.198</v>
      </c>
      <c r="C72" s="2">
        <v>0.89600000000000002</v>
      </c>
      <c r="D72" s="2">
        <v>0.89200000000000002</v>
      </c>
      <c r="E72" s="2">
        <v>1.7</v>
      </c>
      <c r="F72" s="2">
        <v>1.7190000000000001</v>
      </c>
      <c r="G72" s="10">
        <v>7209.42</v>
      </c>
      <c r="H72" s="10">
        <v>7296.29</v>
      </c>
      <c r="I72" s="2" t="s">
        <v>8</v>
      </c>
      <c r="J72" s="2" t="s">
        <v>8</v>
      </c>
      <c r="K72" s="2" t="s">
        <v>8</v>
      </c>
      <c r="L72" s="2">
        <f t="shared" si="8"/>
        <v>1.185462128151191</v>
      </c>
      <c r="M72" s="2">
        <f t="shared" si="9"/>
        <v>1.298</v>
      </c>
      <c r="N72" s="3">
        <f t="shared" si="10"/>
        <v>-8.6700979852703419E-2</v>
      </c>
      <c r="O72" t="str">
        <f>IF(N72&gt;参数!B$5,"套","")</f>
        <v/>
      </c>
      <c r="P72" s="3" t="str">
        <f>IFERROR(IF(O71="套",(F72-E71)/2-2*参数!B$2,""),"")</f>
        <v/>
      </c>
      <c r="Q72" s="11">
        <f t="shared" si="11"/>
        <v>1.2193149022293639</v>
      </c>
      <c r="R72" s="3">
        <f t="shared" si="12"/>
        <v>-4.4642857142856984E-3</v>
      </c>
      <c r="S72" s="3">
        <f t="shared" si="13"/>
        <v>-4.6323103647943897E-3</v>
      </c>
      <c r="T72" s="5">
        <f t="shared" si="14"/>
        <v>0.98781838316721993</v>
      </c>
      <c r="U72" s="5">
        <f t="shared" si="15"/>
        <v>1.602050326188257</v>
      </c>
    </row>
    <row r="73" spans="1:21" x14ac:dyDescent="0.15">
      <c r="A73" s="1">
        <v>41852</v>
      </c>
      <c r="B73" s="2">
        <v>1.173</v>
      </c>
      <c r="C73" s="2">
        <v>0.88800000000000001</v>
      </c>
      <c r="D73" s="2">
        <v>0.89200000000000002</v>
      </c>
      <c r="E73" s="2">
        <v>1.6639999999999999</v>
      </c>
      <c r="F73" s="2">
        <v>1.587</v>
      </c>
      <c r="G73" s="10">
        <v>7266.77</v>
      </c>
      <c r="H73" s="10">
        <v>7138.52</v>
      </c>
      <c r="I73" s="2" t="s">
        <v>8</v>
      </c>
      <c r="J73" s="2" t="s">
        <v>8</v>
      </c>
      <c r="K73" s="2" t="s">
        <v>8</v>
      </c>
      <c r="L73" s="2">
        <f t="shared" si="8"/>
        <v>1.193395370523924</v>
      </c>
      <c r="M73" s="2">
        <f t="shared" si="9"/>
        <v>1.276</v>
      </c>
      <c r="N73" s="3">
        <f t="shared" si="10"/>
        <v>-6.4737170435796298E-2</v>
      </c>
      <c r="O73" t="str">
        <f>IF(N73&gt;参数!B$5,"套","")</f>
        <v/>
      </c>
      <c r="P73" s="3" t="str">
        <f>IFERROR(IF(O72="套",(F73-E72)/2-2*参数!B$2,""),"")</f>
        <v/>
      </c>
      <c r="Q73" s="11">
        <f t="shared" si="11"/>
        <v>1.2193149022293639</v>
      </c>
      <c r="R73" s="3">
        <f t="shared" si="12"/>
        <v>0</v>
      </c>
      <c r="S73" s="3">
        <f t="shared" si="13"/>
        <v>-7.678883071553233E-2</v>
      </c>
      <c r="T73" s="5">
        <f t="shared" si="14"/>
        <v>0.98781838316721993</v>
      </c>
      <c r="U73" s="5">
        <f t="shared" si="15"/>
        <v>1.4790307548928237</v>
      </c>
    </row>
    <row r="74" spans="1:21" x14ac:dyDescent="0.15">
      <c r="A74" s="1">
        <v>41855</v>
      </c>
      <c r="B74" s="2">
        <v>1.1919999999999999</v>
      </c>
      <c r="C74" s="2">
        <v>0.88500000000000001</v>
      </c>
      <c r="D74" s="2">
        <v>0.88300000000000001</v>
      </c>
      <c r="E74" s="2">
        <v>1.5089999999999999</v>
      </c>
      <c r="F74" s="2">
        <v>1.5980000000000001</v>
      </c>
      <c r="G74" s="10">
        <v>7153.84</v>
      </c>
      <c r="H74" s="10">
        <v>7266.58</v>
      </c>
      <c r="I74" s="2" t="s">
        <v>8</v>
      </c>
      <c r="J74" s="2" t="s">
        <v>8</v>
      </c>
      <c r="K74" s="2" t="s">
        <v>8</v>
      </c>
      <c r="L74" s="2">
        <f t="shared" si="8"/>
        <v>1.1753915100048749</v>
      </c>
      <c r="M74" s="2">
        <f t="shared" si="9"/>
        <v>1.1970000000000001</v>
      </c>
      <c r="N74" s="3">
        <f t="shared" si="10"/>
        <v>-1.8052205509711983E-2</v>
      </c>
      <c r="O74" t="str">
        <f>IF(N74&gt;参数!B$5,"套","")</f>
        <v/>
      </c>
      <c r="P74" s="3" t="str">
        <f>IFERROR(IF(O73="套",(F74-E73)/2-2*参数!B$2,""),"")</f>
        <v/>
      </c>
      <c r="Q74" s="11">
        <f t="shared" si="11"/>
        <v>1.2193149022293639</v>
      </c>
      <c r="R74" s="3">
        <f t="shared" si="12"/>
        <v>-1.0089686098654682E-2</v>
      </c>
      <c r="S74" s="3">
        <f t="shared" si="13"/>
        <v>6.9313169502205341E-3</v>
      </c>
      <c r="T74" s="5">
        <f t="shared" si="14"/>
        <v>0.9778516057585821</v>
      </c>
      <c r="U74" s="5">
        <f t="shared" si="15"/>
        <v>1.4892823858341098</v>
      </c>
    </row>
    <row r="75" spans="1:21" x14ac:dyDescent="0.15">
      <c r="A75" s="1">
        <v>41856</v>
      </c>
      <c r="B75" s="2">
        <v>1.196</v>
      </c>
      <c r="C75" s="2">
        <v>0.88100000000000001</v>
      </c>
      <c r="D75" s="2">
        <v>0.88300000000000001</v>
      </c>
      <c r="E75" s="2">
        <v>1.5640000000000001</v>
      </c>
      <c r="F75" s="2">
        <v>1.571</v>
      </c>
      <c r="G75" s="10">
        <v>7268.49</v>
      </c>
      <c r="H75" s="10">
        <v>7290.04</v>
      </c>
      <c r="I75" s="2" t="s">
        <v>8</v>
      </c>
      <c r="J75" s="2" t="s">
        <v>8</v>
      </c>
      <c r="K75" s="2" t="s">
        <v>8</v>
      </c>
      <c r="L75" s="2">
        <f t="shared" si="8"/>
        <v>1.1922976481370879</v>
      </c>
      <c r="M75" s="2">
        <f t="shared" si="9"/>
        <v>1.2225000000000001</v>
      </c>
      <c r="N75" s="3">
        <f t="shared" si="10"/>
        <v>-2.4705400296860747E-2</v>
      </c>
      <c r="O75" t="str">
        <f>IF(N75&gt;参数!B$5,"套","")</f>
        <v/>
      </c>
      <c r="P75" s="3" t="str">
        <f>IFERROR(IF(O74="套",(F75-E74)/2-2*参数!B$2,""),"")</f>
        <v/>
      </c>
      <c r="Q75" s="11">
        <f t="shared" si="11"/>
        <v>1.2193149022293639</v>
      </c>
      <c r="R75" s="3">
        <f t="shared" si="12"/>
        <v>0</v>
      </c>
      <c r="S75" s="3">
        <f t="shared" si="13"/>
        <v>-1.6896120150187821E-2</v>
      </c>
      <c r="T75" s="5">
        <f t="shared" si="14"/>
        <v>0.9778516057585821</v>
      </c>
      <c r="U75" s="5">
        <f t="shared" si="15"/>
        <v>1.4641192917054984</v>
      </c>
    </row>
    <row r="76" spans="1:21" x14ac:dyDescent="0.15">
      <c r="A76" s="1">
        <v>41857</v>
      </c>
      <c r="B76" s="2">
        <v>1.2090000000000001</v>
      </c>
      <c r="C76" s="2">
        <v>0.88100000000000001</v>
      </c>
      <c r="D76" s="2">
        <v>0.88</v>
      </c>
      <c r="E76" s="2">
        <v>1.55</v>
      </c>
      <c r="F76" s="2">
        <v>1.617</v>
      </c>
      <c r="G76" s="10">
        <v>7260.6</v>
      </c>
      <c r="H76" s="10">
        <v>7371.87</v>
      </c>
      <c r="I76" s="2" t="s">
        <v>8</v>
      </c>
      <c r="J76" s="2" t="s">
        <v>8</v>
      </c>
      <c r="K76" s="2" t="s">
        <v>8</v>
      </c>
      <c r="L76" s="2">
        <f t="shared" si="8"/>
        <v>1.191411585121618</v>
      </c>
      <c r="M76" s="2">
        <f t="shared" si="9"/>
        <v>1.2155</v>
      </c>
      <c r="N76" s="3">
        <f t="shared" si="10"/>
        <v>-1.9817700434703434E-2</v>
      </c>
      <c r="O76" t="str">
        <f>IF(N76&gt;参数!B$5,"套","")</f>
        <v/>
      </c>
      <c r="P76" s="3" t="str">
        <f>IFERROR(IF(O75="套",(F76-E75)/2-2*参数!B$2,""),"")</f>
        <v/>
      </c>
      <c r="Q76" s="11">
        <f t="shared" si="11"/>
        <v>1.2193149022293639</v>
      </c>
      <c r="R76" s="3">
        <f t="shared" si="12"/>
        <v>-3.3975084937711841E-3</v>
      </c>
      <c r="S76" s="3">
        <f t="shared" si="13"/>
        <v>2.9280712921705865E-2</v>
      </c>
      <c r="T76" s="5">
        <f t="shared" si="14"/>
        <v>0.97452934662236956</v>
      </c>
      <c r="U76" s="5">
        <f t="shared" si="15"/>
        <v>1.5069897483690584</v>
      </c>
    </row>
    <row r="77" spans="1:21" x14ac:dyDescent="0.15">
      <c r="A77" s="1">
        <v>41858</v>
      </c>
      <c r="B77" s="2">
        <v>1.196</v>
      </c>
      <c r="C77" s="2">
        <v>0.879</v>
      </c>
      <c r="D77" s="2">
        <v>0.88600000000000001</v>
      </c>
      <c r="E77" s="2">
        <v>1.5880000000000001</v>
      </c>
      <c r="F77" s="2">
        <v>1.532</v>
      </c>
      <c r="G77" s="10">
        <v>7371.55</v>
      </c>
      <c r="H77" s="10">
        <v>7290.86</v>
      </c>
      <c r="I77" s="2" t="s">
        <v>8</v>
      </c>
      <c r="J77" s="2" t="s">
        <v>8</v>
      </c>
      <c r="K77" s="2" t="s">
        <v>8</v>
      </c>
      <c r="L77" s="2">
        <f t="shared" si="8"/>
        <v>1.2089501434507119</v>
      </c>
      <c r="M77" s="2">
        <f t="shared" si="9"/>
        <v>1.2335</v>
      </c>
      <c r="N77" s="3">
        <f t="shared" si="10"/>
        <v>-1.9902599553537126E-2</v>
      </c>
      <c r="O77" t="str">
        <f>IF(N77&gt;参数!B$5,"套","")</f>
        <v/>
      </c>
      <c r="P77" s="3" t="str">
        <f>IFERROR(IF(O76="套",(F77-E76)/2-2*参数!B$2,""),"")</f>
        <v/>
      </c>
      <c r="Q77" s="11">
        <f t="shared" si="11"/>
        <v>1.2193149022293639</v>
      </c>
      <c r="R77" s="3">
        <f t="shared" si="12"/>
        <v>6.8181818181818343E-3</v>
      </c>
      <c r="S77" s="3">
        <f t="shared" si="13"/>
        <v>-5.2566481137909737E-2</v>
      </c>
      <c r="T77" s="5">
        <f t="shared" si="14"/>
        <v>0.98117386489479486</v>
      </c>
      <c r="U77" s="5">
        <f t="shared" si="15"/>
        <v>1.4277726001863931</v>
      </c>
    </row>
    <row r="78" spans="1:21" x14ac:dyDescent="0.15">
      <c r="A78" s="1">
        <v>41859</v>
      </c>
      <c r="B78" s="2">
        <v>1.2050000000000001</v>
      </c>
      <c r="C78" s="2">
        <v>0.88500000000000001</v>
      </c>
      <c r="D78" s="2">
        <v>0.88700000000000001</v>
      </c>
      <c r="E78" s="2">
        <v>1.53</v>
      </c>
      <c r="F78" s="2">
        <v>1.56</v>
      </c>
      <c r="G78" s="10">
        <v>7296.65</v>
      </c>
      <c r="H78" s="10">
        <v>7349.8</v>
      </c>
      <c r="I78" s="2" t="s">
        <v>8</v>
      </c>
      <c r="J78" s="2" t="s">
        <v>8</v>
      </c>
      <c r="K78" s="2" t="s">
        <v>8</v>
      </c>
      <c r="L78" s="2">
        <f t="shared" si="8"/>
        <v>1.1969023075467091</v>
      </c>
      <c r="M78" s="2">
        <f t="shared" si="9"/>
        <v>1.2075</v>
      </c>
      <c r="N78" s="3">
        <f t="shared" si="10"/>
        <v>-8.7765568971353014E-3</v>
      </c>
      <c r="O78" t="str">
        <f>IF(N78&gt;参数!B$5,"套","")</f>
        <v/>
      </c>
      <c r="P78" s="3" t="str">
        <f>IFERROR(IF(O77="套",(F78-E77)/2-2*参数!B$2,""),"")</f>
        <v/>
      </c>
      <c r="Q78" s="11">
        <f t="shared" si="11"/>
        <v>1.2193149022293639</v>
      </c>
      <c r="R78" s="3">
        <f t="shared" si="12"/>
        <v>1.1286681715576563E-3</v>
      </c>
      <c r="S78" s="3">
        <f t="shared" si="13"/>
        <v>1.8276762402088753E-2</v>
      </c>
      <c r="T78" s="5">
        <f t="shared" si="14"/>
        <v>0.98228128460686581</v>
      </c>
      <c r="U78" s="5">
        <f t="shared" si="15"/>
        <v>1.4538676607642123</v>
      </c>
    </row>
    <row r="79" spans="1:21" x14ac:dyDescent="0.15">
      <c r="A79" s="1">
        <v>41862</v>
      </c>
      <c r="B79" s="2">
        <v>1.222</v>
      </c>
      <c r="C79" s="2">
        <v>0.88500000000000001</v>
      </c>
      <c r="D79" s="2">
        <v>0.88700000000000001</v>
      </c>
      <c r="E79" s="2">
        <v>1.5680000000000001</v>
      </c>
      <c r="F79" s="2">
        <v>1.5649999999999999</v>
      </c>
      <c r="G79" s="10">
        <v>7380.78</v>
      </c>
      <c r="H79" s="10">
        <v>7471.01</v>
      </c>
      <c r="I79" s="2" t="s">
        <v>8</v>
      </c>
      <c r="J79" s="2" t="s">
        <v>8</v>
      </c>
      <c r="K79" s="2" t="s">
        <v>8</v>
      </c>
      <c r="L79" s="2">
        <f t="shared" si="8"/>
        <v>1.2098252136112546</v>
      </c>
      <c r="M79" s="2">
        <f t="shared" si="9"/>
        <v>1.2265000000000001</v>
      </c>
      <c r="N79" s="3">
        <f t="shared" si="10"/>
        <v>-1.3595423064611145E-2</v>
      </c>
      <c r="O79" t="str">
        <f>IF(N79&gt;参数!B$5,"套","")</f>
        <v/>
      </c>
      <c r="P79" s="3" t="str">
        <f>IFERROR(IF(O78="套",(F79-E78)/2-2*参数!B$2,""),"")</f>
        <v/>
      </c>
      <c r="Q79" s="11">
        <f t="shared" si="11"/>
        <v>1.2193149022293639</v>
      </c>
      <c r="R79" s="3">
        <f t="shared" si="12"/>
        <v>0</v>
      </c>
      <c r="S79" s="3">
        <f t="shared" si="13"/>
        <v>3.2051282051281937E-3</v>
      </c>
      <c r="T79" s="5">
        <f t="shared" si="14"/>
        <v>0.98228128460686581</v>
      </c>
      <c r="U79" s="5">
        <f t="shared" si="15"/>
        <v>1.4585274930102514</v>
      </c>
    </row>
    <row r="80" spans="1:21" x14ac:dyDescent="0.15">
      <c r="A80" s="1">
        <v>41863</v>
      </c>
      <c r="B80" s="2">
        <v>1.226</v>
      </c>
      <c r="C80" s="2">
        <v>0.88700000000000001</v>
      </c>
      <c r="D80" s="2">
        <v>0.88900000000000001</v>
      </c>
      <c r="E80" s="2">
        <v>1.5649999999999999</v>
      </c>
      <c r="F80" s="2">
        <v>1.56</v>
      </c>
      <c r="G80" s="10">
        <v>7503.11</v>
      </c>
      <c r="H80" s="10">
        <v>7496.56</v>
      </c>
      <c r="I80" s="2" t="s">
        <v>8</v>
      </c>
      <c r="J80" s="2" t="s">
        <v>8</v>
      </c>
      <c r="K80" s="2" t="s">
        <v>8</v>
      </c>
      <c r="L80" s="2">
        <f t="shared" si="8"/>
        <v>1.2269879320199009</v>
      </c>
      <c r="M80" s="2">
        <f t="shared" si="9"/>
        <v>1.226</v>
      </c>
      <c r="N80" s="3">
        <f t="shared" si="10"/>
        <v>8.0581730823880982E-4</v>
      </c>
      <c r="O80" t="str">
        <f>IF(N80&gt;参数!B$5,"套","")</f>
        <v/>
      </c>
      <c r="P80" s="3" t="str">
        <f>IFERROR(IF(O79="套",(F80-E79)/2-2*参数!B$2,""),"")</f>
        <v/>
      </c>
      <c r="Q80" s="11">
        <f t="shared" si="11"/>
        <v>1.2193149022293639</v>
      </c>
      <c r="R80" s="3">
        <f t="shared" si="12"/>
        <v>2.2547914317925244E-3</v>
      </c>
      <c r="S80" s="3">
        <f t="shared" si="13"/>
        <v>-3.1948881789136685E-3</v>
      </c>
      <c r="T80" s="5">
        <f t="shared" si="14"/>
        <v>0.9844961240310075</v>
      </c>
      <c r="U80" s="5">
        <f t="shared" si="15"/>
        <v>1.4538676607642125</v>
      </c>
    </row>
    <row r="81" spans="1:21" x14ac:dyDescent="0.15">
      <c r="A81" s="1">
        <v>41864</v>
      </c>
      <c r="B81" s="2">
        <v>1.2130000000000001</v>
      </c>
      <c r="C81" s="2">
        <v>0.88</v>
      </c>
      <c r="D81" s="2">
        <v>0.89200000000000002</v>
      </c>
      <c r="E81" s="2">
        <v>1.5620000000000001</v>
      </c>
      <c r="F81" s="2">
        <v>1.5209999999999999</v>
      </c>
      <c r="G81" s="10">
        <v>7478.42</v>
      </c>
      <c r="H81" s="10">
        <v>7415.1</v>
      </c>
      <c r="I81" s="2" t="s">
        <v>8</v>
      </c>
      <c r="J81" s="2" t="s">
        <v>8</v>
      </c>
      <c r="K81" s="2" t="s">
        <v>8</v>
      </c>
      <c r="L81" s="2">
        <f t="shared" si="8"/>
        <v>1.2231816862667677</v>
      </c>
      <c r="M81" s="2">
        <f t="shared" si="9"/>
        <v>1.2210000000000001</v>
      </c>
      <c r="N81" s="3">
        <f t="shared" si="10"/>
        <v>1.7868028392855617E-3</v>
      </c>
      <c r="O81" t="str">
        <f>IF(N81&gt;参数!B$5,"套","")</f>
        <v/>
      </c>
      <c r="P81" s="3" t="str">
        <f>IFERROR(IF(O80="套",(F81-E80)/2-2*参数!B$2,""),"")</f>
        <v/>
      </c>
      <c r="Q81" s="11">
        <f t="shared" si="11"/>
        <v>1.2193149022293639</v>
      </c>
      <c r="R81" s="3">
        <f t="shared" si="12"/>
        <v>3.3745781777276829E-3</v>
      </c>
      <c r="S81" s="3">
        <f t="shared" si="13"/>
        <v>-2.5000000000000133E-2</v>
      </c>
      <c r="T81" s="5">
        <f t="shared" si="14"/>
        <v>0.98781838316722004</v>
      </c>
      <c r="U81" s="5">
        <f t="shared" si="15"/>
        <v>1.417520969245107</v>
      </c>
    </row>
    <row r="82" spans="1:21" x14ac:dyDescent="0.15">
      <c r="A82" s="1">
        <v>41865</v>
      </c>
      <c r="B82" s="2">
        <v>1.2070000000000001</v>
      </c>
      <c r="C82" s="2">
        <v>0.89200000000000002</v>
      </c>
      <c r="D82" s="2">
        <v>0.89700000000000002</v>
      </c>
      <c r="E82" s="2">
        <v>1.5049999999999999</v>
      </c>
      <c r="F82" s="2">
        <v>1.5009999999999999</v>
      </c>
      <c r="G82" s="10">
        <v>7401.41</v>
      </c>
      <c r="H82" s="10">
        <v>7372.22</v>
      </c>
      <c r="I82" s="2" t="s">
        <v>8</v>
      </c>
      <c r="J82" s="2" t="s">
        <v>8</v>
      </c>
      <c r="K82" s="2" t="s">
        <v>8</v>
      </c>
      <c r="L82" s="2">
        <f t="shared" si="8"/>
        <v>1.2108724937627273</v>
      </c>
      <c r="M82" s="2">
        <f t="shared" si="9"/>
        <v>1.1984999999999999</v>
      </c>
      <c r="N82" s="3">
        <f t="shared" si="10"/>
        <v>1.0323315613456341E-2</v>
      </c>
      <c r="O82" t="str">
        <f>IF(N82&gt;参数!B$5,"套","")</f>
        <v>套</v>
      </c>
      <c r="P82" s="3" t="str">
        <f>IFERROR(IF(O81="套",(F82-E81)/2-2*参数!B$2,""),"")</f>
        <v/>
      </c>
      <c r="Q82" s="11">
        <f t="shared" si="11"/>
        <v>1.2193149022293639</v>
      </c>
      <c r="R82" s="3">
        <f t="shared" si="12"/>
        <v>5.6053811659193542E-3</v>
      </c>
      <c r="S82" s="3">
        <f t="shared" si="13"/>
        <v>-1.3149243918474718E-2</v>
      </c>
      <c r="T82" s="5">
        <f t="shared" si="14"/>
        <v>0.99335548172757449</v>
      </c>
      <c r="U82" s="5">
        <f t="shared" si="15"/>
        <v>1.3988816402609503</v>
      </c>
    </row>
    <row r="83" spans="1:21" x14ac:dyDescent="0.15">
      <c r="A83" s="1">
        <v>41866</v>
      </c>
      <c r="B83" s="2">
        <v>1.2190000000000001</v>
      </c>
      <c r="C83" s="2">
        <v>0.9</v>
      </c>
      <c r="D83" s="2">
        <v>0.90100000000000002</v>
      </c>
      <c r="E83" s="2">
        <v>1.5</v>
      </c>
      <c r="F83" s="2">
        <v>1.5229999999999999</v>
      </c>
      <c r="G83" s="10">
        <v>7375.65</v>
      </c>
      <c r="H83" s="10">
        <v>7458.85</v>
      </c>
      <c r="I83" s="2" t="s">
        <v>8</v>
      </c>
      <c r="J83" s="2" t="s">
        <v>8</v>
      </c>
      <c r="K83" s="2" t="s">
        <v>8</v>
      </c>
      <c r="L83" s="2">
        <f t="shared" si="8"/>
        <v>1.207533490522529</v>
      </c>
      <c r="M83" s="2">
        <f t="shared" si="9"/>
        <v>1.2</v>
      </c>
      <c r="N83" s="3">
        <f t="shared" si="10"/>
        <v>6.2779087687743207E-3</v>
      </c>
      <c r="O83" t="str">
        <f>IF(N83&gt;参数!B$5,"套","")</f>
        <v/>
      </c>
      <c r="P83" s="3">
        <f>IFERROR(IF(O82="套",(F83-E82)/2-2*参数!B$2,""),"")</f>
        <v>8.8000000000000075E-3</v>
      </c>
      <c r="Q83" s="11">
        <f t="shared" si="11"/>
        <v>1.2300448733689822</v>
      </c>
      <c r="R83" s="3">
        <f t="shared" si="12"/>
        <v>4.4593088071349651E-3</v>
      </c>
      <c r="S83" s="3">
        <f t="shared" si="13"/>
        <v>1.4656895403064585E-2</v>
      </c>
      <c r="T83" s="5">
        <f t="shared" si="14"/>
        <v>0.99778516057585809</v>
      </c>
      <c r="U83" s="5">
        <f t="shared" si="15"/>
        <v>1.4193849021435225</v>
      </c>
    </row>
    <row r="84" spans="1:21" x14ac:dyDescent="0.15">
      <c r="A84" s="1">
        <v>41869</v>
      </c>
      <c r="B84" s="2">
        <v>1.2330000000000001</v>
      </c>
      <c r="C84" s="2">
        <v>0.90100000000000002</v>
      </c>
      <c r="D84" s="2">
        <v>0.90600000000000003</v>
      </c>
      <c r="E84" s="2">
        <v>1.53</v>
      </c>
      <c r="F84" s="2">
        <v>1.5409999999999999</v>
      </c>
      <c r="G84" s="10">
        <v>7484.89</v>
      </c>
      <c r="H84" s="10">
        <v>7550.3</v>
      </c>
      <c r="I84" s="2" t="s">
        <v>8</v>
      </c>
      <c r="J84" s="2" t="s">
        <v>8</v>
      </c>
      <c r="K84" s="2" t="s">
        <v>8</v>
      </c>
      <c r="L84" s="2">
        <f t="shared" si="8"/>
        <v>1.2230429318192484</v>
      </c>
      <c r="M84" s="2">
        <f t="shared" si="9"/>
        <v>1.2155</v>
      </c>
      <c r="N84" s="3">
        <f t="shared" si="10"/>
        <v>6.2056205835034906E-3</v>
      </c>
      <c r="O84" t="str">
        <f>IF(N84&gt;参数!B$5,"套","")</f>
        <v/>
      </c>
      <c r="P84" s="3" t="str">
        <f>IFERROR(IF(O83="套",(F84-E83)/2-2*参数!B$2,""),"")</f>
        <v/>
      </c>
      <c r="Q84" s="11">
        <f t="shared" si="11"/>
        <v>1.2300448733689822</v>
      </c>
      <c r="R84" s="3">
        <f t="shared" si="12"/>
        <v>5.5493895671476778E-3</v>
      </c>
      <c r="S84" s="3">
        <f t="shared" si="13"/>
        <v>1.1818778726198298E-2</v>
      </c>
      <c r="T84" s="5">
        <f t="shared" si="14"/>
        <v>1.0033222591362125</v>
      </c>
      <c r="U84" s="5">
        <f t="shared" si="15"/>
        <v>1.4361602982292634</v>
      </c>
    </row>
    <row r="85" spans="1:21" x14ac:dyDescent="0.15">
      <c r="A85" s="1">
        <v>41870</v>
      </c>
      <c r="B85" s="2">
        <v>1.2450000000000001</v>
      </c>
      <c r="C85" s="2">
        <v>0.90600000000000003</v>
      </c>
      <c r="D85" s="2">
        <v>0.90400000000000003</v>
      </c>
      <c r="E85" s="2">
        <v>1.544</v>
      </c>
      <c r="F85" s="2">
        <v>1.57</v>
      </c>
      <c r="G85" s="10">
        <v>7562.07</v>
      </c>
      <c r="H85" s="10">
        <v>7632.26</v>
      </c>
      <c r="I85" s="2" t="s">
        <v>8</v>
      </c>
      <c r="J85" s="2" t="s">
        <v>8</v>
      </c>
      <c r="K85" s="2" t="s">
        <v>8</v>
      </c>
      <c r="L85" s="2">
        <f t="shared" si="8"/>
        <v>1.2348259922784524</v>
      </c>
      <c r="M85" s="2">
        <f t="shared" si="9"/>
        <v>1.2250000000000001</v>
      </c>
      <c r="N85" s="3">
        <f t="shared" si="10"/>
        <v>8.0212181864915966E-3</v>
      </c>
      <c r="O85" t="str">
        <f>IF(N85&gt;参数!B$5,"套","")</f>
        <v>套</v>
      </c>
      <c r="P85" s="3" t="str">
        <f>IFERROR(IF(O84="套",(F85-E84)/2-2*参数!B$2,""),"")</f>
        <v/>
      </c>
      <c r="Q85" s="11">
        <f t="shared" si="11"/>
        <v>1.2300448733689822</v>
      </c>
      <c r="R85" s="3">
        <f t="shared" si="12"/>
        <v>-2.2075055187638082E-3</v>
      </c>
      <c r="S85" s="3">
        <f t="shared" si="13"/>
        <v>1.8818948734588004E-2</v>
      </c>
      <c r="T85" s="5">
        <f t="shared" si="14"/>
        <v>1.0011074197120708</v>
      </c>
      <c r="U85" s="5">
        <f t="shared" si="15"/>
        <v>1.4631873252562906</v>
      </c>
    </row>
    <row r="86" spans="1:21" x14ac:dyDescent="0.15">
      <c r="A86" s="1">
        <v>41871</v>
      </c>
      <c r="B86" s="2">
        <v>1.2430000000000001</v>
      </c>
      <c r="C86" s="2">
        <v>0.90400000000000003</v>
      </c>
      <c r="D86" s="2">
        <v>0.90600000000000003</v>
      </c>
      <c r="E86" s="2">
        <v>1.57</v>
      </c>
      <c r="F86" s="2">
        <v>1.5589999999999999</v>
      </c>
      <c r="G86" s="10">
        <v>7637.68</v>
      </c>
      <c r="H86" s="10">
        <v>7619.32</v>
      </c>
      <c r="I86" s="2" t="s">
        <v>8</v>
      </c>
      <c r="J86" s="2" t="s">
        <v>8</v>
      </c>
      <c r="K86" s="2" t="s">
        <v>8</v>
      </c>
      <c r="L86" s="2">
        <f t="shared" si="8"/>
        <v>1.2458399222510763</v>
      </c>
      <c r="M86" s="2">
        <f t="shared" si="9"/>
        <v>1.2370000000000001</v>
      </c>
      <c r="N86" s="3">
        <f t="shared" si="10"/>
        <v>7.1462588933517424E-3</v>
      </c>
      <c r="O86" t="str">
        <f>IF(N86&gt;参数!B$5,"套","")</f>
        <v>套</v>
      </c>
      <c r="P86" s="3">
        <f>IFERROR(IF(O85="套",(F86-E85)/2-2*参数!B$2,""),"")</f>
        <v>7.2999999999999515E-3</v>
      </c>
      <c r="Q86" s="11">
        <f t="shared" si="11"/>
        <v>1.2390242009445755</v>
      </c>
      <c r="R86" s="3">
        <f t="shared" si="12"/>
        <v>2.2123893805310324E-3</v>
      </c>
      <c r="S86" s="3">
        <f t="shared" si="13"/>
        <v>-7.0063694267517018E-3</v>
      </c>
      <c r="T86" s="5">
        <f t="shared" si="14"/>
        <v>1.0033222591362128</v>
      </c>
      <c r="U86" s="5">
        <f t="shared" si="15"/>
        <v>1.4529356943150042</v>
      </c>
    </row>
    <row r="87" spans="1:21" x14ac:dyDescent="0.15">
      <c r="A87" s="1">
        <v>41872</v>
      </c>
      <c r="B87" s="2">
        <v>1.25</v>
      </c>
      <c r="C87" s="2">
        <v>0.90700000000000003</v>
      </c>
      <c r="D87" s="2">
        <v>0.90500000000000003</v>
      </c>
      <c r="E87" s="2">
        <v>1.5469999999999999</v>
      </c>
      <c r="F87" s="2">
        <v>1.5760000000000001</v>
      </c>
      <c r="G87" s="10">
        <v>7629.94</v>
      </c>
      <c r="H87" s="10">
        <v>7670.29</v>
      </c>
      <c r="I87" s="2" t="s">
        <v>8</v>
      </c>
      <c r="J87" s="2" t="s">
        <v>8</v>
      </c>
      <c r="K87" s="2" t="s">
        <v>8</v>
      </c>
      <c r="L87" s="2">
        <f t="shared" si="8"/>
        <v>1.2446458984528805</v>
      </c>
      <c r="M87" s="2">
        <f t="shared" si="9"/>
        <v>1.2269999999999999</v>
      </c>
      <c r="N87" s="3">
        <f t="shared" si="10"/>
        <v>1.4381335332421141E-2</v>
      </c>
      <c r="O87" t="str">
        <f>IF(N87&gt;参数!B$5,"套","")</f>
        <v>套</v>
      </c>
      <c r="P87" s="3">
        <f>IFERROR(IF(O86="套",(F87-E86)/2-2*参数!B$2,""),"")</f>
        <v>2.8000000000000026E-3</v>
      </c>
      <c r="Q87" s="11">
        <f t="shared" si="11"/>
        <v>1.2424934687072202</v>
      </c>
      <c r="R87" s="3">
        <f t="shared" si="12"/>
        <v>-1.1037527593819041E-3</v>
      </c>
      <c r="S87" s="3">
        <f t="shared" si="13"/>
        <v>1.0904425914047611E-2</v>
      </c>
      <c r="T87" s="5">
        <f t="shared" si="14"/>
        <v>1.0022148394241419</v>
      </c>
      <c r="U87" s="5">
        <f t="shared" si="15"/>
        <v>1.4687791239515375</v>
      </c>
    </row>
    <row r="88" spans="1:21" x14ac:dyDescent="0.15">
      <c r="A88" s="1">
        <v>41873</v>
      </c>
      <c r="B88" s="2">
        <v>1.258</v>
      </c>
      <c r="C88" s="2">
        <v>0.90500000000000003</v>
      </c>
      <c r="D88" s="2">
        <v>0.90800000000000003</v>
      </c>
      <c r="E88" s="2">
        <v>1.579</v>
      </c>
      <c r="F88" s="2">
        <v>1.587</v>
      </c>
      <c r="G88" s="10">
        <v>7667.94</v>
      </c>
      <c r="H88" s="10">
        <v>7722.35</v>
      </c>
      <c r="I88" s="2" t="s">
        <v>8</v>
      </c>
      <c r="J88" s="2" t="s">
        <v>8</v>
      </c>
      <c r="K88" s="2" t="s">
        <v>8</v>
      </c>
      <c r="L88" s="2">
        <f t="shared" si="8"/>
        <v>1.2496361773805162</v>
      </c>
      <c r="M88" s="2">
        <f t="shared" si="9"/>
        <v>1.242</v>
      </c>
      <c r="N88" s="3">
        <f t="shared" si="10"/>
        <v>6.1482909665993013E-3</v>
      </c>
      <c r="O88" t="str">
        <f>IF(N88&gt;参数!B$5,"套","")</f>
        <v/>
      </c>
      <c r="P88" s="3">
        <f>IFERROR(IF(O87="套",(F88-E87)/2-2*参数!B$2,""),"")</f>
        <v>1.9800000000000019E-2</v>
      </c>
      <c r="Q88" s="11">
        <f t="shared" si="11"/>
        <v>1.2670948393876231</v>
      </c>
      <c r="R88" s="3">
        <f t="shared" si="12"/>
        <v>3.3149171270718814E-3</v>
      </c>
      <c r="S88" s="3">
        <f t="shared" si="13"/>
        <v>6.9796954314720328E-3</v>
      </c>
      <c r="T88" s="5">
        <f t="shared" si="14"/>
        <v>1.0055370985603547</v>
      </c>
      <c r="U88" s="5">
        <f t="shared" si="15"/>
        <v>1.4790307548928237</v>
      </c>
    </row>
    <row r="89" spans="1:21" x14ac:dyDescent="0.15">
      <c r="A89" s="1">
        <v>41876</v>
      </c>
      <c r="B89" s="2">
        <v>1.2390000000000001</v>
      </c>
      <c r="C89" s="2">
        <v>0.90600000000000003</v>
      </c>
      <c r="D89" s="2">
        <v>0.90500000000000003</v>
      </c>
      <c r="E89" s="2">
        <v>1.587</v>
      </c>
      <c r="F89" s="2">
        <v>1.5620000000000001</v>
      </c>
      <c r="G89" s="10">
        <v>7721.61</v>
      </c>
      <c r="H89" s="10">
        <v>7606.02</v>
      </c>
      <c r="I89" s="2" t="s">
        <v>8</v>
      </c>
      <c r="J89" s="2" t="s">
        <v>8</v>
      </c>
      <c r="K89" s="2" t="s">
        <v>8</v>
      </c>
      <c r="L89" s="2">
        <f t="shared" si="8"/>
        <v>1.257885478643159</v>
      </c>
      <c r="M89" s="2">
        <f t="shared" si="9"/>
        <v>1.2464999999999999</v>
      </c>
      <c r="N89" s="3">
        <f t="shared" si="10"/>
        <v>9.1339579969187401E-3</v>
      </c>
      <c r="O89" t="str">
        <f>IF(N89&gt;参数!B$5,"套","")</f>
        <v>套</v>
      </c>
      <c r="P89" s="3" t="str">
        <f>IFERROR(IF(O88="套",(F89-E88)/2-2*参数!B$2,""),"")</f>
        <v/>
      </c>
      <c r="Q89" s="11">
        <f t="shared" si="11"/>
        <v>1.2670948393876231</v>
      </c>
      <c r="R89" s="3">
        <f t="shared" si="12"/>
        <v>-3.3039647577092213E-3</v>
      </c>
      <c r="S89" s="3">
        <f t="shared" si="13"/>
        <v>-1.5752993068682941E-2</v>
      </c>
      <c r="T89" s="5">
        <f t="shared" si="14"/>
        <v>1.0022148394241421</v>
      </c>
      <c r="U89" s="5">
        <f t="shared" si="15"/>
        <v>1.4557315936626281</v>
      </c>
    </row>
    <row r="90" spans="1:21" x14ac:dyDescent="0.15">
      <c r="A90" s="1">
        <v>41877</v>
      </c>
      <c r="B90" s="2">
        <v>1.218</v>
      </c>
      <c r="C90" s="2">
        <v>0.90400000000000003</v>
      </c>
      <c r="D90" s="2">
        <v>0.9</v>
      </c>
      <c r="E90" s="2">
        <v>1.5489999999999999</v>
      </c>
      <c r="F90" s="2">
        <v>1.52</v>
      </c>
      <c r="G90" s="10">
        <v>7583.76</v>
      </c>
      <c r="H90" s="10">
        <v>7466.43</v>
      </c>
      <c r="I90" s="2" t="s">
        <v>8</v>
      </c>
      <c r="J90" s="2" t="s">
        <v>8</v>
      </c>
      <c r="K90" s="2" t="s">
        <v>8</v>
      </c>
      <c r="L90" s="2">
        <f t="shared" si="8"/>
        <v>1.2355552111353902</v>
      </c>
      <c r="M90" s="2">
        <f t="shared" si="9"/>
        <v>1.2264999999999999</v>
      </c>
      <c r="N90" s="3">
        <f t="shared" si="10"/>
        <v>7.3829687202529026E-3</v>
      </c>
      <c r="O90" t="str">
        <f>IF(N90&gt;参数!B$5,"套","")</f>
        <v>套</v>
      </c>
      <c r="P90" s="3">
        <f>IFERROR(IF(O89="套",(F90-E89)/2-2*参数!B$2,""),"")</f>
        <v>-3.3699999999999973E-2</v>
      </c>
      <c r="Q90" s="11">
        <f t="shared" si="11"/>
        <v>1.2243937433002603</v>
      </c>
      <c r="R90" s="3">
        <f t="shared" si="12"/>
        <v>-5.5248618784530246E-3</v>
      </c>
      <c r="S90" s="3">
        <f t="shared" si="13"/>
        <v>-2.6888604353393131E-2</v>
      </c>
      <c r="T90" s="5">
        <f t="shared" si="14"/>
        <v>0.9966777408637878</v>
      </c>
      <c r="U90" s="5">
        <f t="shared" si="15"/>
        <v>1.4165890027958992</v>
      </c>
    </row>
    <row r="91" spans="1:21" x14ac:dyDescent="0.15">
      <c r="A91" s="1">
        <v>41878</v>
      </c>
      <c r="B91" s="2">
        <v>1.2470000000000001</v>
      </c>
      <c r="C91" s="2">
        <v>0.9</v>
      </c>
      <c r="D91" s="2">
        <v>0.90400000000000003</v>
      </c>
      <c r="E91" s="2">
        <v>1.5109999999999999</v>
      </c>
      <c r="F91" s="2">
        <v>1.5740000000000001</v>
      </c>
      <c r="G91" s="10">
        <v>7476.96</v>
      </c>
      <c r="H91" s="10">
        <v>7657.17</v>
      </c>
      <c r="I91" s="2" t="s">
        <v>8</v>
      </c>
      <c r="J91" s="2" t="s">
        <v>8</v>
      </c>
      <c r="K91" s="2" t="s">
        <v>8</v>
      </c>
      <c r="L91" s="2">
        <f t="shared" si="8"/>
        <v>1.2196318726620352</v>
      </c>
      <c r="M91" s="2">
        <f t="shared" si="9"/>
        <v>1.2055</v>
      </c>
      <c r="N91" s="3">
        <f t="shared" si="10"/>
        <v>1.1722830910025017E-2</v>
      </c>
      <c r="O91" t="str">
        <f>IF(N91&gt;参数!B$5,"套","")</f>
        <v>套</v>
      </c>
      <c r="P91" s="3">
        <f>IFERROR(IF(O90="套",(F91-E90)/2-2*参数!B$2,""),"")</f>
        <v>1.2300000000000066E-2</v>
      </c>
      <c r="Q91" s="11">
        <f t="shared" si="11"/>
        <v>1.2394537863428534</v>
      </c>
      <c r="R91" s="3">
        <f t="shared" si="12"/>
        <v>4.4444444444444731E-3</v>
      </c>
      <c r="S91" s="3">
        <f t="shared" si="13"/>
        <v>3.5526315789473628E-2</v>
      </c>
      <c r="T91" s="5">
        <f t="shared" si="14"/>
        <v>1.0011074197120713</v>
      </c>
      <c r="U91" s="5">
        <f t="shared" si="15"/>
        <v>1.4669151910531217</v>
      </c>
    </row>
    <row r="92" spans="1:21" x14ac:dyDescent="0.15">
      <c r="A92" s="1">
        <v>41879</v>
      </c>
      <c r="B92" s="2">
        <v>1.2250000000000001</v>
      </c>
      <c r="C92" s="2">
        <v>0.90300000000000002</v>
      </c>
      <c r="D92" s="2">
        <v>0.9</v>
      </c>
      <c r="E92" s="2">
        <v>1.58</v>
      </c>
      <c r="F92" s="2">
        <v>1.554</v>
      </c>
      <c r="G92" s="10">
        <v>7684.45</v>
      </c>
      <c r="H92" s="10">
        <v>7511.51</v>
      </c>
      <c r="I92" s="2" t="s">
        <v>8</v>
      </c>
      <c r="J92" s="2" t="s">
        <v>8</v>
      </c>
      <c r="K92" s="2" t="s">
        <v>8</v>
      </c>
      <c r="L92" s="2">
        <f t="shared" si="8"/>
        <v>1.2512205216809864</v>
      </c>
      <c r="M92" s="2">
        <f t="shared" si="9"/>
        <v>1.2415</v>
      </c>
      <c r="N92" s="3">
        <f t="shared" si="10"/>
        <v>7.8296590261670573E-3</v>
      </c>
      <c r="O92" t="str">
        <f>IF(N92&gt;参数!B$5,"套","")</f>
        <v>套</v>
      </c>
      <c r="P92" s="3">
        <f>IFERROR(IF(O91="套",(F92-E91)/2-2*参数!B$2,""),"")</f>
        <v>2.1300000000000076E-2</v>
      </c>
      <c r="Q92" s="11">
        <f t="shared" si="11"/>
        <v>1.2658541519919564</v>
      </c>
      <c r="R92" s="3">
        <f t="shared" si="12"/>
        <v>-4.4247787610619538E-3</v>
      </c>
      <c r="S92" s="3">
        <f t="shared" si="13"/>
        <v>-1.2706480304955581E-2</v>
      </c>
      <c r="T92" s="5">
        <f t="shared" si="14"/>
        <v>0.9966777408637878</v>
      </c>
      <c r="U92" s="5">
        <f t="shared" si="15"/>
        <v>1.4482758620689651</v>
      </c>
    </row>
    <row r="93" spans="1:21" x14ac:dyDescent="0.15">
      <c r="A93" s="1">
        <v>41880</v>
      </c>
      <c r="B93" s="2">
        <v>1.258</v>
      </c>
      <c r="C93" s="2">
        <v>0.9</v>
      </c>
      <c r="D93" s="2">
        <v>0.90400000000000003</v>
      </c>
      <c r="E93" s="2">
        <v>1.5549999999999999</v>
      </c>
      <c r="F93" s="2">
        <v>1.6</v>
      </c>
      <c r="G93" s="10">
        <v>7525.28</v>
      </c>
      <c r="H93" s="10">
        <v>7737.7</v>
      </c>
      <c r="I93" s="2" t="s">
        <v>8</v>
      </c>
      <c r="J93" s="2" t="s">
        <v>8</v>
      </c>
      <c r="K93" s="2" t="s">
        <v>8</v>
      </c>
      <c r="L93" s="2">
        <f t="shared" si="8"/>
        <v>1.227133370986659</v>
      </c>
      <c r="M93" s="2">
        <f t="shared" si="9"/>
        <v>1.2275</v>
      </c>
      <c r="N93" s="3">
        <f t="shared" si="10"/>
        <v>-2.9867944060368856E-4</v>
      </c>
      <c r="O93" t="str">
        <f>IF(N93&gt;参数!B$5,"套","")</f>
        <v/>
      </c>
      <c r="P93" s="3">
        <f>IFERROR(IF(O92="套",(F93-E92)/2-2*参数!B$2,""),"")</f>
        <v>9.8000000000000084E-3</v>
      </c>
      <c r="Q93" s="11">
        <f t="shared" si="11"/>
        <v>1.2782595226814777</v>
      </c>
      <c r="R93" s="3">
        <f t="shared" si="12"/>
        <v>4.4444444444444731E-3</v>
      </c>
      <c r="S93" s="3">
        <f t="shared" si="13"/>
        <v>2.9601029601029616E-2</v>
      </c>
      <c r="T93" s="5">
        <f t="shared" si="14"/>
        <v>1.0011074197120713</v>
      </c>
      <c r="U93" s="5">
        <f t="shared" si="15"/>
        <v>1.4911463187325251</v>
      </c>
    </row>
    <row r="94" spans="1:21" x14ac:dyDescent="0.15">
      <c r="A94" s="1">
        <v>41883</v>
      </c>
      <c r="B94" s="2">
        <v>1.2929999999999999</v>
      </c>
      <c r="C94" s="2">
        <v>0.90400000000000003</v>
      </c>
      <c r="D94" s="2">
        <v>0.9</v>
      </c>
      <c r="E94" s="2">
        <v>1.76</v>
      </c>
      <c r="F94" s="2">
        <v>1.7</v>
      </c>
      <c r="G94" s="10">
        <v>7823.19</v>
      </c>
      <c r="H94" s="10">
        <v>7977.1</v>
      </c>
      <c r="I94" s="2" t="s">
        <v>8</v>
      </c>
      <c r="J94" s="2" t="s">
        <v>8</v>
      </c>
      <c r="K94" s="2" t="s">
        <v>8</v>
      </c>
      <c r="L94" s="2">
        <f t="shared" si="8"/>
        <v>1.2712040656784316</v>
      </c>
      <c r="M94" s="2">
        <f t="shared" si="9"/>
        <v>1.3320000000000001</v>
      </c>
      <c r="N94" s="3">
        <f t="shared" si="10"/>
        <v>-4.5642593334510928E-2</v>
      </c>
      <c r="O94" t="str">
        <f>IF(N94&gt;参数!B$5,"套","")</f>
        <v/>
      </c>
      <c r="P94" s="3" t="str">
        <f>IFERROR(IF(O93="套",(F94-E93)/2-2*参数!B$2,""),"")</f>
        <v/>
      </c>
      <c r="Q94" s="11">
        <f t="shared" si="11"/>
        <v>1.2782595226814777</v>
      </c>
      <c r="R94" s="3">
        <f t="shared" si="12"/>
        <v>-4.4247787610619538E-3</v>
      </c>
      <c r="S94" s="3">
        <f t="shared" si="13"/>
        <v>6.25E-2</v>
      </c>
      <c r="T94" s="5">
        <f t="shared" si="14"/>
        <v>0.9966777408637878</v>
      </c>
      <c r="U94" s="5">
        <f t="shared" si="15"/>
        <v>1.584342963653308</v>
      </c>
    </row>
    <row r="95" spans="1:21" x14ac:dyDescent="0.15">
      <c r="A95" s="1">
        <v>41884</v>
      </c>
      <c r="B95" s="2">
        <v>1.341</v>
      </c>
      <c r="C95" s="2">
        <v>0.9</v>
      </c>
      <c r="D95" s="2">
        <v>0.89800000000000002</v>
      </c>
      <c r="E95" s="2">
        <v>1.702</v>
      </c>
      <c r="F95" s="2">
        <v>1.87</v>
      </c>
      <c r="G95" s="10">
        <v>8006.67</v>
      </c>
      <c r="H95" s="10">
        <v>8292.65</v>
      </c>
      <c r="I95" s="2" t="s">
        <v>8</v>
      </c>
      <c r="J95" s="2" t="s">
        <v>8</v>
      </c>
      <c r="K95" s="2" t="s">
        <v>8</v>
      </c>
      <c r="L95" s="2">
        <f t="shared" si="8"/>
        <v>1.2975533225733662</v>
      </c>
      <c r="M95" s="2">
        <f t="shared" si="9"/>
        <v>1.3009999999999999</v>
      </c>
      <c r="N95" s="3">
        <f t="shared" si="10"/>
        <v>-2.649252441686234E-3</v>
      </c>
      <c r="O95" t="str">
        <f>IF(N95&gt;参数!B$5,"套","")</f>
        <v/>
      </c>
      <c r="P95" s="3" t="str">
        <f>IFERROR(IF(O94="套",(F95-E94)/2-2*参数!B$2,""),"")</f>
        <v/>
      </c>
      <c r="Q95" s="11">
        <f t="shared" si="11"/>
        <v>1.2782595226814777</v>
      </c>
      <c r="R95" s="3">
        <f t="shared" si="12"/>
        <v>-2.2222222222222365E-3</v>
      </c>
      <c r="S95" s="3">
        <f t="shared" si="13"/>
        <v>0.10000000000000009</v>
      </c>
      <c r="T95" s="5">
        <f t="shared" si="14"/>
        <v>0.994462901439646</v>
      </c>
      <c r="U95" s="5">
        <f t="shared" si="15"/>
        <v>1.7427772600186389</v>
      </c>
    </row>
    <row r="96" spans="1:21" x14ac:dyDescent="0.15">
      <c r="A96" s="1">
        <v>41885</v>
      </c>
      <c r="B96" s="2">
        <v>1.345</v>
      </c>
      <c r="C96" s="2">
        <v>0.89700000000000002</v>
      </c>
      <c r="D96" s="2">
        <v>0.9</v>
      </c>
      <c r="E96" s="2">
        <v>1.87</v>
      </c>
      <c r="F96" s="2">
        <v>1.978</v>
      </c>
      <c r="G96" s="10">
        <v>8291.5300000000007</v>
      </c>
      <c r="H96" s="10">
        <v>8321.9599999999991</v>
      </c>
      <c r="I96" s="2" t="s">
        <v>8</v>
      </c>
      <c r="J96" s="2" t="s">
        <v>8</v>
      </c>
      <c r="K96" s="2" t="s">
        <v>8</v>
      </c>
      <c r="L96" s="2">
        <f t="shared" si="8"/>
        <v>1.3408279411285899</v>
      </c>
      <c r="M96" s="2">
        <f t="shared" si="9"/>
        <v>1.3835000000000002</v>
      </c>
      <c r="N96" s="3">
        <f t="shared" si="10"/>
        <v>-3.084355538229866E-2</v>
      </c>
      <c r="O96" t="str">
        <f>IF(N96&gt;参数!B$5,"套","")</f>
        <v/>
      </c>
      <c r="P96" s="3" t="str">
        <f>IFERROR(IF(O95="套",(F96-E95)/2-2*参数!B$2,""),"")</f>
        <v/>
      </c>
      <c r="Q96" s="11">
        <f t="shared" si="11"/>
        <v>1.2782595226814777</v>
      </c>
      <c r="R96" s="3">
        <f t="shared" si="12"/>
        <v>2.2271714922048602E-3</v>
      </c>
      <c r="S96" s="3">
        <f t="shared" si="13"/>
        <v>5.7754010695187041E-2</v>
      </c>
      <c r="T96" s="5">
        <f t="shared" si="14"/>
        <v>0.99667774086378769</v>
      </c>
      <c r="U96" s="5">
        <f t="shared" si="15"/>
        <v>1.843429636533084</v>
      </c>
    </row>
    <row r="97" spans="1:21" x14ac:dyDescent="0.15">
      <c r="A97" s="1">
        <v>41886</v>
      </c>
      <c r="B97" s="2">
        <v>1.365</v>
      </c>
      <c r="C97" s="2">
        <v>0.89700000000000002</v>
      </c>
      <c r="D97" s="2">
        <v>0.89700000000000002</v>
      </c>
      <c r="E97" s="2">
        <v>1.915</v>
      </c>
      <c r="F97" s="2">
        <v>2.008</v>
      </c>
      <c r="G97" s="10">
        <v>8305.9500000000007</v>
      </c>
      <c r="H97" s="10">
        <v>8465.4500000000007</v>
      </c>
      <c r="I97" s="2" t="s">
        <v>8</v>
      </c>
      <c r="J97" s="2" t="s">
        <v>8</v>
      </c>
      <c r="K97" s="2" t="s">
        <v>8</v>
      </c>
      <c r="L97" s="2">
        <f t="shared" si="8"/>
        <v>1.3425418317920299</v>
      </c>
      <c r="M97" s="2">
        <f t="shared" si="9"/>
        <v>1.4060000000000001</v>
      </c>
      <c r="N97" s="3">
        <f t="shared" si="10"/>
        <v>-4.513383229585366E-2</v>
      </c>
      <c r="O97" t="str">
        <f>IF(N97&gt;参数!B$5,"套","")</f>
        <v/>
      </c>
      <c r="P97" s="3" t="str">
        <f>IFERROR(IF(O96="套",(F97-E96)/2-2*参数!B$2,""),"")</f>
        <v/>
      </c>
      <c r="Q97" s="11">
        <f t="shared" si="11"/>
        <v>1.2782595226814777</v>
      </c>
      <c r="R97" s="3">
        <f t="shared" si="12"/>
        <v>-3.3333333333332993E-3</v>
      </c>
      <c r="S97" s="3">
        <f t="shared" si="13"/>
        <v>1.5166835187057748E-2</v>
      </c>
      <c r="T97" s="5">
        <f t="shared" si="14"/>
        <v>0.99335548172757504</v>
      </c>
      <c r="U97" s="5">
        <f t="shared" si="15"/>
        <v>1.871388630009319</v>
      </c>
    </row>
    <row r="98" spans="1:21" x14ac:dyDescent="0.15">
      <c r="A98" s="1">
        <v>41887</v>
      </c>
      <c r="B98" s="2">
        <v>1.3779999999999999</v>
      </c>
      <c r="C98" s="2">
        <v>0.89600000000000002</v>
      </c>
      <c r="D98" s="2">
        <v>0.89400000000000002</v>
      </c>
      <c r="E98" s="2">
        <v>1.9390000000000001</v>
      </c>
      <c r="F98" s="2">
        <v>1.903</v>
      </c>
      <c r="G98" s="10">
        <v>8450.09</v>
      </c>
      <c r="H98" s="10">
        <v>8550.41</v>
      </c>
      <c r="I98" s="2" t="s">
        <v>8</v>
      </c>
      <c r="J98" s="2" t="s">
        <v>8</v>
      </c>
      <c r="K98" s="2" t="s">
        <v>8</v>
      </c>
      <c r="L98" s="2">
        <f t="shared" si="8"/>
        <v>1.3626471327572662</v>
      </c>
      <c r="M98" s="2">
        <f t="shared" si="9"/>
        <v>1.4175</v>
      </c>
      <c r="N98" s="3">
        <f t="shared" si="10"/>
        <v>-3.8696908107748729E-2</v>
      </c>
      <c r="O98" t="str">
        <f>IF(N98&gt;参数!B$5,"套","")</f>
        <v/>
      </c>
      <c r="P98" s="3" t="str">
        <f>IFERROR(IF(O97="套",(F98-E97)/2-2*参数!B$2,""),"")</f>
        <v/>
      </c>
      <c r="Q98" s="11">
        <f t="shared" si="11"/>
        <v>1.2782595226814777</v>
      </c>
      <c r="R98" s="3">
        <f t="shared" si="12"/>
        <v>-3.3444816053511683E-3</v>
      </c>
      <c r="S98" s="3">
        <f t="shared" si="13"/>
        <v>-5.2290836653386408E-2</v>
      </c>
      <c r="T98" s="5">
        <f t="shared" si="14"/>
        <v>0.99003322259136239</v>
      </c>
      <c r="U98" s="5">
        <f t="shared" si="15"/>
        <v>1.7735321528424972</v>
      </c>
    </row>
    <row r="99" spans="1:21" x14ac:dyDescent="0.15">
      <c r="A99" s="1">
        <v>41891</v>
      </c>
      <c r="B99" s="2">
        <v>1.3819999999999999</v>
      </c>
      <c r="C99" s="2">
        <v>0.89100000000000001</v>
      </c>
      <c r="D99" s="2">
        <v>0.89700000000000002</v>
      </c>
      <c r="E99" s="2">
        <v>1.8720000000000001</v>
      </c>
      <c r="F99" s="2">
        <v>1.8480000000000001</v>
      </c>
      <c r="G99" s="10">
        <v>8538.81</v>
      </c>
      <c r="H99" s="10">
        <v>8587.5300000000007</v>
      </c>
      <c r="I99" s="2" t="s">
        <v>8</v>
      </c>
      <c r="J99" s="2" t="s">
        <v>8</v>
      </c>
      <c r="K99" s="2" t="s">
        <v>8</v>
      </c>
      <c r="L99" s="2">
        <f t="shared" si="8"/>
        <v>1.3762239962762017</v>
      </c>
      <c r="M99" s="2">
        <f t="shared" si="9"/>
        <v>1.3815</v>
      </c>
      <c r="N99" s="3">
        <f t="shared" si="10"/>
        <v>-3.8190399737952907E-3</v>
      </c>
      <c r="O99" t="str">
        <f>IF(N99&gt;参数!B$5,"套","")</f>
        <v/>
      </c>
      <c r="P99" s="3" t="str">
        <f>IFERROR(IF(O98="套",(F99-E98)/2-2*参数!B$2,""),"")</f>
        <v/>
      </c>
      <c r="Q99" s="11">
        <f t="shared" si="11"/>
        <v>1.2782595226814777</v>
      </c>
      <c r="R99" s="3">
        <f t="shared" si="12"/>
        <v>3.3557046979866278E-3</v>
      </c>
      <c r="S99" s="3">
        <f t="shared" si="13"/>
        <v>-2.8901734104046173E-2</v>
      </c>
      <c r="T99" s="5">
        <f t="shared" si="14"/>
        <v>0.99335548172757504</v>
      </c>
      <c r="U99" s="5">
        <f t="shared" si="15"/>
        <v>1.7222739981360669</v>
      </c>
    </row>
    <row r="100" spans="1:21" x14ac:dyDescent="0.15">
      <c r="A100" s="1">
        <v>41892</v>
      </c>
      <c r="B100" s="2">
        <v>1.3879999999999999</v>
      </c>
      <c r="C100" s="2">
        <v>0.89800000000000002</v>
      </c>
      <c r="D100" s="2">
        <v>0.89700000000000002</v>
      </c>
      <c r="E100" s="2">
        <v>1.833</v>
      </c>
      <c r="F100" s="2">
        <v>1.857</v>
      </c>
      <c r="G100" s="10">
        <v>8557.51</v>
      </c>
      <c r="H100" s="10">
        <v>8631.83</v>
      </c>
      <c r="I100" s="2" t="s">
        <v>8</v>
      </c>
      <c r="J100" s="2" t="s">
        <v>8</v>
      </c>
      <c r="K100" s="2" t="s">
        <v>8</v>
      </c>
      <c r="L100" s="2">
        <f t="shared" si="8"/>
        <v>1.3774104081150225</v>
      </c>
      <c r="M100" s="2">
        <f t="shared" si="9"/>
        <v>1.3654999999999999</v>
      </c>
      <c r="N100" s="3">
        <f t="shared" si="10"/>
        <v>8.7223787001262654E-3</v>
      </c>
      <c r="O100" t="str">
        <f>IF(N100&gt;参数!B$5,"套","")</f>
        <v>套</v>
      </c>
      <c r="P100" s="3" t="str">
        <f>IFERROR(IF(O99="套",(F100-E99)/2-2*参数!B$2,""),"")</f>
        <v/>
      </c>
      <c r="Q100" s="11">
        <f t="shared" si="11"/>
        <v>1.2782595226814777</v>
      </c>
      <c r="R100" s="3">
        <f t="shared" si="12"/>
        <v>0</v>
      </c>
      <c r="S100" s="3">
        <f t="shared" si="13"/>
        <v>4.8701298701299134E-3</v>
      </c>
      <c r="T100" s="5">
        <f t="shared" si="14"/>
        <v>0.99335548172757504</v>
      </c>
      <c r="U100" s="5">
        <f t="shared" si="15"/>
        <v>1.7306616961789374</v>
      </c>
    </row>
    <row r="101" spans="1:21" x14ac:dyDescent="0.15">
      <c r="A101" s="1">
        <v>41893</v>
      </c>
      <c r="B101" s="2">
        <v>1.393</v>
      </c>
      <c r="C101" s="2">
        <v>0.89800000000000002</v>
      </c>
      <c r="D101" s="2">
        <v>0.9</v>
      </c>
      <c r="E101" s="2">
        <v>1.8420000000000001</v>
      </c>
      <c r="F101" s="2">
        <v>1.861</v>
      </c>
      <c r="G101" s="10">
        <v>8603.2800000000007</v>
      </c>
      <c r="H101" s="10">
        <v>8659.2199999999993</v>
      </c>
      <c r="I101" s="2" t="s">
        <v>8</v>
      </c>
      <c r="J101" s="2" t="s">
        <v>8</v>
      </c>
      <c r="K101" s="2" t="s">
        <v>8</v>
      </c>
      <c r="L101" s="2">
        <f t="shared" si="8"/>
        <v>1.3836386965452285</v>
      </c>
      <c r="M101" s="2">
        <f t="shared" si="9"/>
        <v>1.37</v>
      </c>
      <c r="N101" s="3">
        <f t="shared" si="10"/>
        <v>9.9552529527213718E-3</v>
      </c>
      <c r="O101" t="str">
        <f>IF(N101&gt;参数!B$5,"套","")</f>
        <v>套</v>
      </c>
      <c r="P101" s="3">
        <f>IFERROR(IF(O100="套",(F101-E100)/2-2*参数!B$2,""),"")</f>
        <v>1.3800000000000012E-2</v>
      </c>
      <c r="Q101" s="11">
        <f t="shared" si="11"/>
        <v>1.2958995040944821</v>
      </c>
      <c r="R101" s="3">
        <f t="shared" si="12"/>
        <v>3.3444816053511683E-3</v>
      </c>
      <c r="S101" s="3">
        <f t="shared" si="13"/>
        <v>2.154011847065096E-3</v>
      </c>
      <c r="T101" s="5">
        <f t="shared" si="14"/>
        <v>0.99667774086378769</v>
      </c>
      <c r="U101" s="5">
        <f t="shared" si="15"/>
        <v>1.7343895619757685</v>
      </c>
    </row>
    <row r="102" spans="1:21" x14ac:dyDescent="0.15">
      <c r="A102" s="1">
        <v>41894</v>
      </c>
      <c r="B102" s="2">
        <v>1.43</v>
      </c>
      <c r="C102" s="2">
        <v>0.89900000000000002</v>
      </c>
      <c r="D102" s="2">
        <v>0.90700000000000003</v>
      </c>
      <c r="E102" s="2">
        <v>1.8620000000000001</v>
      </c>
      <c r="F102" s="2">
        <v>1.93</v>
      </c>
      <c r="G102" s="10">
        <v>8659.23</v>
      </c>
      <c r="H102" s="10">
        <v>8909.83</v>
      </c>
      <c r="I102" s="2" t="s">
        <v>8</v>
      </c>
      <c r="J102" s="2" t="s">
        <v>8</v>
      </c>
      <c r="K102" s="2" t="s">
        <v>8</v>
      </c>
      <c r="L102" s="2">
        <f t="shared" si="8"/>
        <v>1.393001528255432</v>
      </c>
      <c r="M102" s="2">
        <f t="shared" si="9"/>
        <v>1.3805000000000001</v>
      </c>
      <c r="N102" s="3">
        <f t="shared" si="10"/>
        <v>9.0557973599652009E-3</v>
      </c>
      <c r="O102" t="str">
        <f>IF(N102&gt;参数!B$5,"套","")</f>
        <v>套</v>
      </c>
      <c r="P102" s="3">
        <f>IFERROR(IF(O101="套",(F102-E101)/2-2*参数!B$2,""),"")</f>
        <v>4.3799999999999929E-2</v>
      </c>
      <c r="Q102" s="11">
        <f t="shared" si="11"/>
        <v>1.3526599023738202</v>
      </c>
      <c r="R102" s="3">
        <f t="shared" si="12"/>
        <v>7.7777777777778834E-3</v>
      </c>
      <c r="S102" s="3">
        <f t="shared" si="13"/>
        <v>3.707684040838255E-2</v>
      </c>
      <c r="T102" s="5">
        <f t="shared" si="14"/>
        <v>1.0044296788482838</v>
      </c>
      <c r="U102" s="5">
        <f t="shared" si="15"/>
        <v>1.7986952469711086</v>
      </c>
    </row>
    <row r="103" spans="1:21" x14ac:dyDescent="0.15">
      <c r="A103" s="1">
        <v>41897</v>
      </c>
      <c r="B103" s="2">
        <v>1.4430000000000001</v>
      </c>
      <c r="C103" s="2">
        <v>0.90800000000000003</v>
      </c>
      <c r="D103" s="2">
        <v>0.90600000000000003</v>
      </c>
      <c r="E103" s="2">
        <v>1.92</v>
      </c>
      <c r="F103" s="2">
        <v>1.96</v>
      </c>
      <c r="G103" s="10">
        <v>8941.5</v>
      </c>
      <c r="H103" s="10">
        <v>9005.6</v>
      </c>
      <c r="I103" s="2" t="s">
        <v>8</v>
      </c>
      <c r="J103" s="2" t="s">
        <v>8</v>
      </c>
      <c r="K103" s="2" t="s">
        <v>8</v>
      </c>
      <c r="L103" s="2">
        <f t="shared" si="8"/>
        <v>1.4348287896626535</v>
      </c>
      <c r="M103" s="2">
        <f t="shared" si="9"/>
        <v>1.4139999999999999</v>
      </c>
      <c r="N103" s="3">
        <f t="shared" si="10"/>
        <v>1.473040287316385E-2</v>
      </c>
      <c r="O103" t="str">
        <f>IF(N103&gt;参数!B$5,"套","")</f>
        <v>套</v>
      </c>
      <c r="P103" s="3">
        <f>IFERROR(IF(O102="套",(F103-E102)/2-2*参数!B$2,""),"")</f>
        <v>4.8799999999999934E-2</v>
      </c>
      <c r="Q103" s="11">
        <f t="shared" si="11"/>
        <v>1.4186697056096624</v>
      </c>
      <c r="R103" s="3">
        <f t="shared" si="12"/>
        <v>-1.1025358324145973E-3</v>
      </c>
      <c r="S103" s="3">
        <f t="shared" si="13"/>
        <v>1.5544041450777257E-2</v>
      </c>
      <c r="T103" s="5">
        <f t="shared" si="14"/>
        <v>1.003322259136213</v>
      </c>
      <c r="U103" s="5">
        <f t="shared" si="15"/>
        <v>1.8266542404473436</v>
      </c>
    </row>
    <row r="104" spans="1:21" x14ac:dyDescent="0.15">
      <c r="A104" s="1">
        <v>41898</v>
      </c>
      <c r="B104" s="2">
        <v>1.3759999999999999</v>
      </c>
      <c r="C104" s="2">
        <v>0.90600000000000003</v>
      </c>
      <c r="D104" s="2">
        <v>0.90300000000000002</v>
      </c>
      <c r="E104" s="2">
        <v>1.96</v>
      </c>
      <c r="F104" s="2">
        <v>1.85</v>
      </c>
      <c r="G104" s="10">
        <v>9001.5</v>
      </c>
      <c r="H104" s="10">
        <v>8558.64</v>
      </c>
      <c r="I104" s="2" t="s">
        <v>8</v>
      </c>
      <c r="J104" s="2" t="s">
        <v>8</v>
      </c>
      <c r="K104" s="2" t="s">
        <v>8</v>
      </c>
      <c r="L104" s="2">
        <f t="shared" si="8"/>
        <v>1.4423758900017767</v>
      </c>
      <c r="M104" s="2">
        <f t="shared" si="9"/>
        <v>1.4330000000000001</v>
      </c>
      <c r="N104" s="3">
        <f t="shared" si="10"/>
        <v>6.5428401966340921E-3</v>
      </c>
      <c r="O104" t="str">
        <f>IF(N104&gt;参数!B$5,"套","")</f>
        <v/>
      </c>
      <c r="P104" s="3">
        <f>IFERROR(IF(O103="套",(F104-E103)/2-2*参数!B$2,""),"")</f>
        <v>-3.5199999999999919E-2</v>
      </c>
      <c r="Q104" s="11">
        <f t="shared" si="11"/>
        <v>1.3687325319722026</v>
      </c>
      <c r="R104" s="3">
        <f t="shared" si="12"/>
        <v>-3.3112582781457123E-3</v>
      </c>
      <c r="S104" s="3">
        <f t="shared" si="13"/>
        <v>-5.6122448979591733E-2</v>
      </c>
      <c r="T104" s="5">
        <f t="shared" si="14"/>
        <v>1.0000000000000004</v>
      </c>
      <c r="U104" s="5">
        <f t="shared" si="15"/>
        <v>1.7241379310344827</v>
      </c>
    </row>
    <row r="105" spans="1:21" x14ac:dyDescent="0.15">
      <c r="A105" s="1">
        <v>41899</v>
      </c>
      <c r="B105" s="2">
        <v>1.369</v>
      </c>
      <c r="C105" s="2">
        <v>0.90100000000000002</v>
      </c>
      <c r="D105" s="2">
        <v>0.9</v>
      </c>
      <c r="E105" s="2">
        <v>1.849</v>
      </c>
      <c r="F105" s="2">
        <v>1.84</v>
      </c>
      <c r="G105" s="10">
        <v>8542.5400000000009</v>
      </c>
      <c r="H105" s="10">
        <v>8509.83</v>
      </c>
      <c r="I105" s="2" t="s">
        <v>8</v>
      </c>
      <c r="J105" s="2" t="s">
        <v>8</v>
      </c>
      <c r="K105" s="2" t="s">
        <v>8</v>
      </c>
      <c r="L105" s="2">
        <f t="shared" si="8"/>
        <v>1.3735409737995758</v>
      </c>
      <c r="M105" s="2">
        <f t="shared" si="9"/>
        <v>1.375</v>
      </c>
      <c r="N105" s="3">
        <f t="shared" si="10"/>
        <v>-1.0611099639448174E-3</v>
      </c>
      <c r="O105" t="str">
        <f>IF(N105&gt;参数!B$5,"套","")</f>
        <v/>
      </c>
      <c r="P105" s="3" t="str">
        <f>IFERROR(IF(O104="套",(F105-E104)/2-2*参数!B$2,""),"")</f>
        <v/>
      </c>
      <c r="Q105" s="11">
        <f t="shared" si="11"/>
        <v>1.3687325319722026</v>
      </c>
      <c r="R105" s="3">
        <f t="shared" si="12"/>
        <v>-3.3222591362126463E-3</v>
      </c>
      <c r="S105" s="3">
        <f t="shared" si="13"/>
        <v>-5.4054054054054612E-3</v>
      </c>
      <c r="T105" s="5">
        <f t="shared" si="14"/>
        <v>0.9966777408637878</v>
      </c>
      <c r="U105" s="5">
        <f t="shared" si="15"/>
        <v>1.7148182665424043</v>
      </c>
    </row>
    <row r="106" spans="1:21" x14ac:dyDescent="0.15">
      <c r="A106" s="1">
        <v>41900</v>
      </c>
      <c r="B106" s="2">
        <v>1.369</v>
      </c>
      <c r="C106" s="2">
        <v>0.9</v>
      </c>
      <c r="D106" s="2">
        <v>0.9</v>
      </c>
      <c r="E106" s="2">
        <v>1.829</v>
      </c>
      <c r="F106" s="2">
        <v>1.827</v>
      </c>
      <c r="G106" s="10">
        <v>8471.16</v>
      </c>
      <c r="H106" s="10">
        <v>8504.7999999999993</v>
      </c>
      <c r="I106" s="2" t="s">
        <v>8</v>
      </c>
      <c r="J106" s="2" t="s">
        <v>8</v>
      </c>
      <c r="K106" s="2" t="s">
        <v>8</v>
      </c>
      <c r="L106" s="2">
        <f t="shared" si="8"/>
        <v>1.3630900971582276</v>
      </c>
      <c r="M106" s="2">
        <f t="shared" si="9"/>
        <v>1.3645</v>
      </c>
      <c r="N106" s="3">
        <f t="shared" si="10"/>
        <v>-1.033274343548829E-3</v>
      </c>
      <c r="O106" t="str">
        <f>IF(N106&gt;参数!B$5,"套","")</f>
        <v/>
      </c>
      <c r="P106" s="3" t="str">
        <f>IFERROR(IF(O105="套",(F106-E105)/2-2*参数!B$2,""),"")</f>
        <v/>
      </c>
      <c r="Q106" s="11">
        <f t="shared" si="11"/>
        <v>1.3687325319722026</v>
      </c>
      <c r="R106" s="3">
        <f t="shared" si="12"/>
        <v>0</v>
      </c>
      <c r="S106" s="3">
        <f t="shared" si="13"/>
        <v>-7.0652173913043903E-3</v>
      </c>
      <c r="T106" s="5">
        <f t="shared" si="14"/>
        <v>0.9966777408637878</v>
      </c>
      <c r="U106" s="5">
        <f t="shared" si="15"/>
        <v>1.7027027027027024</v>
      </c>
    </row>
    <row r="107" spans="1:21" x14ac:dyDescent="0.15">
      <c r="A107" s="1">
        <v>41901</v>
      </c>
      <c r="B107" s="2">
        <v>1.405</v>
      </c>
      <c r="C107" s="2">
        <v>0.9</v>
      </c>
      <c r="D107" s="2">
        <v>0.9</v>
      </c>
      <c r="E107" s="2">
        <v>1.8320000000000001</v>
      </c>
      <c r="F107" s="2">
        <v>1.895</v>
      </c>
      <c r="G107" s="10">
        <v>8498.5400000000009</v>
      </c>
      <c r="H107" s="10">
        <v>8746.2800000000007</v>
      </c>
      <c r="I107" s="2" t="s">
        <v>8</v>
      </c>
      <c r="J107" s="2" t="s">
        <v>8</v>
      </c>
      <c r="K107" s="2" t="s">
        <v>8</v>
      </c>
      <c r="L107" s="2">
        <f t="shared" si="8"/>
        <v>1.3680427237559967</v>
      </c>
      <c r="M107" s="2">
        <f t="shared" si="9"/>
        <v>1.3660000000000001</v>
      </c>
      <c r="N107" s="3">
        <f t="shared" si="10"/>
        <v>1.4954053850633198E-3</v>
      </c>
      <c r="O107" t="str">
        <f>IF(N107&gt;参数!B$5,"套","")</f>
        <v/>
      </c>
      <c r="P107" s="3" t="str">
        <f>IFERROR(IF(O106="套",(F107-E106)/2-2*参数!B$2,""),"")</f>
        <v/>
      </c>
      <c r="Q107" s="11">
        <f t="shared" si="11"/>
        <v>1.3687325319722026</v>
      </c>
      <c r="R107" s="3">
        <f t="shared" si="12"/>
        <v>0</v>
      </c>
      <c r="S107" s="3">
        <f t="shared" si="13"/>
        <v>3.7219485495347593E-2</v>
      </c>
      <c r="T107" s="5">
        <f t="shared" si="14"/>
        <v>0.9966777408637878</v>
      </c>
      <c r="U107" s="5">
        <f t="shared" si="15"/>
        <v>1.7660764212488347</v>
      </c>
    </row>
    <row r="108" spans="1:21" x14ac:dyDescent="0.15">
      <c r="A108" s="1">
        <v>41904</v>
      </c>
      <c r="B108" s="2">
        <v>1.381</v>
      </c>
      <c r="C108" s="2">
        <v>0.9</v>
      </c>
      <c r="D108" s="2">
        <v>0.89900000000000002</v>
      </c>
      <c r="E108" s="2">
        <v>1.89</v>
      </c>
      <c r="F108" s="2">
        <v>1.859</v>
      </c>
      <c r="G108" s="10">
        <v>8733.2199999999993</v>
      </c>
      <c r="H108" s="10">
        <v>8581.0400000000009</v>
      </c>
      <c r="I108" s="2" t="s">
        <v>8</v>
      </c>
      <c r="J108" s="2" t="s">
        <v>8</v>
      </c>
      <c r="K108" s="2" t="s">
        <v>8</v>
      </c>
      <c r="L108" s="2">
        <f t="shared" si="8"/>
        <v>1.4030069429517462</v>
      </c>
      <c r="M108" s="2">
        <f t="shared" si="9"/>
        <v>1.395</v>
      </c>
      <c r="N108" s="3">
        <f t="shared" si="10"/>
        <v>5.7397440514310727E-3</v>
      </c>
      <c r="O108" t="str">
        <f>IF(N108&gt;参数!B$5,"套","")</f>
        <v/>
      </c>
      <c r="P108" s="3" t="str">
        <f>IFERROR(IF(O107="套",(F108-E107)/2-2*参数!B$2,""),"")</f>
        <v/>
      </c>
      <c r="Q108" s="11">
        <f t="shared" si="11"/>
        <v>1.3687325319722026</v>
      </c>
      <c r="R108" s="3">
        <f t="shared" si="12"/>
        <v>-1.1111111111110628E-3</v>
      </c>
      <c r="S108" s="3">
        <f t="shared" si="13"/>
        <v>-1.8997361477572583E-2</v>
      </c>
      <c r="T108" s="5">
        <f t="shared" si="14"/>
        <v>0.99557032115171695</v>
      </c>
      <c r="U108" s="5">
        <f t="shared" si="15"/>
        <v>1.7325256290773527</v>
      </c>
    </row>
    <row r="109" spans="1:21" x14ac:dyDescent="0.15">
      <c r="A109" s="1">
        <v>41905</v>
      </c>
      <c r="B109" s="2">
        <v>1.421</v>
      </c>
      <c r="C109" s="2">
        <v>0.89800000000000002</v>
      </c>
      <c r="D109" s="2">
        <v>0.9</v>
      </c>
      <c r="E109" s="2">
        <v>1.8580000000000001</v>
      </c>
      <c r="F109" s="2">
        <v>1.9219999999999999</v>
      </c>
      <c r="G109" s="10">
        <v>8575.36</v>
      </c>
      <c r="H109" s="10">
        <v>8850.36</v>
      </c>
      <c r="I109" s="2" t="s">
        <v>8</v>
      </c>
      <c r="J109" s="2" t="s">
        <v>8</v>
      </c>
      <c r="K109" s="2" t="s">
        <v>8</v>
      </c>
      <c r="L109" s="2">
        <f t="shared" si="8"/>
        <v>1.3801315882457137</v>
      </c>
      <c r="M109" s="2">
        <f t="shared" si="9"/>
        <v>1.3780000000000001</v>
      </c>
      <c r="N109" s="3">
        <f t="shared" si="10"/>
        <v>1.5468710055976942E-3</v>
      </c>
      <c r="O109" t="str">
        <f>IF(N109&gt;参数!B$5,"套","")</f>
        <v/>
      </c>
      <c r="P109" s="3" t="str">
        <f>IFERROR(IF(O108="套",(F109-E108)/2-2*参数!B$2,""),"")</f>
        <v/>
      </c>
      <c r="Q109" s="11">
        <f t="shared" si="11"/>
        <v>1.3687325319722026</v>
      </c>
      <c r="R109" s="3">
        <f t="shared" si="12"/>
        <v>1.1123470522802492E-3</v>
      </c>
      <c r="S109" s="3">
        <f t="shared" si="13"/>
        <v>3.3889187735341553E-2</v>
      </c>
      <c r="T109" s="5">
        <f t="shared" si="14"/>
        <v>0.9966777408637878</v>
      </c>
      <c r="U109" s="5">
        <f t="shared" si="15"/>
        <v>1.7912395153774459</v>
      </c>
    </row>
    <row r="110" spans="1:21" x14ac:dyDescent="0.15">
      <c r="A110" s="1">
        <v>41906</v>
      </c>
      <c r="B110" s="2">
        <v>1.4590000000000001</v>
      </c>
      <c r="C110" s="2">
        <v>0.9</v>
      </c>
      <c r="D110" s="2">
        <v>0.90200000000000002</v>
      </c>
      <c r="E110" s="2">
        <v>1.901</v>
      </c>
      <c r="F110" s="2">
        <v>1.992</v>
      </c>
      <c r="G110" s="10">
        <v>8827.34</v>
      </c>
      <c r="H110" s="10">
        <v>9097.08</v>
      </c>
      <c r="I110" s="2" t="s">
        <v>8</v>
      </c>
      <c r="J110" s="2" t="s">
        <v>8</v>
      </c>
      <c r="K110" s="2" t="s">
        <v>8</v>
      </c>
      <c r="L110" s="2">
        <f t="shared" si="8"/>
        <v>1.4174887474633799</v>
      </c>
      <c r="M110" s="2">
        <f t="shared" si="9"/>
        <v>1.4005000000000001</v>
      </c>
      <c r="N110" s="3">
        <f t="shared" si="10"/>
        <v>1.2130487299807147E-2</v>
      </c>
      <c r="O110" t="str">
        <f>IF(N110&gt;参数!B$5,"套","")</f>
        <v>套</v>
      </c>
      <c r="P110" s="3" t="str">
        <f>IFERROR(IF(O109="套",(F110-E109)/2-2*参数!B$2,""),"")</f>
        <v/>
      </c>
      <c r="Q110" s="11">
        <f t="shared" si="11"/>
        <v>1.3687325319722026</v>
      </c>
      <c r="R110" s="3">
        <f t="shared" si="12"/>
        <v>2.2222222222221255E-3</v>
      </c>
      <c r="S110" s="3">
        <f t="shared" si="13"/>
        <v>3.6420395421435936E-2</v>
      </c>
      <c r="T110" s="5">
        <f t="shared" si="14"/>
        <v>0.99889258028792949</v>
      </c>
      <c r="U110" s="5">
        <f t="shared" si="15"/>
        <v>1.8564771668219937</v>
      </c>
    </row>
    <row r="111" spans="1:21" x14ac:dyDescent="0.15">
      <c r="A111" s="1">
        <v>41907</v>
      </c>
      <c r="B111" s="2">
        <v>1.4730000000000001</v>
      </c>
      <c r="C111" s="2">
        <v>0.90200000000000002</v>
      </c>
      <c r="D111" s="2">
        <v>0.90600000000000003</v>
      </c>
      <c r="E111" s="2">
        <v>2.004</v>
      </c>
      <c r="F111" s="2">
        <v>2.012</v>
      </c>
      <c r="G111" s="10">
        <v>9134.34</v>
      </c>
      <c r="H111" s="10">
        <v>9190.24</v>
      </c>
      <c r="I111" s="2" t="s">
        <v>8</v>
      </c>
      <c r="J111" s="2" t="s">
        <v>8</v>
      </c>
      <c r="K111" s="2" t="s">
        <v>8</v>
      </c>
      <c r="L111" s="2">
        <f t="shared" si="8"/>
        <v>1.4646770109749503</v>
      </c>
      <c r="M111" s="2">
        <f t="shared" si="9"/>
        <v>1.4530000000000001</v>
      </c>
      <c r="N111" s="3">
        <f t="shared" si="10"/>
        <v>8.0364838093256452E-3</v>
      </c>
      <c r="O111" t="str">
        <f>IF(N111&gt;参数!B$5,"套","")</f>
        <v>套</v>
      </c>
      <c r="P111" s="3">
        <f>IFERROR(IF(O110="套",(F111-E110)/2-2*参数!B$2,""),"")</f>
        <v>5.5299999999999995E-2</v>
      </c>
      <c r="Q111" s="11">
        <f t="shared" si="11"/>
        <v>1.4444234409902652</v>
      </c>
      <c r="R111" s="3">
        <f t="shared" si="12"/>
        <v>4.4345898004434225E-3</v>
      </c>
      <c r="S111" s="3">
        <f t="shared" si="13"/>
        <v>1.0040160642570184E-2</v>
      </c>
      <c r="T111" s="5">
        <f t="shared" si="14"/>
        <v>1.003322259136213</v>
      </c>
      <c r="U111" s="5">
        <f t="shared" si="15"/>
        <v>1.8751164958061501</v>
      </c>
    </row>
    <row r="112" spans="1:21" x14ac:dyDescent="0.15">
      <c r="A112" s="1">
        <v>41908</v>
      </c>
      <c r="B112" s="2">
        <v>1.462</v>
      </c>
      <c r="C112" s="2">
        <v>0.90600000000000003</v>
      </c>
      <c r="D112" s="2">
        <v>0.90700000000000003</v>
      </c>
      <c r="E112" s="2">
        <v>2</v>
      </c>
      <c r="F112" s="2">
        <v>1.9950000000000001</v>
      </c>
      <c r="G112" s="10">
        <v>9175.74</v>
      </c>
      <c r="H112" s="10">
        <v>9120.32</v>
      </c>
      <c r="I112" s="2" t="s">
        <v>8</v>
      </c>
      <c r="J112" s="2" t="s">
        <v>8</v>
      </c>
      <c r="K112" s="2" t="s">
        <v>8</v>
      </c>
      <c r="L112" s="2">
        <f t="shared" si="8"/>
        <v>1.4707921604876477</v>
      </c>
      <c r="M112" s="2">
        <f t="shared" si="9"/>
        <v>1.4530000000000001</v>
      </c>
      <c r="N112" s="3">
        <f t="shared" si="10"/>
        <v>1.2245120776082308E-2</v>
      </c>
      <c r="O112" t="str">
        <f>IF(N112&gt;参数!B$5,"套","")</f>
        <v>套</v>
      </c>
      <c r="P112" s="3">
        <f>IFERROR(IF(O111="套",(F112-E111)/2-2*参数!B$2,""),"")</f>
        <v>-4.6999999999999481E-3</v>
      </c>
      <c r="Q112" s="11">
        <f t="shared" si="11"/>
        <v>1.437634650817611</v>
      </c>
      <c r="R112" s="3">
        <f t="shared" si="12"/>
        <v>1.1037527593817931E-3</v>
      </c>
      <c r="S112" s="3">
        <f t="shared" si="13"/>
        <v>-8.4493041749502673E-3</v>
      </c>
      <c r="T112" s="5">
        <f t="shared" si="14"/>
        <v>1.0044296788482838</v>
      </c>
      <c r="U112" s="5">
        <f t="shared" si="15"/>
        <v>1.8592730661696171</v>
      </c>
    </row>
    <row r="113" spans="1:21" x14ac:dyDescent="0.15">
      <c r="A113" s="1">
        <v>41911</v>
      </c>
      <c r="B113" s="2">
        <v>1.482</v>
      </c>
      <c r="C113" s="2">
        <v>0.90700000000000003</v>
      </c>
      <c r="D113" s="2">
        <v>0.90700000000000003</v>
      </c>
      <c r="E113" s="2">
        <v>2.0030000000000001</v>
      </c>
      <c r="F113" s="2">
        <v>2.0539999999999998</v>
      </c>
      <c r="G113" s="10">
        <v>9208.82</v>
      </c>
      <c r="H113" s="10">
        <v>9257.7800000000007</v>
      </c>
      <c r="I113" s="2" t="s">
        <v>8</v>
      </c>
      <c r="J113" s="2" t="s">
        <v>8</v>
      </c>
      <c r="K113" s="2" t="s">
        <v>8</v>
      </c>
      <c r="L113" s="2">
        <f t="shared" si="8"/>
        <v>1.4754773396108909</v>
      </c>
      <c r="M113" s="2">
        <f t="shared" si="9"/>
        <v>1.4550000000000001</v>
      </c>
      <c r="N113" s="3">
        <f t="shared" si="10"/>
        <v>1.4073772928447248E-2</v>
      </c>
      <c r="O113" t="str">
        <f>IF(N113&gt;参数!B$5,"套","")</f>
        <v>套</v>
      </c>
      <c r="P113" s="3">
        <f>IFERROR(IF(O112="套",(F113-E112)/2-2*参数!B$2,""),"")</f>
        <v>2.6799999999999914E-2</v>
      </c>
      <c r="Q113" s="11">
        <f t="shared" si="11"/>
        <v>1.4761632594595229</v>
      </c>
      <c r="R113" s="3">
        <f t="shared" si="12"/>
        <v>0</v>
      </c>
      <c r="S113" s="3">
        <f t="shared" si="13"/>
        <v>2.9573934837092697E-2</v>
      </c>
      <c r="T113" s="5">
        <f t="shared" si="14"/>
        <v>1.0044296788482838</v>
      </c>
      <c r="U113" s="5">
        <f t="shared" si="15"/>
        <v>1.9142590866728788</v>
      </c>
    </row>
    <row r="114" spans="1:21" x14ac:dyDescent="0.15">
      <c r="A114" s="1">
        <v>41912</v>
      </c>
      <c r="B114" s="2">
        <v>1.484</v>
      </c>
      <c r="C114" s="2">
        <v>0.90700000000000003</v>
      </c>
      <c r="D114" s="2">
        <v>0.91</v>
      </c>
      <c r="E114" s="2">
        <v>2.0550000000000002</v>
      </c>
      <c r="F114" s="2">
        <v>2.0449999999999999</v>
      </c>
      <c r="G114" s="10">
        <v>9251.6299999999992</v>
      </c>
      <c r="H114" s="10">
        <v>9269.5</v>
      </c>
      <c r="I114" s="2" t="s">
        <v>8</v>
      </c>
      <c r="J114" s="2" t="s">
        <v>8</v>
      </c>
      <c r="K114" s="2" t="s">
        <v>8</v>
      </c>
      <c r="L114" s="2">
        <f t="shared" si="8"/>
        <v>1.4810647234002103</v>
      </c>
      <c r="M114" s="2">
        <f t="shared" si="9"/>
        <v>1.4810000000000001</v>
      </c>
      <c r="N114" s="3">
        <f t="shared" si="10"/>
        <v>4.3702498453868088E-5</v>
      </c>
      <c r="O114" t="str">
        <f>IF(N114&gt;参数!B$5,"套","")</f>
        <v/>
      </c>
      <c r="P114" s="3">
        <f>IFERROR(IF(O113="套",(F114-E113)/2-2*参数!B$2,""),"")</f>
        <v>2.0799999999999909E-2</v>
      </c>
      <c r="Q114" s="11">
        <f t="shared" si="11"/>
        <v>1.5068674552562809</v>
      </c>
      <c r="R114" s="3">
        <f t="shared" si="12"/>
        <v>3.3076074972435698E-3</v>
      </c>
      <c r="S114" s="3">
        <f t="shared" si="13"/>
        <v>-4.3816942551119231E-3</v>
      </c>
      <c r="T114" s="5">
        <f t="shared" si="14"/>
        <v>1.0077519379844964</v>
      </c>
      <c r="U114" s="5">
        <f t="shared" si="15"/>
        <v>1.9058713886300085</v>
      </c>
    </row>
    <row r="115" spans="1:21" x14ac:dyDescent="0.15">
      <c r="A115" s="1">
        <v>41920</v>
      </c>
      <c r="B115" s="2">
        <v>1.514</v>
      </c>
      <c r="C115" s="2">
        <v>0.91</v>
      </c>
      <c r="D115" s="2">
        <v>0.90700000000000003</v>
      </c>
      <c r="E115" s="2">
        <v>2.0579999999999998</v>
      </c>
      <c r="F115" s="2">
        <v>2.1389999999999998</v>
      </c>
      <c r="G115" s="10">
        <v>9287.75</v>
      </c>
      <c r="H115" s="10">
        <v>9474.6</v>
      </c>
      <c r="I115" s="2" t="s">
        <v>8</v>
      </c>
      <c r="J115" s="2" t="s">
        <v>8</v>
      </c>
      <c r="K115" s="2" t="s">
        <v>8</v>
      </c>
      <c r="L115" s="2">
        <f t="shared" si="8"/>
        <v>1.486775645935595</v>
      </c>
      <c r="M115" s="2">
        <f t="shared" si="9"/>
        <v>1.484</v>
      </c>
      <c r="N115" s="3">
        <f t="shared" si="10"/>
        <v>1.8703813582177098E-3</v>
      </c>
      <c r="O115" t="str">
        <f>IF(N115&gt;参数!B$5,"套","")</f>
        <v/>
      </c>
      <c r="P115" s="3" t="str">
        <f>IFERROR(IF(O114="套",(F115-E114)/2-2*参数!B$2,""),"")</f>
        <v/>
      </c>
      <c r="Q115" s="11">
        <f t="shared" si="11"/>
        <v>1.5068674552562809</v>
      </c>
      <c r="R115" s="3">
        <f t="shared" si="12"/>
        <v>-3.296703296703285E-3</v>
      </c>
      <c r="S115" s="3">
        <f t="shared" si="13"/>
        <v>4.5965770171149112E-2</v>
      </c>
      <c r="T115" s="5">
        <f t="shared" si="14"/>
        <v>1.0044296788482838</v>
      </c>
      <c r="U115" s="5">
        <f t="shared" si="15"/>
        <v>1.9934762348555444</v>
      </c>
    </row>
    <row r="116" spans="1:21" x14ac:dyDescent="0.15">
      <c r="A116" s="1">
        <v>41921</v>
      </c>
      <c r="B116" s="2">
        <v>1</v>
      </c>
      <c r="C116" s="2">
        <v>0.90800000000000003</v>
      </c>
      <c r="D116" s="2">
        <v>0.90600000000000003</v>
      </c>
      <c r="E116" s="2">
        <v>2.14</v>
      </c>
      <c r="F116" s="2">
        <v>2.1840000000000002</v>
      </c>
      <c r="G116" s="10">
        <v>9471.0300000000007</v>
      </c>
      <c r="H116" s="10">
        <v>9458.2099999999991</v>
      </c>
      <c r="I116" s="2">
        <v>0.51160000000000005</v>
      </c>
      <c r="J116" s="2">
        <v>3.0599999999999961E-2</v>
      </c>
      <c r="K116" s="2">
        <v>0.99259999999999993</v>
      </c>
      <c r="L116" s="2">
        <f t="shared" si="8"/>
        <v>1.5134580530048762</v>
      </c>
      <c r="M116" s="2">
        <f t="shared" si="9"/>
        <v>1.524</v>
      </c>
      <c r="N116" s="3">
        <f t="shared" si="10"/>
        <v>-6.9172880545431692E-3</v>
      </c>
      <c r="O116" t="str">
        <f>IF(N116&gt;参数!B$5,"套","")</f>
        <v/>
      </c>
      <c r="P116" s="3" t="str">
        <f>IFERROR(IF(O115="套",(F116-E115)/2-2*参数!B$2,""),"")</f>
        <v/>
      </c>
      <c r="Q116" s="11">
        <f t="shared" si="11"/>
        <v>1.5068674552562809</v>
      </c>
      <c r="R116" s="3"/>
      <c r="S116" s="3"/>
      <c r="T116" s="5">
        <f t="shared" si="14"/>
        <v>1.0044296788482838</v>
      </c>
      <c r="U116" s="5">
        <f t="shared" si="15"/>
        <v>1.9934762348555444</v>
      </c>
    </row>
    <row r="117" spans="1:21" x14ac:dyDescent="0.15">
      <c r="A117" s="1">
        <v>41922</v>
      </c>
      <c r="B117" s="2">
        <v>1</v>
      </c>
      <c r="C117" s="2" t="e">
        <v>#N/A</v>
      </c>
      <c r="D117" s="2"/>
      <c r="E117" s="2" t="e">
        <v>#N/A</v>
      </c>
      <c r="F117" s="2" t="e">
        <v>#N/A</v>
      </c>
      <c r="G117" s="10">
        <v>9406.43</v>
      </c>
      <c r="H117" s="10">
        <v>9453.36</v>
      </c>
      <c r="I117" s="2" t="s">
        <v>8</v>
      </c>
      <c r="J117" s="2" t="s">
        <v>8</v>
      </c>
      <c r="K117" s="2" t="s">
        <v>8</v>
      </c>
      <c r="L117" s="2">
        <f t="shared" si="8"/>
        <v>0.99479912160969164</v>
      </c>
      <c r="M117" s="2" t="str">
        <f t="shared" si="9"/>
        <v/>
      </c>
      <c r="N117" s="3" t="str">
        <f t="shared" si="10"/>
        <v/>
      </c>
      <c r="O117" t="str">
        <f>IF(N117&gt;参数!B$5,"套","")</f>
        <v>套</v>
      </c>
      <c r="P117" s="3" t="str">
        <f>IFERROR(IF(O116="套",(F117-E116)/2-2*参数!B$2,""),"")</f>
        <v/>
      </c>
      <c r="Q117" s="11">
        <f t="shared" si="11"/>
        <v>1.5068674552562809</v>
      </c>
      <c r="R117" s="3"/>
      <c r="S117" s="3"/>
      <c r="T117" s="5">
        <f t="shared" si="14"/>
        <v>1.0044296788482838</v>
      </c>
      <c r="U117" s="5">
        <f t="shared" si="15"/>
        <v>1.9934762348555444</v>
      </c>
    </row>
    <row r="118" spans="1:21" x14ac:dyDescent="0.15">
      <c r="A118" s="1">
        <v>41925</v>
      </c>
      <c r="B118" s="2">
        <v>1.008</v>
      </c>
      <c r="C118" s="2">
        <v>0.9</v>
      </c>
      <c r="D118" s="2">
        <v>0.9</v>
      </c>
      <c r="E118" s="2">
        <v>1.1000000000000001</v>
      </c>
      <c r="F118" s="2">
        <v>1.1000000000000001</v>
      </c>
      <c r="G118" s="10">
        <v>9401.8700000000008</v>
      </c>
      <c r="H118" s="10">
        <v>9540.58</v>
      </c>
      <c r="I118" s="2" t="s">
        <v>8</v>
      </c>
      <c r="J118" s="2" t="s">
        <v>8</v>
      </c>
      <c r="K118" s="2" t="s">
        <v>8</v>
      </c>
      <c r="L118" s="2">
        <f t="shared" si="8"/>
        <v>0.99482559640170265</v>
      </c>
      <c r="M118" s="2">
        <f t="shared" si="9"/>
        <v>1</v>
      </c>
      <c r="N118" s="3">
        <f t="shared" si="10"/>
        <v>-5.1744035982973502E-3</v>
      </c>
      <c r="O118" t="str">
        <f>IF(N118&gt;参数!B$5,"套","")</f>
        <v/>
      </c>
      <c r="P118" s="3" t="str">
        <f>IFERROR(IF(O117="套",(F118-E117)/2-2*参数!B$2,""),"")</f>
        <v/>
      </c>
      <c r="Q118" s="11">
        <f t="shared" si="11"/>
        <v>1.5068674552562809</v>
      </c>
      <c r="R118" s="3"/>
      <c r="S118" s="3"/>
      <c r="T118" s="5">
        <f t="shared" si="14"/>
        <v>1.0044296788482838</v>
      </c>
      <c r="U118" s="5">
        <f t="shared" si="15"/>
        <v>1.9934762348555444</v>
      </c>
    </row>
    <row r="119" spans="1:21" x14ac:dyDescent="0.15">
      <c r="A119" s="1">
        <v>41926</v>
      </c>
      <c r="B119" s="2">
        <v>1.004</v>
      </c>
      <c r="C119" s="2">
        <v>0.875</v>
      </c>
      <c r="D119" s="2">
        <v>0.88100000000000001</v>
      </c>
      <c r="E119" s="2">
        <v>1.179</v>
      </c>
      <c r="F119" s="2">
        <v>1.2</v>
      </c>
      <c r="G119" s="10">
        <v>9549.4</v>
      </c>
      <c r="H119" s="10">
        <v>9509.06</v>
      </c>
      <c r="I119" s="2" t="s">
        <v>8</v>
      </c>
      <c r="J119" s="2" t="s">
        <v>8</v>
      </c>
      <c r="K119" s="2" t="s">
        <v>8</v>
      </c>
      <c r="L119" s="2">
        <f t="shared" si="8"/>
        <v>1.008885274480168</v>
      </c>
      <c r="M119" s="2">
        <f t="shared" si="9"/>
        <v>1.0270000000000001</v>
      </c>
      <c r="N119" s="3">
        <f t="shared" si="10"/>
        <v>-1.7638486387373087E-2</v>
      </c>
      <c r="O119" t="str">
        <f>IF(N119&gt;参数!B$5,"套","")</f>
        <v/>
      </c>
      <c r="P119" s="3" t="str">
        <f>IFERROR(IF(O118="套",(F119-E118)/2-2*参数!B$2,""),"")</f>
        <v/>
      </c>
      <c r="Q119" s="11">
        <f t="shared" si="11"/>
        <v>1.5068674552562809</v>
      </c>
      <c r="R119" s="3">
        <f t="shared" si="12"/>
        <v>-2.1111111111111081E-2</v>
      </c>
      <c r="S119" s="3">
        <f t="shared" si="13"/>
        <v>9.0909090909090828E-2</v>
      </c>
      <c r="T119" s="5">
        <f t="shared" si="14"/>
        <v>0.98322505229482005</v>
      </c>
      <c r="U119" s="5">
        <f t="shared" si="15"/>
        <v>2.1747013471151391</v>
      </c>
    </row>
    <row r="120" spans="1:21" x14ac:dyDescent="0.15">
      <c r="A120" s="1">
        <v>41927</v>
      </c>
      <c r="B120" s="2">
        <v>0.99199999999999999</v>
      </c>
      <c r="C120" s="2">
        <v>0.879</v>
      </c>
      <c r="D120" s="2">
        <v>0.879</v>
      </c>
      <c r="E120" s="2">
        <v>1.202</v>
      </c>
      <c r="F120" s="2">
        <v>1.2649999999999999</v>
      </c>
      <c r="G120" s="10">
        <v>9483.7199999999993</v>
      </c>
      <c r="H120" s="10">
        <v>9378.48</v>
      </c>
      <c r="I120" s="2" t="s">
        <v>8</v>
      </c>
      <c r="J120" s="2" t="s">
        <v>8</v>
      </c>
      <c r="K120" s="2" t="s">
        <v>8</v>
      </c>
      <c r="L120" s="2">
        <f t="shared" si="8"/>
        <v>1.0014582879906111</v>
      </c>
      <c r="M120" s="2">
        <f t="shared" si="9"/>
        <v>1.0405</v>
      </c>
      <c r="N120" s="3">
        <f t="shared" si="10"/>
        <v>-3.7522068245448237E-2</v>
      </c>
      <c r="O120" t="str">
        <f>IF(N120&gt;参数!B$5,"套","")</f>
        <v/>
      </c>
      <c r="P120" s="3" t="str">
        <f>IFERROR(IF(O119="套",(F120-E119)/2-2*参数!B$2,""),"")</f>
        <v/>
      </c>
      <c r="Q120" s="11">
        <f t="shared" si="11"/>
        <v>1.5068674552562809</v>
      </c>
      <c r="R120" s="3">
        <f t="shared" si="12"/>
        <v>-2.2701475595914289E-3</v>
      </c>
      <c r="S120" s="3">
        <f t="shared" si="13"/>
        <v>5.4166666666666696E-2</v>
      </c>
      <c r="T120" s="5">
        <f t="shared" si="14"/>
        <v>0.98099298634182386</v>
      </c>
      <c r="U120" s="5">
        <f t="shared" si="15"/>
        <v>2.2924976700838759</v>
      </c>
    </row>
    <row r="121" spans="1:21" x14ac:dyDescent="0.15">
      <c r="A121" s="1">
        <v>41928</v>
      </c>
      <c r="B121" s="2">
        <v>0.97199999999999998</v>
      </c>
      <c r="C121" s="2">
        <v>0.877</v>
      </c>
      <c r="D121" s="2">
        <v>0.879</v>
      </c>
      <c r="E121" s="2">
        <v>1.1719999999999999</v>
      </c>
      <c r="F121" s="2">
        <v>1.1910000000000001</v>
      </c>
      <c r="G121" s="10">
        <v>9308.99</v>
      </c>
      <c r="H121" s="10">
        <v>9171.5499999999993</v>
      </c>
      <c r="I121" s="2" t="s">
        <v>8</v>
      </c>
      <c r="J121" s="2" t="s">
        <v>8</v>
      </c>
      <c r="K121" s="2" t="s">
        <v>8</v>
      </c>
      <c r="L121" s="2">
        <f t="shared" si="8"/>
        <v>0.98501727188201083</v>
      </c>
      <c r="M121" s="2">
        <f t="shared" si="9"/>
        <v>1.0245</v>
      </c>
      <c r="N121" s="3">
        <f t="shared" si="10"/>
        <v>-3.8538534034152416E-2</v>
      </c>
      <c r="O121" t="str">
        <f>IF(N121&gt;参数!B$5,"套","")</f>
        <v/>
      </c>
      <c r="P121" s="3" t="str">
        <f>IFERROR(IF(O120="套",(F121-E120)/2-2*参数!B$2,""),"")</f>
        <v/>
      </c>
      <c r="Q121" s="11">
        <f t="shared" si="11"/>
        <v>1.5068674552562809</v>
      </c>
      <c r="R121" s="3">
        <f t="shared" si="12"/>
        <v>0</v>
      </c>
      <c r="S121" s="3">
        <f t="shared" si="13"/>
        <v>-5.8498023715414904E-2</v>
      </c>
      <c r="T121" s="5">
        <f t="shared" si="14"/>
        <v>0.98099298634182386</v>
      </c>
      <c r="U121" s="5">
        <f t="shared" si="15"/>
        <v>2.158391087011776</v>
      </c>
    </row>
    <row r="122" spans="1:21" x14ac:dyDescent="0.15">
      <c r="A122" s="1">
        <v>41929</v>
      </c>
      <c r="B122" s="2">
        <v>0.97599999999999998</v>
      </c>
      <c r="C122" s="2">
        <v>0.877</v>
      </c>
      <c r="D122" s="2">
        <v>0.878</v>
      </c>
      <c r="E122" s="2">
        <v>1.1299999999999999</v>
      </c>
      <c r="F122" s="2">
        <v>1.133</v>
      </c>
      <c r="G122" s="10">
        <v>9147.4699999999993</v>
      </c>
      <c r="H122" s="10">
        <v>9216.5499999999993</v>
      </c>
      <c r="I122" s="2" t="s">
        <v>8</v>
      </c>
      <c r="J122" s="2" t="s">
        <v>8</v>
      </c>
      <c r="K122" s="2" t="s">
        <v>8</v>
      </c>
      <c r="L122" s="2">
        <f t="shared" si="8"/>
        <v>0.96957560368749007</v>
      </c>
      <c r="M122" s="2">
        <f t="shared" si="9"/>
        <v>1.0034999999999998</v>
      </c>
      <c r="N122" s="3">
        <f t="shared" si="10"/>
        <v>-3.3806075049835349E-2</v>
      </c>
      <c r="O122" t="str">
        <f>IF(N122&gt;参数!B$5,"套","")</f>
        <v/>
      </c>
      <c r="P122" s="3" t="str">
        <f>IFERROR(IF(O121="套",(F122-E121)/2-2*参数!B$2,""),"")</f>
        <v/>
      </c>
      <c r="Q122" s="11">
        <f t="shared" si="11"/>
        <v>1.5068674552562809</v>
      </c>
      <c r="R122" s="3">
        <f t="shared" si="12"/>
        <v>-1.1376564277588708E-3</v>
      </c>
      <c r="S122" s="3">
        <f t="shared" si="13"/>
        <v>-4.8698572628043668E-2</v>
      </c>
      <c r="T122" s="5">
        <f t="shared" si="14"/>
        <v>0.97987695336532576</v>
      </c>
      <c r="U122" s="5">
        <f t="shared" si="15"/>
        <v>2.0532805219012107</v>
      </c>
    </row>
    <row r="123" spans="1:21" x14ac:dyDescent="0.15">
      <c r="A123" s="1">
        <v>41932</v>
      </c>
      <c r="B123" s="2">
        <v>0.98399999999999999</v>
      </c>
      <c r="C123" s="2">
        <v>0.877</v>
      </c>
      <c r="D123" s="2">
        <v>0.88300000000000001</v>
      </c>
      <c r="E123" s="2">
        <v>1.1080000000000001</v>
      </c>
      <c r="F123" s="2">
        <v>1.085</v>
      </c>
      <c r="G123" s="10">
        <v>9229.69</v>
      </c>
      <c r="H123" s="10">
        <v>9299.8700000000008</v>
      </c>
      <c r="I123" s="2" t="s">
        <v>8</v>
      </c>
      <c r="J123" s="2" t="s">
        <v>8</v>
      </c>
      <c r="K123" s="2" t="s">
        <v>8</v>
      </c>
      <c r="L123" s="2">
        <f t="shared" si="8"/>
        <v>0.97732190548524134</v>
      </c>
      <c r="M123" s="2">
        <f t="shared" si="9"/>
        <v>0.99250000000000005</v>
      </c>
      <c r="N123" s="3">
        <f t="shared" si="10"/>
        <v>-1.529279044308185E-2</v>
      </c>
      <c r="O123" t="str">
        <f>IF(N123&gt;参数!B$5,"套","")</f>
        <v/>
      </c>
      <c r="P123" s="3" t="str">
        <f>IFERROR(IF(O122="套",(F123-E122)/2-2*参数!B$2,""),"")</f>
        <v/>
      </c>
      <c r="Q123" s="11">
        <f t="shared" si="11"/>
        <v>1.5068674552562809</v>
      </c>
      <c r="R123" s="3">
        <f t="shared" si="12"/>
        <v>5.6947608200454969E-3</v>
      </c>
      <c r="S123" s="3">
        <f t="shared" si="13"/>
        <v>-4.2365401588702611E-2</v>
      </c>
      <c r="T123" s="5">
        <f t="shared" si="14"/>
        <v>0.98545711824781612</v>
      </c>
      <c r="U123" s="5">
        <f t="shared" si="15"/>
        <v>1.966292468016605</v>
      </c>
    </row>
    <row r="124" spans="1:21" x14ac:dyDescent="0.15">
      <c r="A124" s="1">
        <v>41933</v>
      </c>
      <c r="B124" s="2">
        <v>0.96699999999999997</v>
      </c>
      <c r="C124" s="2">
        <v>0.88100000000000001</v>
      </c>
      <c r="D124" s="2">
        <v>0.88</v>
      </c>
      <c r="E124" s="2">
        <v>1.08</v>
      </c>
      <c r="F124" s="2">
        <v>1.0629999999999999</v>
      </c>
      <c r="G124" s="10">
        <v>9301.01</v>
      </c>
      <c r="H124" s="10">
        <v>9130.89</v>
      </c>
      <c r="I124" s="2" t="s">
        <v>8</v>
      </c>
      <c r="J124" s="2" t="s">
        <v>8</v>
      </c>
      <c r="K124" s="2" t="s">
        <v>8</v>
      </c>
      <c r="L124" s="2">
        <f t="shared" si="8"/>
        <v>0.98411458998889234</v>
      </c>
      <c r="M124" s="2">
        <f t="shared" si="9"/>
        <v>0.98050000000000004</v>
      </c>
      <c r="N124" s="3">
        <f t="shared" si="10"/>
        <v>3.6864762762798264E-3</v>
      </c>
      <c r="O124" t="str">
        <f>IF(N124&gt;参数!B$5,"套","")</f>
        <v/>
      </c>
      <c r="P124" s="3" t="str">
        <f>IFERROR(IF(O123="套",(F124-E123)/2-2*参数!B$2,""),"")</f>
        <v/>
      </c>
      <c r="Q124" s="11">
        <f t="shared" si="11"/>
        <v>1.5068674552562809</v>
      </c>
      <c r="R124" s="3">
        <f t="shared" si="12"/>
        <v>-3.3975084937711841E-3</v>
      </c>
      <c r="S124" s="3">
        <f t="shared" si="13"/>
        <v>-2.0276497695852602E-2</v>
      </c>
      <c r="T124" s="5">
        <f t="shared" si="14"/>
        <v>0.98210901931832184</v>
      </c>
      <c r="U124" s="5">
        <f t="shared" si="15"/>
        <v>1.9264229433194939</v>
      </c>
    </row>
    <row r="125" spans="1:21" x14ac:dyDescent="0.15">
      <c r="A125" s="1">
        <v>41934</v>
      </c>
      <c r="B125" s="2">
        <v>0.96899999999999997</v>
      </c>
      <c r="C125" s="2">
        <v>0.88</v>
      </c>
      <c r="D125" s="2">
        <v>0.88100000000000001</v>
      </c>
      <c r="E125" s="2">
        <v>1.0580000000000001</v>
      </c>
      <c r="F125" s="2">
        <v>1.0669999999999999</v>
      </c>
      <c r="G125" s="10">
        <v>9143.52</v>
      </c>
      <c r="H125" s="10">
        <v>9164.0499999999993</v>
      </c>
      <c r="I125" s="2" t="s">
        <v>8</v>
      </c>
      <c r="J125" s="2" t="s">
        <v>8</v>
      </c>
      <c r="K125" s="2" t="s">
        <v>8</v>
      </c>
      <c r="L125" s="2">
        <f t="shared" si="8"/>
        <v>0.96827069206835259</v>
      </c>
      <c r="M125" s="2">
        <f t="shared" si="9"/>
        <v>0.96900000000000008</v>
      </c>
      <c r="N125" s="3">
        <f t="shared" si="10"/>
        <v>-7.5263976434214452E-4</v>
      </c>
      <c r="O125" t="str">
        <f>IF(N125&gt;参数!B$5,"套","")</f>
        <v/>
      </c>
      <c r="P125" s="3" t="str">
        <f>IFERROR(IF(O124="套",(F125-E124)/2-2*参数!B$2,""),"")</f>
        <v/>
      </c>
      <c r="Q125" s="11">
        <f t="shared" si="11"/>
        <v>1.5068674552562809</v>
      </c>
      <c r="R125" s="3">
        <f t="shared" si="12"/>
        <v>1.1363636363637131E-3</v>
      </c>
      <c r="S125" s="3">
        <f t="shared" si="13"/>
        <v>3.7629350893697566E-3</v>
      </c>
      <c r="T125" s="5">
        <f t="shared" si="14"/>
        <v>0.98322505229482005</v>
      </c>
      <c r="U125" s="5">
        <f t="shared" si="15"/>
        <v>1.9336719478098778</v>
      </c>
    </row>
    <row r="126" spans="1:21" x14ac:dyDescent="0.15">
      <c r="A126" s="1">
        <v>41935</v>
      </c>
      <c r="B126" s="2">
        <v>0.96299999999999997</v>
      </c>
      <c r="C126" s="2">
        <v>0.88100000000000001</v>
      </c>
      <c r="D126" s="2">
        <v>0.88100000000000001</v>
      </c>
      <c r="E126" s="2">
        <v>1.056</v>
      </c>
      <c r="F126" s="2">
        <v>1.07</v>
      </c>
      <c r="G126" s="10">
        <v>9122.44</v>
      </c>
      <c r="H126" s="10">
        <v>9103.57</v>
      </c>
      <c r="I126" s="2" t="s">
        <v>8</v>
      </c>
      <c r="J126" s="2" t="s">
        <v>8</v>
      </c>
      <c r="K126" s="2" t="s">
        <v>8</v>
      </c>
      <c r="L126" s="2">
        <f t="shared" si="8"/>
        <v>0.96482017934210318</v>
      </c>
      <c r="M126" s="2">
        <f t="shared" si="9"/>
        <v>0.96850000000000003</v>
      </c>
      <c r="N126" s="3">
        <f t="shared" si="10"/>
        <v>-3.7995050675238007E-3</v>
      </c>
      <c r="O126" t="str">
        <f>IF(N126&gt;参数!B$5,"套","")</f>
        <v/>
      </c>
      <c r="P126" s="3" t="str">
        <f>IFERROR(IF(O125="套",(F126-E125)/2-2*参数!B$2,""),"")</f>
        <v/>
      </c>
      <c r="Q126" s="11">
        <f t="shared" si="11"/>
        <v>1.5068674552562809</v>
      </c>
      <c r="R126" s="3">
        <f t="shared" si="12"/>
        <v>0</v>
      </c>
      <c r="S126" s="3">
        <f t="shared" si="13"/>
        <v>2.81162136832247E-3</v>
      </c>
      <c r="T126" s="5">
        <f t="shared" si="14"/>
        <v>0.98322505229482005</v>
      </c>
      <c r="U126" s="5">
        <f t="shared" si="15"/>
        <v>1.9391087011776658</v>
      </c>
    </row>
    <row r="127" spans="1:21" x14ac:dyDescent="0.15">
      <c r="A127" s="1">
        <v>41936</v>
      </c>
      <c r="B127" s="2">
        <v>0.95099999999999996</v>
      </c>
      <c r="C127" s="2">
        <v>0.88100000000000001</v>
      </c>
      <c r="D127" s="2">
        <v>0.877</v>
      </c>
      <c r="E127" s="2">
        <v>1.0629999999999999</v>
      </c>
      <c r="F127" s="2">
        <v>1.0549999999999999</v>
      </c>
      <c r="G127" s="10">
        <v>9099.0300000000007</v>
      </c>
      <c r="H127" s="10">
        <v>8984.5300000000007</v>
      </c>
      <c r="I127" s="2" t="s">
        <v>8</v>
      </c>
      <c r="J127" s="2" t="s">
        <v>8</v>
      </c>
      <c r="K127" s="2" t="s">
        <v>8</v>
      </c>
      <c r="L127" s="2">
        <f t="shared" si="8"/>
        <v>0.96254375931640013</v>
      </c>
      <c r="M127" s="2">
        <f t="shared" si="9"/>
        <v>0.97199999999999998</v>
      </c>
      <c r="N127" s="3">
        <f t="shared" si="10"/>
        <v>-9.7286426786006297E-3</v>
      </c>
      <c r="O127" t="str">
        <f>IF(N127&gt;参数!B$5,"套","")</f>
        <v/>
      </c>
      <c r="P127" s="3" t="str">
        <f>IFERROR(IF(O126="套",(F127-E126)/2-2*参数!B$2,""),"")</f>
        <v/>
      </c>
      <c r="Q127" s="11">
        <f t="shared" si="11"/>
        <v>1.5068674552562809</v>
      </c>
      <c r="R127" s="3">
        <f t="shared" si="12"/>
        <v>-4.5402951191827468E-3</v>
      </c>
      <c r="S127" s="3">
        <f t="shared" si="13"/>
        <v>-1.4018691588785215E-2</v>
      </c>
      <c r="T127" s="5">
        <f t="shared" si="14"/>
        <v>0.97876092038882767</v>
      </c>
      <c r="U127" s="5">
        <f t="shared" si="15"/>
        <v>1.9119249343387261</v>
      </c>
    </row>
    <row r="128" spans="1:21" x14ac:dyDescent="0.15">
      <c r="A128" s="1">
        <v>41939</v>
      </c>
      <c r="B128" s="2">
        <v>0.95699999999999996</v>
      </c>
      <c r="C128" s="2">
        <v>0.878</v>
      </c>
      <c r="D128" s="2">
        <v>0.877</v>
      </c>
      <c r="E128" s="2">
        <v>1.0409999999999999</v>
      </c>
      <c r="F128" s="2">
        <v>1.04</v>
      </c>
      <c r="G128" s="10">
        <v>8942.43</v>
      </c>
      <c r="H128" s="10">
        <v>9043.16</v>
      </c>
      <c r="I128" s="2" t="s">
        <v>8</v>
      </c>
      <c r="J128" s="2" t="s">
        <v>8</v>
      </c>
      <c r="K128" s="2" t="s">
        <v>8</v>
      </c>
      <c r="L128" s="2">
        <f t="shared" si="8"/>
        <v>0.94676658489648302</v>
      </c>
      <c r="M128" s="2">
        <f t="shared" si="9"/>
        <v>0.95950000000000002</v>
      </c>
      <c r="N128" s="3">
        <f t="shared" si="10"/>
        <v>-1.3270885985947833E-2</v>
      </c>
      <c r="O128" t="str">
        <f>IF(N128&gt;参数!B$5,"套","")</f>
        <v/>
      </c>
      <c r="P128" s="3" t="str">
        <f>IFERROR(IF(O127="套",(F128-E127)/2-2*参数!B$2,""),"")</f>
        <v/>
      </c>
      <c r="Q128" s="11">
        <f t="shared" si="11"/>
        <v>1.5068674552562809</v>
      </c>
      <c r="R128" s="3">
        <f t="shared" si="12"/>
        <v>0</v>
      </c>
      <c r="S128" s="3">
        <f t="shared" si="13"/>
        <v>-1.4218009478672911E-2</v>
      </c>
      <c r="T128" s="5">
        <f t="shared" si="14"/>
        <v>0.97876092038882767</v>
      </c>
      <c r="U128" s="5">
        <f t="shared" si="15"/>
        <v>1.8847411674997869</v>
      </c>
    </row>
    <row r="129" spans="1:21" x14ac:dyDescent="0.15">
      <c r="A129" s="1">
        <v>41940</v>
      </c>
      <c r="B129" s="2">
        <v>0.996</v>
      </c>
      <c r="C129" s="2">
        <v>0.877</v>
      </c>
      <c r="D129" s="2">
        <v>0.879</v>
      </c>
      <c r="E129" s="2">
        <v>1.042</v>
      </c>
      <c r="F129" s="2">
        <v>1.1200000000000001</v>
      </c>
      <c r="G129" s="10">
        <v>9065.99</v>
      </c>
      <c r="H129" s="10">
        <v>9435.4699999999993</v>
      </c>
      <c r="I129" s="2" t="s">
        <v>8</v>
      </c>
      <c r="J129" s="2" t="s">
        <v>8</v>
      </c>
      <c r="K129" s="2" t="s">
        <v>8</v>
      </c>
      <c r="L129" s="2">
        <f t="shared" si="8"/>
        <v>0.95929520372303489</v>
      </c>
      <c r="M129" s="2">
        <f t="shared" si="9"/>
        <v>0.95950000000000002</v>
      </c>
      <c r="N129" s="3">
        <f t="shared" si="10"/>
        <v>-2.1344062216266391E-4</v>
      </c>
      <c r="O129" t="str">
        <f>IF(N129&gt;参数!B$5,"套","")</f>
        <v/>
      </c>
      <c r="P129" s="3" t="str">
        <f>IFERROR(IF(O128="套",(F129-E128)/2-2*参数!B$2,""),"")</f>
        <v/>
      </c>
      <c r="Q129" s="11">
        <f t="shared" si="11"/>
        <v>1.5068674552562809</v>
      </c>
      <c r="R129" s="3">
        <f t="shared" si="12"/>
        <v>2.2805017103761926E-3</v>
      </c>
      <c r="S129" s="3">
        <f t="shared" si="13"/>
        <v>7.6923076923077094E-2</v>
      </c>
      <c r="T129" s="5">
        <f t="shared" si="14"/>
        <v>0.98099298634182375</v>
      </c>
      <c r="U129" s="5">
        <f t="shared" si="15"/>
        <v>2.0297212573074632</v>
      </c>
    </row>
    <row r="130" spans="1:21" x14ac:dyDescent="0.15">
      <c r="A130" s="1">
        <v>41941</v>
      </c>
      <c r="B130" s="2">
        <v>1.0069999999999999</v>
      </c>
      <c r="C130" s="2">
        <v>0.879</v>
      </c>
      <c r="D130" s="2">
        <v>0.88400000000000001</v>
      </c>
      <c r="E130" s="2">
        <v>1.1299999999999999</v>
      </c>
      <c r="F130" s="2">
        <v>1.1339999999999999</v>
      </c>
      <c r="G130" s="10">
        <v>9462.91</v>
      </c>
      <c r="H130" s="10">
        <v>9539.67</v>
      </c>
      <c r="I130" s="2" t="s">
        <v>8</v>
      </c>
      <c r="J130" s="2" t="s">
        <v>8</v>
      </c>
      <c r="K130" s="2" t="s">
        <v>8</v>
      </c>
      <c r="L130" s="2">
        <f t="shared" si="8"/>
        <v>0.99875171538884655</v>
      </c>
      <c r="M130" s="2">
        <f t="shared" si="9"/>
        <v>1.0044999999999999</v>
      </c>
      <c r="N130" s="3">
        <f t="shared" si="10"/>
        <v>-5.7225332117007977E-3</v>
      </c>
      <c r="O130" t="str">
        <f>IF(N130&gt;参数!B$5,"套","")</f>
        <v/>
      </c>
      <c r="P130" s="3" t="str">
        <f>IFERROR(IF(O129="套",(F130-E129)/2-2*参数!B$2,""),"")</f>
        <v/>
      </c>
      <c r="Q130" s="11">
        <f t="shared" si="11"/>
        <v>1.5068674552562809</v>
      </c>
      <c r="R130" s="3">
        <f t="shared" si="12"/>
        <v>5.6882821387940208E-3</v>
      </c>
      <c r="S130" s="3">
        <f t="shared" si="13"/>
        <v>1.2499999999999734E-2</v>
      </c>
      <c r="T130" s="5">
        <f t="shared" si="14"/>
        <v>0.9865731512243141</v>
      </c>
      <c r="U130" s="5">
        <f t="shared" si="15"/>
        <v>2.055092773023806</v>
      </c>
    </row>
    <row r="131" spans="1:21" x14ac:dyDescent="0.15">
      <c r="A131" s="1">
        <v>41942</v>
      </c>
      <c r="B131" s="2">
        <v>0.995</v>
      </c>
      <c r="C131" s="2">
        <v>0.88300000000000001</v>
      </c>
      <c r="D131" s="2">
        <v>0.88400000000000001</v>
      </c>
      <c r="E131" s="2">
        <v>1.129</v>
      </c>
      <c r="F131" s="2">
        <v>1.109</v>
      </c>
      <c r="G131" s="10">
        <v>9527.4699999999993</v>
      </c>
      <c r="H131" s="10">
        <v>9418.48</v>
      </c>
      <c r="I131" s="2" t="s">
        <v>8</v>
      </c>
      <c r="J131" s="2" t="s">
        <v>8</v>
      </c>
      <c r="K131" s="2" t="s">
        <v>8</v>
      </c>
      <c r="L131" s="2">
        <f t="shared" si="8"/>
        <v>1.0057765687911635</v>
      </c>
      <c r="M131" s="2">
        <f t="shared" si="9"/>
        <v>1.006</v>
      </c>
      <c r="N131" s="3">
        <f t="shared" si="10"/>
        <v>-2.2209861713373691E-4</v>
      </c>
      <c r="O131" t="str">
        <f>IF(N131&gt;参数!B$5,"套","")</f>
        <v/>
      </c>
      <c r="P131" s="3" t="str">
        <f>IFERROR(IF(O130="套",(F131-E130)/2-2*参数!B$2,""),"")</f>
        <v/>
      </c>
      <c r="Q131" s="11">
        <f t="shared" si="11"/>
        <v>1.5068674552562809</v>
      </c>
      <c r="R131" s="3">
        <f t="shared" si="12"/>
        <v>0</v>
      </c>
      <c r="S131" s="3">
        <f t="shared" si="13"/>
        <v>-2.2045855379188684E-2</v>
      </c>
      <c r="T131" s="5">
        <f t="shared" si="14"/>
        <v>0.9865731512243141</v>
      </c>
      <c r="U131" s="5">
        <f t="shared" si="15"/>
        <v>2.0097864949589073</v>
      </c>
    </row>
    <row r="132" spans="1:21" x14ac:dyDescent="0.15">
      <c r="A132" s="1">
        <v>41943</v>
      </c>
      <c r="B132" s="2">
        <v>0.98699999999999999</v>
      </c>
      <c r="C132" s="2">
        <v>0.88400000000000001</v>
      </c>
      <c r="D132" s="2">
        <v>0.88300000000000001</v>
      </c>
      <c r="E132" s="2">
        <v>1.1120000000000001</v>
      </c>
      <c r="F132" s="2">
        <v>1.101</v>
      </c>
      <c r="G132" s="10">
        <v>9419.91</v>
      </c>
      <c r="H132" s="10">
        <v>9350.08</v>
      </c>
      <c r="I132" s="2" t="s">
        <v>8</v>
      </c>
      <c r="J132" s="2" t="s">
        <v>8</v>
      </c>
      <c r="K132" s="2" t="s">
        <v>8</v>
      </c>
      <c r="L132" s="2">
        <f t="shared" si="8"/>
        <v>0.99514351652283595</v>
      </c>
      <c r="M132" s="2">
        <f t="shared" si="9"/>
        <v>0.998</v>
      </c>
      <c r="N132" s="3">
        <f t="shared" si="10"/>
        <v>-2.8622078929499972E-3</v>
      </c>
      <c r="O132" t="str">
        <f>IF(N132&gt;参数!B$5,"套","")</f>
        <v/>
      </c>
      <c r="P132" s="3" t="str">
        <f>IFERROR(IF(O131="套",(F132-E131)/2-2*参数!B$2,""),"")</f>
        <v/>
      </c>
      <c r="Q132" s="11">
        <f t="shared" si="11"/>
        <v>1.5068674552562809</v>
      </c>
      <c r="R132" s="3">
        <f t="shared" si="12"/>
        <v>-1.1312217194570096E-3</v>
      </c>
      <c r="S132" s="3">
        <f t="shared" si="13"/>
        <v>-7.2137060414788623E-3</v>
      </c>
      <c r="T132" s="5">
        <f t="shared" si="14"/>
        <v>0.98545711824781601</v>
      </c>
      <c r="U132" s="5">
        <f t="shared" si="15"/>
        <v>1.9952884859781395</v>
      </c>
    </row>
    <row r="133" spans="1:21" x14ac:dyDescent="0.15">
      <c r="A133" s="1">
        <v>41946</v>
      </c>
      <c r="B133" s="2">
        <v>0.99399999999999999</v>
      </c>
      <c r="C133" s="2">
        <v>0.88300000000000001</v>
      </c>
      <c r="D133" s="2">
        <v>0.88300000000000001</v>
      </c>
      <c r="E133" s="2">
        <v>1.115</v>
      </c>
      <c r="F133" s="2">
        <v>1.109</v>
      </c>
      <c r="G133" s="10">
        <v>9391.09</v>
      </c>
      <c r="H133" s="10">
        <v>9420.7199999999993</v>
      </c>
      <c r="I133" s="2" t="s">
        <v>8</v>
      </c>
      <c r="J133" s="2" t="s">
        <v>8</v>
      </c>
      <c r="K133" s="2" t="s">
        <v>8</v>
      </c>
      <c r="L133" s="2">
        <f t="shared" si="8"/>
        <v>0.99111258796716184</v>
      </c>
      <c r="M133" s="2">
        <f t="shared" si="9"/>
        <v>0.999</v>
      </c>
      <c r="N133" s="3">
        <f t="shared" si="10"/>
        <v>-7.8953073401782925E-3</v>
      </c>
      <c r="O133" t="str">
        <f>IF(N133&gt;参数!B$5,"套","")</f>
        <v/>
      </c>
      <c r="P133" s="3" t="str">
        <f>IFERROR(IF(O132="套",(F133-E132)/2-2*参数!B$2,""),"")</f>
        <v/>
      </c>
      <c r="Q133" s="11">
        <f t="shared" si="11"/>
        <v>1.5068674552562809</v>
      </c>
      <c r="R133" s="3">
        <f t="shared" si="12"/>
        <v>0</v>
      </c>
      <c r="S133" s="3">
        <f t="shared" si="13"/>
        <v>7.2661217075387086E-3</v>
      </c>
      <c r="T133" s="5">
        <f t="shared" si="14"/>
        <v>0.98545711824781601</v>
      </c>
      <c r="U133" s="5">
        <f t="shared" si="15"/>
        <v>2.0097864949589073</v>
      </c>
    </row>
    <row r="134" spans="1:21" x14ac:dyDescent="0.15">
      <c r="A134" s="1">
        <v>41947</v>
      </c>
      <c r="B134" s="2">
        <v>0.98599999999999999</v>
      </c>
      <c r="C134" s="2">
        <v>0.88200000000000001</v>
      </c>
      <c r="D134" s="2">
        <v>0.88400000000000001</v>
      </c>
      <c r="E134" s="2">
        <v>1.1080000000000001</v>
      </c>
      <c r="F134" s="2">
        <v>1.093</v>
      </c>
      <c r="G134" s="10">
        <v>9417.01</v>
      </c>
      <c r="H134" s="10">
        <v>9349.39</v>
      </c>
      <c r="I134" s="2" t="s">
        <v>8</v>
      </c>
      <c r="J134" s="2" t="s">
        <v>8</v>
      </c>
      <c r="K134" s="2" t="s">
        <v>8</v>
      </c>
      <c r="L134" s="2">
        <f t="shared" ref="L134:L197" si="16">IFERROR(B133*(1+95%*(G134/H133-1)),"")</f>
        <v>0.99362812258511046</v>
      </c>
      <c r="M134" s="2">
        <f t="shared" ref="M134:M197" si="17">IFERROR((C134+E134)/2,"")</f>
        <v>0.99500000000000011</v>
      </c>
      <c r="N134" s="3">
        <f t="shared" ref="N134:N197" si="18">IFERROR(L134/M134-1,"")</f>
        <v>-1.37877127124586E-3</v>
      </c>
      <c r="O134" t="str">
        <f>IF(N134&gt;参数!B$5,"套","")</f>
        <v/>
      </c>
      <c r="P134" s="3" t="str">
        <f>IFERROR(IF(O133="套",(F134-E133)/2-2*参数!B$2,""),"")</f>
        <v/>
      </c>
      <c r="Q134" s="11">
        <f t="shared" ref="Q134:Q197" si="19">IFERROR(Q133*(1+P134),Q133)</f>
        <v>1.5068674552562809</v>
      </c>
      <c r="R134" s="3">
        <f t="shared" ref="R134:R197" si="20">(IFERROR(D134+0,0)+IFERROR(J134+0,0))/IFERROR(D133+0,0)-1</f>
        <v>1.1325028312569874E-3</v>
      </c>
      <c r="S134" s="3">
        <f t="shared" ref="S134:S197" si="21">(IFERROR(F134+0,0)+IFERROR(K134+0,0))/IFERROR(F133+0,0)-1</f>
        <v>-1.4427412082957614E-2</v>
      </c>
      <c r="T134" s="5">
        <f t="shared" ref="T134:T197" si="22">IFERROR(T133*(1+R134),T133)</f>
        <v>0.98657315122431399</v>
      </c>
      <c r="U134" s="5">
        <f t="shared" ref="U134:U197" si="23">IFERROR(U133*(1+S134),U133)</f>
        <v>1.9807904769973721</v>
      </c>
    </row>
    <row r="135" spans="1:21" x14ac:dyDescent="0.15">
      <c r="A135" s="1">
        <v>41948</v>
      </c>
      <c r="B135" s="2">
        <v>0.98399999999999999</v>
      </c>
      <c r="C135" s="2">
        <v>0.88400000000000001</v>
      </c>
      <c r="D135" s="2">
        <v>0.89</v>
      </c>
      <c r="E135" s="2">
        <v>1.0980000000000001</v>
      </c>
      <c r="F135" s="2">
        <v>1.085</v>
      </c>
      <c r="G135" s="10">
        <v>9350.23</v>
      </c>
      <c r="H135" s="10">
        <v>9344.09</v>
      </c>
      <c r="I135" s="2" t="s">
        <v>8</v>
      </c>
      <c r="J135" s="2" t="s">
        <v>8</v>
      </c>
      <c r="K135" s="2" t="s">
        <v>8</v>
      </c>
      <c r="L135" s="2">
        <f t="shared" si="16"/>
        <v>0.98608415821780881</v>
      </c>
      <c r="M135" s="2">
        <f t="shared" si="17"/>
        <v>0.9910000000000001</v>
      </c>
      <c r="N135" s="3">
        <f t="shared" si="18"/>
        <v>-4.9604861576098003E-3</v>
      </c>
      <c r="O135" t="str">
        <f>IF(N135&gt;参数!B$5,"套","")</f>
        <v/>
      </c>
      <c r="P135" s="3" t="str">
        <f>IFERROR(IF(O134="套",(F135-E134)/2-2*参数!B$2,""),"")</f>
        <v/>
      </c>
      <c r="Q135" s="11">
        <f t="shared" si="19"/>
        <v>1.5068674552562809</v>
      </c>
      <c r="R135" s="3">
        <f t="shared" si="20"/>
        <v>6.7873303167420573E-3</v>
      </c>
      <c r="S135" s="3">
        <f t="shared" si="21"/>
        <v>-7.3193046660566807E-3</v>
      </c>
      <c r="T135" s="5">
        <f t="shared" si="22"/>
        <v>0.99326934908330256</v>
      </c>
      <c r="U135" s="5">
        <f t="shared" si="23"/>
        <v>1.9662924680166045</v>
      </c>
    </row>
    <row r="136" spans="1:21" x14ac:dyDescent="0.15">
      <c r="A136" s="1">
        <v>41949</v>
      </c>
      <c r="B136" s="2">
        <v>0.98899999999999999</v>
      </c>
      <c r="C136" s="2">
        <v>0.88900000000000001</v>
      </c>
      <c r="D136" s="2">
        <v>0.89</v>
      </c>
      <c r="E136" s="2">
        <v>1.08</v>
      </c>
      <c r="F136" s="2">
        <v>1.0760000000000001</v>
      </c>
      <c r="G136" s="10" t="e">
        <v>#N/A</v>
      </c>
      <c r="H136" s="10" t="e">
        <v>#N/A</v>
      </c>
      <c r="I136" s="2" t="s">
        <v>8</v>
      </c>
      <c r="J136" s="2" t="s">
        <v>8</v>
      </c>
      <c r="K136" s="2" t="s">
        <v>8</v>
      </c>
      <c r="L136" s="2" t="str">
        <f t="shared" si="16"/>
        <v/>
      </c>
      <c r="M136" s="2">
        <f t="shared" si="17"/>
        <v>0.98450000000000004</v>
      </c>
      <c r="N136" s="3" t="str">
        <f t="shared" si="18"/>
        <v/>
      </c>
      <c r="O136" t="str">
        <f>IF(N136&gt;参数!B$5,"套","")</f>
        <v>套</v>
      </c>
      <c r="P136" s="3" t="str">
        <f>IFERROR(IF(O135="套",(F136-E135)/2-2*参数!B$2,""),"")</f>
        <v/>
      </c>
      <c r="Q136" s="11">
        <f t="shared" si="19"/>
        <v>1.5068674552562809</v>
      </c>
      <c r="R136" s="3">
        <f t="shared" si="20"/>
        <v>0</v>
      </c>
      <c r="S136" s="3">
        <f t="shared" si="21"/>
        <v>-8.2949308755759787E-3</v>
      </c>
      <c r="T136" s="5">
        <f t="shared" si="22"/>
        <v>0.99326934908330256</v>
      </c>
      <c r="U136" s="5">
        <f t="shared" si="23"/>
        <v>1.9499822079132412</v>
      </c>
    </row>
    <row r="137" spans="1:21" x14ac:dyDescent="0.15">
      <c r="A137" s="1">
        <v>41950</v>
      </c>
      <c r="B137" s="2">
        <v>0.97899999999999998</v>
      </c>
      <c r="C137" s="2">
        <v>0.89</v>
      </c>
      <c r="D137" s="2">
        <v>0.89200000000000002</v>
      </c>
      <c r="E137" s="2">
        <v>1.079</v>
      </c>
      <c r="F137" s="2">
        <v>1.0720000000000001</v>
      </c>
      <c r="G137" s="10" t="e">
        <v>#N/A</v>
      </c>
      <c r="H137" s="10" t="e">
        <v>#N/A</v>
      </c>
      <c r="I137" s="2" t="s">
        <v>8</v>
      </c>
      <c r="J137" s="2" t="s">
        <v>8</v>
      </c>
      <c r="K137" s="2" t="s">
        <v>8</v>
      </c>
      <c r="L137" s="2" t="str">
        <f t="shared" si="16"/>
        <v/>
      </c>
      <c r="M137" s="2">
        <f t="shared" si="17"/>
        <v>0.98449999999999993</v>
      </c>
      <c r="N137" s="3" t="str">
        <f t="shared" si="18"/>
        <v/>
      </c>
      <c r="O137" t="str">
        <f>IF(N137&gt;参数!B$5,"套","")</f>
        <v>套</v>
      </c>
      <c r="P137" s="3">
        <f>IFERROR(IF(O136="套",(F137-E136)/2-2*参数!B$2,""),"")</f>
        <v>-4.2000000000000032E-3</v>
      </c>
      <c r="Q137" s="11">
        <f t="shared" si="19"/>
        <v>1.5005386119442046</v>
      </c>
      <c r="R137" s="3">
        <f t="shared" si="20"/>
        <v>2.2471910112360494E-3</v>
      </c>
      <c r="S137" s="3">
        <f t="shared" si="21"/>
        <v>-3.7174721189591198E-3</v>
      </c>
      <c r="T137" s="5">
        <f t="shared" si="22"/>
        <v>0.99550141503629885</v>
      </c>
      <c r="U137" s="5">
        <f t="shared" si="23"/>
        <v>1.9427332034228573</v>
      </c>
    </row>
    <row r="138" spans="1:21" x14ac:dyDescent="0.15">
      <c r="A138" s="1">
        <v>41953</v>
      </c>
      <c r="B138" s="2">
        <v>0.97499999999999998</v>
      </c>
      <c r="C138" s="2">
        <v>0.89100000000000001</v>
      </c>
      <c r="D138" s="2">
        <v>0.89600000000000002</v>
      </c>
      <c r="E138" s="2">
        <v>1.0720000000000001</v>
      </c>
      <c r="F138" s="2">
        <v>1.0629999999999999</v>
      </c>
      <c r="G138" s="10">
        <v>9338.17</v>
      </c>
      <c r="H138" s="10">
        <v>9285.2199999999993</v>
      </c>
      <c r="I138" s="2" t="s">
        <v>8</v>
      </c>
      <c r="J138" s="2" t="s">
        <v>8</v>
      </c>
      <c r="K138" s="2" t="s">
        <v>8</v>
      </c>
      <c r="L138" s="2" t="str">
        <f t="shared" si="16"/>
        <v/>
      </c>
      <c r="M138" s="2">
        <f t="shared" si="17"/>
        <v>0.98150000000000004</v>
      </c>
      <c r="N138" s="3" t="str">
        <f t="shared" si="18"/>
        <v/>
      </c>
      <c r="O138" t="str">
        <f>IF(N138&gt;参数!B$5,"套","")</f>
        <v>套</v>
      </c>
      <c r="P138" s="3">
        <f>IFERROR(IF(O137="套",(F138-E137)/2-2*参数!B$2,""),"")</f>
        <v>-8.2000000000000076E-3</v>
      </c>
      <c r="Q138" s="11">
        <f t="shared" si="19"/>
        <v>1.4882341953262621</v>
      </c>
      <c r="R138" s="3">
        <f t="shared" si="20"/>
        <v>4.484304932735439E-3</v>
      </c>
      <c r="S138" s="3">
        <f t="shared" si="21"/>
        <v>-8.3955223880598506E-3</v>
      </c>
      <c r="T138" s="5">
        <f t="shared" si="22"/>
        <v>0.99996554694229123</v>
      </c>
      <c r="U138" s="5">
        <f t="shared" si="23"/>
        <v>1.9264229433194935</v>
      </c>
    </row>
    <row r="139" spans="1:21" x14ac:dyDescent="0.15">
      <c r="A139" s="1">
        <v>41954</v>
      </c>
      <c r="B139" s="2">
        <v>0.93700000000000006</v>
      </c>
      <c r="C139" s="2">
        <v>0.89500000000000002</v>
      </c>
      <c r="D139" s="2">
        <v>0.89600000000000002</v>
      </c>
      <c r="E139" s="2">
        <v>1.0629999999999999</v>
      </c>
      <c r="F139" s="2">
        <v>1.0169999999999999</v>
      </c>
      <c r="G139" s="10">
        <v>9297.4500000000007</v>
      </c>
      <c r="H139" s="10">
        <v>8893.42</v>
      </c>
      <c r="I139" s="2" t="s">
        <v>8</v>
      </c>
      <c r="J139" s="2" t="s">
        <v>8</v>
      </c>
      <c r="K139" s="2" t="s">
        <v>8</v>
      </c>
      <c r="L139" s="2">
        <f t="shared" si="16"/>
        <v>0.97622000744193482</v>
      </c>
      <c r="M139" s="2">
        <f t="shared" si="17"/>
        <v>0.97899999999999998</v>
      </c>
      <c r="N139" s="3">
        <f t="shared" si="18"/>
        <v>-2.8396246762667499E-3</v>
      </c>
      <c r="O139" t="str">
        <f>IF(N139&gt;参数!B$5,"套","")</f>
        <v/>
      </c>
      <c r="P139" s="3">
        <f>IFERROR(IF(O138="套",(F139-E138)/2-2*参数!B$2,""),"")</f>
        <v>-2.7700000000000079E-2</v>
      </c>
      <c r="Q139" s="11">
        <f t="shared" si="19"/>
        <v>1.4470101081157245</v>
      </c>
      <c r="R139" s="3">
        <f t="shared" si="20"/>
        <v>0</v>
      </c>
      <c r="S139" s="3">
        <f t="shared" si="21"/>
        <v>-4.3273753527751646E-2</v>
      </c>
      <c r="T139" s="5">
        <f t="shared" si="22"/>
        <v>0.99996554694229123</v>
      </c>
      <c r="U139" s="5">
        <f t="shared" si="23"/>
        <v>1.8430593916800799</v>
      </c>
    </row>
    <row r="140" spans="1:21" x14ac:dyDescent="0.15">
      <c r="A140" s="1">
        <v>41955</v>
      </c>
      <c r="B140" s="2">
        <v>0.95099999999999996</v>
      </c>
      <c r="C140" s="2">
        <v>0.89700000000000002</v>
      </c>
      <c r="D140" s="2">
        <v>0.9</v>
      </c>
      <c r="E140" s="2">
        <v>1.01</v>
      </c>
      <c r="F140" s="2">
        <v>1.034</v>
      </c>
      <c r="G140" s="10">
        <v>8879.6200000000008</v>
      </c>
      <c r="H140" s="10">
        <v>9036.25</v>
      </c>
      <c r="I140" s="2" t="s">
        <v>8</v>
      </c>
      <c r="J140" s="2" t="s">
        <v>8</v>
      </c>
      <c r="K140" s="2" t="s">
        <v>8</v>
      </c>
      <c r="L140" s="2">
        <f t="shared" si="16"/>
        <v>0.93561874621911501</v>
      </c>
      <c r="M140" s="2">
        <f t="shared" si="17"/>
        <v>0.95350000000000001</v>
      </c>
      <c r="N140" s="3">
        <f t="shared" si="18"/>
        <v>-1.8753281364326191E-2</v>
      </c>
      <c r="O140" t="str">
        <f>IF(N140&gt;参数!B$5,"套","")</f>
        <v/>
      </c>
      <c r="P140" s="3" t="str">
        <f>IFERROR(IF(O139="套",(F140-E139)/2-2*参数!B$2,""),"")</f>
        <v/>
      </c>
      <c r="Q140" s="11">
        <f t="shared" si="19"/>
        <v>1.4470101081157245</v>
      </c>
      <c r="R140" s="3">
        <f t="shared" si="20"/>
        <v>4.4642857142858094E-3</v>
      </c>
      <c r="S140" s="3">
        <f t="shared" si="21"/>
        <v>1.6715830875122961E-2</v>
      </c>
      <c r="T140" s="5">
        <f t="shared" si="22"/>
        <v>1.0044296788482836</v>
      </c>
      <c r="U140" s="5">
        <f t="shared" si="23"/>
        <v>1.8738676607642111</v>
      </c>
    </row>
    <row r="141" spans="1:21" x14ac:dyDescent="0.15">
      <c r="A141" s="1">
        <v>41956</v>
      </c>
      <c r="B141" s="2">
        <v>0.91600000000000004</v>
      </c>
      <c r="C141" s="2">
        <v>0.9</v>
      </c>
      <c r="D141" s="2">
        <v>0.9</v>
      </c>
      <c r="E141" s="2">
        <v>1.0389999999999999</v>
      </c>
      <c r="F141" s="2">
        <v>1.0129999999999999</v>
      </c>
      <c r="G141" s="10">
        <v>9029.6200000000008</v>
      </c>
      <c r="H141" s="10">
        <v>8679.5400000000009</v>
      </c>
      <c r="I141" s="2" t="s">
        <v>8</v>
      </c>
      <c r="J141" s="2" t="s">
        <v>8</v>
      </c>
      <c r="K141" s="2" t="s">
        <v>8</v>
      </c>
      <c r="L141" s="2">
        <f t="shared" si="16"/>
        <v>0.95033712839950202</v>
      </c>
      <c r="M141" s="2">
        <f t="shared" si="17"/>
        <v>0.96950000000000003</v>
      </c>
      <c r="N141" s="3">
        <f t="shared" si="18"/>
        <v>-1.9765726251158355E-2</v>
      </c>
      <c r="O141" t="str">
        <f>IF(N141&gt;参数!B$5,"套","")</f>
        <v/>
      </c>
      <c r="P141" s="3" t="str">
        <f>IFERROR(IF(O140="套",(F141-E140)/2-2*参数!B$2,""),"")</f>
        <v/>
      </c>
      <c r="Q141" s="11">
        <f t="shared" si="19"/>
        <v>1.4470101081157245</v>
      </c>
      <c r="R141" s="3">
        <f t="shared" si="20"/>
        <v>0</v>
      </c>
      <c r="S141" s="3">
        <f t="shared" si="21"/>
        <v>-2.0309477756286443E-2</v>
      </c>
      <c r="T141" s="5">
        <f t="shared" si="22"/>
        <v>1.0044296788482836</v>
      </c>
      <c r="U141" s="5">
        <f t="shared" si="23"/>
        <v>1.8358103871896958</v>
      </c>
    </row>
    <row r="142" spans="1:21" x14ac:dyDescent="0.15">
      <c r="A142" s="1">
        <v>41957</v>
      </c>
      <c r="B142" s="2">
        <v>0.92100000000000004</v>
      </c>
      <c r="C142" s="2">
        <v>0.89900000000000002</v>
      </c>
      <c r="D142" s="2">
        <v>0.9</v>
      </c>
      <c r="E142" s="2">
        <v>0.98199999999999998</v>
      </c>
      <c r="F142" s="2">
        <v>1.008</v>
      </c>
      <c r="G142" s="10">
        <v>8638.84</v>
      </c>
      <c r="H142" s="10">
        <v>8733.82</v>
      </c>
      <c r="I142" s="2" t="s">
        <v>8</v>
      </c>
      <c r="J142" s="2" t="s">
        <v>8</v>
      </c>
      <c r="K142" s="2" t="s">
        <v>8</v>
      </c>
      <c r="L142" s="2">
        <f t="shared" si="16"/>
        <v>0.91191946808240987</v>
      </c>
      <c r="M142" s="2">
        <f t="shared" si="17"/>
        <v>0.9405</v>
      </c>
      <c r="N142" s="3">
        <f t="shared" si="18"/>
        <v>-3.0388657009665199E-2</v>
      </c>
      <c r="O142" t="str">
        <f>IF(N142&gt;参数!B$5,"套","")</f>
        <v/>
      </c>
      <c r="P142" s="3" t="str">
        <f>IFERROR(IF(O141="套",(F142-E141)/2-2*参数!B$2,""),"")</f>
        <v/>
      </c>
      <c r="Q142" s="11">
        <f t="shared" si="19"/>
        <v>1.4470101081157245</v>
      </c>
      <c r="R142" s="3">
        <f t="shared" si="20"/>
        <v>0</v>
      </c>
      <c r="S142" s="3">
        <f t="shared" si="21"/>
        <v>-4.9358341559722074E-3</v>
      </c>
      <c r="T142" s="5">
        <f t="shared" si="22"/>
        <v>1.0044296788482836</v>
      </c>
      <c r="U142" s="5">
        <f t="shared" si="23"/>
        <v>1.8267491315767164</v>
      </c>
    </row>
    <row r="143" spans="1:21" x14ac:dyDescent="0.15">
      <c r="A143" s="1">
        <v>41960</v>
      </c>
      <c r="B143" s="2">
        <v>0.93600000000000005</v>
      </c>
      <c r="C143" s="2">
        <v>0.89900000000000002</v>
      </c>
      <c r="D143" s="2">
        <v>0.89700000000000002</v>
      </c>
      <c r="E143" s="2">
        <v>1.0069999999999999</v>
      </c>
      <c r="F143" s="2">
        <v>0.99</v>
      </c>
      <c r="G143" s="10">
        <v>8756.07</v>
      </c>
      <c r="H143" s="10">
        <v>8888.23</v>
      </c>
      <c r="I143" s="2" t="s">
        <v>8</v>
      </c>
      <c r="J143" s="2" t="s">
        <v>8</v>
      </c>
      <c r="K143" s="2" t="s">
        <v>8</v>
      </c>
      <c r="L143" s="2">
        <f t="shared" si="16"/>
        <v>0.92322899458656127</v>
      </c>
      <c r="M143" s="2">
        <f t="shared" si="17"/>
        <v>0.95299999999999996</v>
      </c>
      <c r="N143" s="3">
        <f t="shared" si="18"/>
        <v>-3.12392501714992E-2</v>
      </c>
      <c r="O143" t="str">
        <f>IF(N143&gt;参数!B$5,"套","")</f>
        <v/>
      </c>
      <c r="P143" s="3" t="str">
        <f>IFERROR(IF(O142="套",(F143-E142)/2-2*参数!B$2,""),"")</f>
        <v/>
      </c>
      <c r="Q143" s="11">
        <f t="shared" si="19"/>
        <v>1.4470101081157245</v>
      </c>
      <c r="R143" s="3">
        <f t="shared" si="20"/>
        <v>-3.3333333333332993E-3</v>
      </c>
      <c r="S143" s="3">
        <f t="shared" si="21"/>
        <v>-1.7857142857142905E-2</v>
      </c>
      <c r="T143" s="5">
        <f t="shared" si="22"/>
        <v>1.0010815799187893</v>
      </c>
      <c r="U143" s="5">
        <f t="shared" si="23"/>
        <v>1.7941286113699892</v>
      </c>
    </row>
    <row r="144" spans="1:21" x14ac:dyDescent="0.15">
      <c r="A144" s="1">
        <v>41961</v>
      </c>
      <c r="B144" s="2">
        <v>0.93500000000000005</v>
      </c>
      <c r="C144" s="2">
        <v>0.89700000000000002</v>
      </c>
      <c r="D144" s="2">
        <v>0.89500000000000002</v>
      </c>
      <c r="E144" s="2">
        <v>0.98099999999999998</v>
      </c>
      <c r="F144" s="2">
        <v>0.97</v>
      </c>
      <c r="G144" s="10">
        <v>8881.41</v>
      </c>
      <c r="H144" s="10">
        <v>8879.77</v>
      </c>
      <c r="I144" s="2" t="s">
        <v>8</v>
      </c>
      <c r="J144" s="2" t="s">
        <v>8</v>
      </c>
      <c r="K144" s="2" t="s">
        <v>8</v>
      </c>
      <c r="L144" s="2">
        <f t="shared" si="16"/>
        <v>0.93531771072530756</v>
      </c>
      <c r="M144" s="2">
        <f t="shared" si="17"/>
        <v>0.93900000000000006</v>
      </c>
      <c r="N144" s="3">
        <f t="shared" si="18"/>
        <v>-3.9215008250186312E-3</v>
      </c>
      <c r="O144" t="str">
        <f>IF(N144&gt;参数!B$5,"套","")</f>
        <v/>
      </c>
      <c r="P144" s="3" t="str">
        <f>IFERROR(IF(O143="套",(F144-E143)/2-2*参数!B$2,""),"")</f>
        <v/>
      </c>
      <c r="Q144" s="11">
        <f t="shared" si="19"/>
        <v>1.4470101081157245</v>
      </c>
      <c r="R144" s="3">
        <f t="shared" si="20"/>
        <v>-2.2296544035674826E-3</v>
      </c>
      <c r="S144" s="3">
        <f t="shared" si="21"/>
        <v>-2.0202020202020221E-2</v>
      </c>
      <c r="T144" s="5">
        <f t="shared" si="22"/>
        <v>0.99884951396579313</v>
      </c>
      <c r="U144" s="5">
        <f t="shared" si="23"/>
        <v>1.7578835889180702</v>
      </c>
    </row>
    <row r="145" spans="1:21" x14ac:dyDescent="0.15">
      <c r="A145" s="1">
        <v>41962</v>
      </c>
      <c r="B145" s="2">
        <v>0.94099999999999995</v>
      </c>
      <c r="C145" s="2">
        <v>0.89400000000000002</v>
      </c>
      <c r="D145" s="2">
        <v>0.89400000000000002</v>
      </c>
      <c r="E145" s="2">
        <v>0.97399999999999998</v>
      </c>
      <c r="F145" s="2">
        <v>0.98099999999999998</v>
      </c>
      <c r="G145" s="10">
        <v>8879.67</v>
      </c>
      <c r="H145" s="10">
        <v>8933.2999999999993</v>
      </c>
      <c r="I145" s="2" t="s">
        <v>8</v>
      </c>
      <c r="J145" s="2" t="s">
        <v>8</v>
      </c>
      <c r="K145" s="2" t="s">
        <v>8</v>
      </c>
      <c r="L145" s="2">
        <f t="shared" si="16"/>
        <v>0.93498999692559615</v>
      </c>
      <c r="M145" s="2">
        <f t="shared" si="17"/>
        <v>0.93399999999999994</v>
      </c>
      <c r="N145" s="3">
        <f t="shared" si="18"/>
        <v>1.0599538817945842E-3</v>
      </c>
      <c r="O145" t="str">
        <f>IF(N145&gt;参数!B$5,"套","")</f>
        <v/>
      </c>
      <c r="P145" s="3" t="str">
        <f>IFERROR(IF(O144="套",(F145-E144)/2-2*参数!B$2,""),"")</f>
        <v/>
      </c>
      <c r="Q145" s="11">
        <f t="shared" si="19"/>
        <v>1.4470101081157245</v>
      </c>
      <c r="R145" s="3">
        <f t="shared" si="20"/>
        <v>-1.1173184357542443E-3</v>
      </c>
      <c r="S145" s="3">
        <f t="shared" si="21"/>
        <v>1.134020618556697E-2</v>
      </c>
      <c r="T145" s="5">
        <f t="shared" si="22"/>
        <v>0.99773348098929504</v>
      </c>
      <c r="U145" s="5">
        <f t="shared" si="23"/>
        <v>1.7778183512666255</v>
      </c>
    </row>
    <row r="146" spans="1:21" x14ac:dyDescent="0.15">
      <c r="A146" s="1">
        <v>41963</v>
      </c>
      <c r="B146" s="2">
        <v>0.93100000000000005</v>
      </c>
      <c r="C146" s="2">
        <v>0.89400000000000002</v>
      </c>
      <c r="D146" s="2">
        <v>0.90100000000000002</v>
      </c>
      <c r="E146" s="2">
        <v>0.97699999999999998</v>
      </c>
      <c r="F146" s="2">
        <v>0.96399999999999997</v>
      </c>
      <c r="G146" s="10">
        <v>8893.81</v>
      </c>
      <c r="H146" s="10">
        <v>8833.5300000000007</v>
      </c>
      <c r="I146" s="2" t="s">
        <v>8</v>
      </c>
      <c r="J146" s="2" t="s">
        <v>8</v>
      </c>
      <c r="K146" s="2" t="s">
        <v>8</v>
      </c>
      <c r="L146" s="2">
        <f t="shared" si="16"/>
        <v>0.93704825926589275</v>
      </c>
      <c r="M146" s="2">
        <f t="shared" si="17"/>
        <v>0.9355</v>
      </c>
      <c r="N146" s="3">
        <f t="shared" si="18"/>
        <v>1.6550072323813225E-3</v>
      </c>
      <c r="O146" t="str">
        <f>IF(N146&gt;参数!B$5,"套","")</f>
        <v/>
      </c>
      <c r="P146" s="3" t="str">
        <f>IFERROR(IF(O145="套",(F146-E145)/2-2*参数!B$2,""),"")</f>
        <v/>
      </c>
      <c r="Q146" s="11">
        <f t="shared" si="19"/>
        <v>1.4470101081157245</v>
      </c>
      <c r="R146" s="3">
        <f t="shared" si="20"/>
        <v>7.8299776286352429E-3</v>
      </c>
      <c r="S146" s="3">
        <f t="shared" si="21"/>
        <v>-1.7329255861366022E-2</v>
      </c>
      <c r="T146" s="5">
        <f t="shared" si="22"/>
        <v>1.0055457118247817</v>
      </c>
      <c r="U146" s="5">
        <f t="shared" si="23"/>
        <v>1.7470100821824943</v>
      </c>
    </row>
    <row r="147" spans="1:21" x14ac:dyDescent="0.15">
      <c r="A147" s="1">
        <v>41964</v>
      </c>
      <c r="B147" s="2">
        <v>0.93799999999999994</v>
      </c>
      <c r="C147" s="2">
        <v>0.89900000000000002</v>
      </c>
      <c r="D147" s="2">
        <v>0.89800000000000002</v>
      </c>
      <c r="E147" s="2">
        <v>0.96599999999999997</v>
      </c>
      <c r="F147" s="2">
        <v>0.96599999999999997</v>
      </c>
      <c r="G147" s="10">
        <v>8826.0499999999993</v>
      </c>
      <c r="H147" s="10">
        <v>8904.39</v>
      </c>
      <c r="I147" s="2" t="s">
        <v>8</v>
      </c>
      <c r="J147" s="2" t="s">
        <v>8</v>
      </c>
      <c r="K147" s="2" t="s">
        <v>8</v>
      </c>
      <c r="L147" s="2">
        <f t="shared" si="16"/>
        <v>0.93025107108936067</v>
      </c>
      <c r="M147" s="2">
        <f t="shared" si="17"/>
        <v>0.9325</v>
      </c>
      <c r="N147" s="3">
        <f t="shared" si="18"/>
        <v>-2.411720011409435E-3</v>
      </c>
      <c r="O147" t="str">
        <f>IF(N147&gt;参数!B$5,"套","")</f>
        <v/>
      </c>
      <c r="P147" s="3" t="str">
        <f>IFERROR(IF(O146="套",(F147-E146)/2-2*参数!B$2,""),"")</f>
        <v/>
      </c>
      <c r="Q147" s="11">
        <f t="shared" si="19"/>
        <v>1.4470101081157245</v>
      </c>
      <c r="R147" s="3">
        <f t="shared" si="20"/>
        <v>-3.3296337402886067E-3</v>
      </c>
      <c r="S147" s="3">
        <f t="shared" si="21"/>
        <v>2.0746887966804906E-3</v>
      </c>
      <c r="T147" s="5">
        <f t="shared" si="22"/>
        <v>1.0021976128952874</v>
      </c>
      <c r="U147" s="5">
        <f t="shared" si="23"/>
        <v>1.7506345844276863</v>
      </c>
    </row>
    <row r="148" spans="1:21" x14ac:dyDescent="0.15">
      <c r="A148" s="1">
        <v>41967</v>
      </c>
      <c r="B148" s="2">
        <v>0.94899999999999995</v>
      </c>
      <c r="C148" s="2">
        <v>0.89300000000000002</v>
      </c>
      <c r="D148" s="2">
        <v>0.88</v>
      </c>
      <c r="E148" s="2">
        <v>0.97499999999999998</v>
      </c>
      <c r="F148" s="2">
        <v>1.0449999999999999</v>
      </c>
      <c r="G148" s="10">
        <v>8973.9599999999991</v>
      </c>
      <c r="H148" s="10">
        <v>9021.81</v>
      </c>
      <c r="I148" s="2" t="s">
        <v>8</v>
      </c>
      <c r="J148" s="2" t="s">
        <v>8</v>
      </c>
      <c r="K148" s="2" t="s">
        <v>8</v>
      </c>
      <c r="L148" s="2">
        <f t="shared" si="16"/>
        <v>0.94496216439306879</v>
      </c>
      <c r="M148" s="2">
        <f t="shared" si="17"/>
        <v>0.93399999999999994</v>
      </c>
      <c r="N148" s="3">
        <f t="shared" si="18"/>
        <v>1.1736792712065069E-2</v>
      </c>
      <c r="O148" t="str">
        <f>IF(N148&gt;参数!B$5,"套","")</f>
        <v>套</v>
      </c>
      <c r="P148" s="3" t="str">
        <f>IFERROR(IF(O147="套",(F148-E147)/2-2*参数!B$2,""),"")</f>
        <v/>
      </c>
      <c r="Q148" s="11">
        <f t="shared" si="19"/>
        <v>1.4470101081157245</v>
      </c>
      <c r="R148" s="3">
        <f t="shared" si="20"/>
        <v>-2.0044543429844075E-2</v>
      </c>
      <c r="S148" s="3">
        <f t="shared" si="21"/>
        <v>8.1780538302277384E-2</v>
      </c>
      <c r="T148" s="5">
        <f t="shared" si="22"/>
        <v>0.98210901931832173</v>
      </c>
      <c r="U148" s="5">
        <f t="shared" si="23"/>
        <v>1.8938024231127661</v>
      </c>
    </row>
    <row r="149" spans="1:21" x14ac:dyDescent="0.15">
      <c r="A149" s="1">
        <v>41968</v>
      </c>
      <c r="B149" s="2">
        <v>0.96299999999999997</v>
      </c>
      <c r="C149" s="2">
        <v>0.88200000000000001</v>
      </c>
      <c r="D149" s="2">
        <v>0.88200000000000001</v>
      </c>
      <c r="E149" s="2">
        <v>1.0449999999999999</v>
      </c>
      <c r="F149" s="2">
        <v>1.089</v>
      </c>
      <c r="G149" s="10">
        <v>9030.31</v>
      </c>
      <c r="H149" s="10">
        <v>9161.4599999999991</v>
      </c>
      <c r="I149" s="2" t="s">
        <v>8</v>
      </c>
      <c r="J149" s="2" t="s">
        <v>8</v>
      </c>
      <c r="K149" s="2" t="s">
        <v>8</v>
      </c>
      <c r="L149" s="2">
        <f t="shared" si="16"/>
        <v>0.94984940549623631</v>
      </c>
      <c r="M149" s="2">
        <f t="shared" si="17"/>
        <v>0.96350000000000002</v>
      </c>
      <c r="N149" s="3">
        <f t="shared" si="18"/>
        <v>-1.4167716142982623E-2</v>
      </c>
      <c r="O149" t="str">
        <f>IF(N149&gt;参数!B$5,"套","")</f>
        <v/>
      </c>
      <c r="P149" s="3">
        <f>IFERROR(IF(O148="套",(F149-E148)/2-2*参数!B$2,""),"")</f>
        <v>5.6799999999999996E-2</v>
      </c>
      <c r="Q149" s="11">
        <f t="shared" si="19"/>
        <v>1.5292002822566977</v>
      </c>
      <c r="R149" s="3">
        <f t="shared" si="20"/>
        <v>2.2727272727272041E-3</v>
      </c>
      <c r="S149" s="3">
        <f t="shared" si="21"/>
        <v>4.2105263157894868E-2</v>
      </c>
      <c r="T149" s="5">
        <f t="shared" si="22"/>
        <v>0.98434108527131781</v>
      </c>
      <c r="U149" s="5">
        <f t="shared" si="23"/>
        <v>1.9735414725069882</v>
      </c>
    </row>
    <row r="150" spans="1:21" x14ac:dyDescent="0.15">
      <c r="A150" s="1">
        <v>41969</v>
      </c>
      <c r="B150" s="2">
        <v>0.97199999999999998</v>
      </c>
      <c r="C150" s="2">
        <v>0.88300000000000001</v>
      </c>
      <c r="D150" s="2">
        <v>0.88100000000000001</v>
      </c>
      <c r="E150" s="2">
        <v>1.0980000000000001</v>
      </c>
      <c r="F150" s="2">
        <v>1.135</v>
      </c>
      <c r="G150" s="10">
        <v>9188.3700000000008</v>
      </c>
      <c r="H150" s="10">
        <v>9257.5300000000007</v>
      </c>
      <c r="I150" s="2" t="s">
        <v>8</v>
      </c>
      <c r="J150" s="2" t="s">
        <v>8</v>
      </c>
      <c r="K150" s="2" t="s">
        <v>8</v>
      </c>
      <c r="L150" s="2">
        <f t="shared" si="16"/>
        <v>0.96568719325304053</v>
      </c>
      <c r="M150" s="2">
        <f t="shared" si="17"/>
        <v>0.99050000000000005</v>
      </c>
      <c r="N150" s="3">
        <f t="shared" si="18"/>
        <v>-2.5050789244784988E-2</v>
      </c>
      <c r="O150" t="str">
        <f>IF(N150&gt;参数!B$5,"套","")</f>
        <v/>
      </c>
      <c r="P150" s="3" t="str">
        <f>IFERROR(IF(O149="套",(F150-E149)/2-2*参数!B$2,""),"")</f>
        <v/>
      </c>
      <c r="Q150" s="11">
        <f t="shared" si="19"/>
        <v>1.5292002822566977</v>
      </c>
      <c r="R150" s="3">
        <f t="shared" si="20"/>
        <v>-1.1337868480725266E-3</v>
      </c>
      <c r="S150" s="3">
        <f t="shared" si="21"/>
        <v>4.224058769513328E-2</v>
      </c>
      <c r="T150" s="5">
        <f t="shared" si="22"/>
        <v>0.98322505229481971</v>
      </c>
      <c r="U150" s="5">
        <f t="shared" si="23"/>
        <v>2.0569050241464022</v>
      </c>
    </row>
    <row r="151" spans="1:21" x14ac:dyDescent="0.15">
      <c r="A151" s="1">
        <v>41970</v>
      </c>
      <c r="B151" s="2">
        <v>0.98</v>
      </c>
      <c r="C151" s="2">
        <v>0.88</v>
      </c>
      <c r="D151" s="2">
        <v>0.88300000000000001</v>
      </c>
      <c r="E151" s="2">
        <v>1.135</v>
      </c>
      <c r="F151" s="2">
        <v>1.2110000000000001</v>
      </c>
      <c r="G151" s="10">
        <v>9277.07</v>
      </c>
      <c r="H151" s="10">
        <v>9339.86</v>
      </c>
      <c r="I151" s="2" t="s">
        <v>8</v>
      </c>
      <c r="J151" s="2" t="s">
        <v>8</v>
      </c>
      <c r="K151" s="2" t="s">
        <v>8</v>
      </c>
      <c r="L151" s="2">
        <f t="shared" si="16"/>
        <v>0.97394903348949446</v>
      </c>
      <c r="M151" s="2">
        <f t="shared" si="17"/>
        <v>1.0075000000000001</v>
      </c>
      <c r="N151" s="3">
        <f t="shared" si="18"/>
        <v>-3.3301207454596082E-2</v>
      </c>
      <c r="O151" t="str">
        <f>IF(N151&gt;参数!B$5,"套","")</f>
        <v/>
      </c>
      <c r="P151" s="3" t="str">
        <f>IFERROR(IF(O150="套",(F151-E150)/2-2*参数!B$2,""),"")</f>
        <v/>
      </c>
      <c r="Q151" s="11">
        <f t="shared" si="19"/>
        <v>1.5292002822566977</v>
      </c>
      <c r="R151" s="3">
        <f t="shared" si="20"/>
        <v>2.2701475595914289E-3</v>
      </c>
      <c r="S151" s="3">
        <f t="shared" si="21"/>
        <v>6.6960352422907654E-2</v>
      </c>
      <c r="T151" s="5">
        <f t="shared" si="22"/>
        <v>0.9854571182478159</v>
      </c>
      <c r="U151" s="5">
        <f t="shared" si="23"/>
        <v>2.1946361094636946</v>
      </c>
    </row>
    <row r="152" spans="1:21" x14ac:dyDescent="0.15">
      <c r="A152" s="1">
        <v>41971</v>
      </c>
      <c r="B152" s="2">
        <v>0.97</v>
      </c>
      <c r="C152" s="2">
        <v>0.879</v>
      </c>
      <c r="D152" s="2">
        <v>0.88100000000000001</v>
      </c>
      <c r="E152" s="2">
        <v>1.19</v>
      </c>
      <c r="F152" s="2">
        <v>1.1819999999999999</v>
      </c>
      <c r="G152" s="10">
        <v>9326.69</v>
      </c>
      <c r="H152" s="10">
        <v>9235.57</v>
      </c>
      <c r="I152" s="2" t="s">
        <v>8</v>
      </c>
      <c r="J152" s="2" t="s">
        <v>8</v>
      </c>
      <c r="K152" s="2" t="s">
        <v>8</v>
      </c>
      <c r="L152" s="2">
        <f t="shared" si="16"/>
        <v>0.97868721051493279</v>
      </c>
      <c r="M152" s="2">
        <f t="shared" si="17"/>
        <v>1.0345</v>
      </c>
      <c r="N152" s="3">
        <f t="shared" si="18"/>
        <v>-5.3951463977832015E-2</v>
      </c>
      <c r="O152" t="str">
        <f>IF(N152&gt;参数!B$5,"套","")</f>
        <v/>
      </c>
      <c r="P152" s="3" t="str">
        <f>IFERROR(IF(O151="套",(F152-E151)/2-2*参数!B$2,""),"")</f>
        <v/>
      </c>
      <c r="Q152" s="11">
        <f t="shared" si="19"/>
        <v>1.5292002822566977</v>
      </c>
      <c r="R152" s="3">
        <f t="shared" si="20"/>
        <v>-2.2650056625141968E-3</v>
      </c>
      <c r="S152" s="3">
        <f t="shared" si="21"/>
        <v>-2.3947151114781295E-2</v>
      </c>
      <c r="T152" s="5">
        <f t="shared" si="22"/>
        <v>0.98322505229481971</v>
      </c>
      <c r="U152" s="5">
        <f t="shared" si="23"/>
        <v>2.142080826908412</v>
      </c>
    </row>
    <row r="153" spans="1:21" x14ac:dyDescent="0.15">
      <c r="A153" s="1">
        <v>41974</v>
      </c>
      <c r="B153" s="2">
        <v>0.95</v>
      </c>
      <c r="C153" s="2">
        <v>0.878</v>
      </c>
      <c r="D153" s="2">
        <v>0.88300000000000001</v>
      </c>
      <c r="E153" s="2">
        <v>1.1499999999999999</v>
      </c>
      <c r="F153" s="2">
        <v>1.177</v>
      </c>
      <c r="G153" s="10">
        <v>9217.7099999999991</v>
      </c>
      <c r="H153" s="10">
        <v>9035.69</v>
      </c>
      <c r="I153" s="2" t="s">
        <v>8</v>
      </c>
      <c r="J153" s="2" t="s">
        <v>8</v>
      </c>
      <c r="K153" s="2" t="s">
        <v>8</v>
      </c>
      <c r="L153" s="2">
        <f t="shared" si="16"/>
        <v>0.96821797788333575</v>
      </c>
      <c r="M153" s="2">
        <f t="shared" si="17"/>
        <v>1.014</v>
      </c>
      <c r="N153" s="3">
        <f t="shared" si="18"/>
        <v>-4.5149923191976638E-2</v>
      </c>
      <c r="O153" t="str">
        <f>IF(N153&gt;参数!B$5,"套","")</f>
        <v/>
      </c>
      <c r="P153" s="3" t="str">
        <f>IFERROR(IF(O152="套",(F153-E152)/2-2*参数!B$2,""),"")</f>
        <v/>
      </c>
      <c r="Q153" s="11">
        <f t="shared" si="19"/>
        <v>1.5292002822566977</v>
      </c>
      <c r="R153" s="3">
        <f t="shared" si="20"/>
        <v>2.2701475595914289E-3</v>
      </c>
      <c r="S153" s="3">
        <f t="shared" si="21"/>
        <v>-4.230118443316333E-3</v>
      </c>
      <c r="T153" s="5">
        <f t="shared" si="22"/>
        <v>0.9854571182478159</v>
      </c>
      <c r="U153" s="5">
        <f t="shared" si="23"/>
        <v>2.1330195712954323</v>
      </c>
    </row>
    <row r="154" spans="1:21" x14ac:dyDescent="0.15">
      <c r="A154" s="1">
        <v>41975</v>
      </c>
      <c r="B154" s="2">
        <v>0.95599999999999996</v>
      </c>
      <c r="C154" s="2">
        <v>0.88</v>
      </c>
      <c r="D154" s="2">
        <v>0.88</v>
      </c>
      <c r="E154" s="2">
        <v>1.1379999999999999</v>
      </c>
      <c r="F154" s="2">
        <v>1.1990000000000001</v>
      </c>
      <c r="G154" s="10">
        <v>9019.7900000000009</v>
      </c>
      <c r="H154" s="10">
        <v>9098.49</v>
      </c>
      <c r="I154" s="2" t="s">
        <v>8</v>
      </c>
      <c r="J154" s="2" t="s">
        <v>8</v>
      </c>
      <c r="K154" s="2" t="s">
        <v>8</v>
      </c>
      <c r="L154" s="2">
        <f t="shared" si="16"/>
        <v>0.94841188110703223</v>
      </c>
      <c r="M154" s="2">
        <f t="shared" si="17"/>
        <v>1.0089999999999999</v>
      </c>
      <c r="N154" s="3">
        <f t="shared" si="18"/>
        <v>-6.0047689685795547E-2</v>
      </c>
      <c r="O154" t="str">
        <f>IF(N154&gt;参数!B$5,"套","")</f>
        <v/>
      </c>
      <c r="P154" s="3" t="str">
        <f>IFERROR(IF(O153="套",(F154-E153)/2-2*参数!B$2,""),"")</f>
        <v/>
      </c>
      <c r="Q154" s="11">
        <f t="shared" si="19"/>
        <v>1.5292002822566977</v>
      </c>
      <c r="R154" s="3">
        <f t="shared" si="20"/>
        <v>-3.3975084937711841E-3</v>
      </c>
      <c r="S154" s="3">
        <f t="shared" si="21"/>
        <v>1.8691588785046731E-2</v>
      </c>
      <c r="T154" s="5">
        <f t="shared" si="22"/>
        <v>0.98210901931832162</v>
      </c>
      <c r="U154" s="5">
        <f t="shared" si="23"/>
        <v>2.1728890959925433</v>
      </c>
    </row>
    <row r="155" spans="1:21" x14ac:dyDescent="0.15">
      <c r="A155" s="1">
        <v>41976</v>
      </c>
      <c r="B155" s="2">
        <v>0.97899999999999998</v>
      </c>
      <c r="C155" s="2">
        <v>0.878</v>
      </c>
      <c r="D155" s="2">
        <v>0.875</v>
      </c>
      <c r="E155" s="2">
        <v>1.2</v>
      </c>
      <c r="F155" s="2">
        <v>1.319</v>
      </c>
      <c r="G155" s="10">
        <v>9089.31</v>
      </c>
      <c r="H155" s="10">
        <v>9325.93</v>
      </c>
      <c r="I155" s="2" t="s">
        <v>8</v>
      </c>
      <c r="J155" s="2" t="s">
        <v>8</v>
      </c>
      <c r="K155" s="2" t="s">
        <v>8</v>
      </c>
      <c r="L155" s="2">
        <f t="shared" si="16"/>
        <v>0.95508366377277976</v>
      </c>
      <c r="M155" s="2">
        <f t="shared" si="17"/>
        <v>1.0389999999999999</v>
      </c>
      <c r="N155" s="3">
        <f t="shared" si="18"/>
        <v>-8.0766444877016563E-2</v>
      </c>
      <c r="O155" t="str">
        <f>IF(N155&gt;参数!B$5,"套","")</f>
        <v/>
      </c>
      <c r="P155" s="3" t="str">
        <f>IFERROR(IF(O154="套",(F155-E154)/2-2*参数!B$2,""),"")</f>
        <v/>
      </c>
      <c r="Q155" s="11">
        <f t="shared" si="19"/>
        <v>1.5292002822566977</v>
      </c>
      <c r="R155" s="3">
        <f t="shared" si="20"/>
        <v>-5.6818181818182323E-3</v>
      </c>
      <c r="S155" s="3">
        <f t="shared" si="21"/>
        <v>0.10008340283569628</v>
      </c>
      <c r="T155" s="5">
        <f t="shared" si="22"/>
        <v>0.97652885443583115</v>
      </c>
      <c r="U155" s="5">
        <f t="shared" si="23"/>
        <v>2.3903592307040569</v>
      </c>
    </row>
    <row r="156" spans="1:21" x14ac:dyDescent="0.15">
      <c r="A156" s="1">
        <v>41977</v>
      </c>
      <c r="B156" s="2">
        <v>0.99</v>
      </c>
      <c r="C156" s="2">
        <v>0.86899999999999999</v>
      </c>
      <c r="D156" s="2">
        <v>0.85899999999999999</v>
      </c>
      <c r="E156" s="2">
        <v>1.351</v>
      </c>
      <c r="F156" s="2">
        <v>1.4510000000000001</v>
      </c>
      <c r="G156" s="10">
        <v>9328.86</v>
      </c>
      <c r="H156" s="10">
        <v>9448.01</v>
      </c>
      <c r="I156" s="2" t="s">
        <v>8</v>
      </c>
      <c r="J156" s="2" t="s">
        <v>8</v>
      </c>
      <c r="K156" s="2" t="s">
        <v>8</v>
      </c>
      <c r="L156" s="2">
        <f t="shared" si="16"/>
        <v>0.97929220104590098</v>
      </c>
      <c r="M156" s="2">
        <f t="shared" si="17"/>
        <v>1.1099999999999999</v>
      </c>
      <c r="N156" s="3">
        <f t="shared" si="18"/>
        <v>-0.11775477383252153</v>
      </c>
      <c r="O156" t="str">
        <f>IF(N156&gt;参数!B$5,"套","")</f>
        <v/>
      </c>
      <c r="P156" s="3" t="str">
        <f>IFERROR(IF(O155="套",(F156-E155)/2-2*参数!B$2,""),"")</f>
        <v/>
      </c>
      <c r="Q156" s="11">
        <f t="shared" si="19"/>
        <v>1.5292002822566977</v>
      </c>
      <c r="R156" s="3">
        <f t="shared" si="20"/>
        <v>-1.828571428571435E-2</v>
      </c>
      <c r="S156" s="3">
        <f t="shared" si="21"/>
        <v>0.1000758150113723</v>
      </c>
      <c r="T156" s="5">
        <f t="shared" si="22"/>
        <v>0.95867232681186165</v>
      </c>
      <c r="U156" s="5">
        <f t="shared" si="23"/>
        <v>2.6295763788867221</v>
      </c>
    </row>
    <row r="157" spans="1:21" x14ac:dyDescent="0.15">
      <c r="A157" s="1">
        <v>41978</v>
      </c>
      <c r="B157" s="2">
        <v>1.046</v>
      </c>
      <c r="C157" s="2">
        <v>0.84499999999999997</v>
      </c>
      <c r="D157" s="2">
        <v>0.86399999999999999</v>
      </c>
      <c r="E157" s="2">
        <v>1.5549999999999999</v>
      </c>
      <c r="F157" s="2">
        <v>1.5960000000000001</v>
      </c>
      <c r="G157" s="10">
        <v>9588.5</v>
      </c>
      <c r="H157" s="10">
        <v>10057.94</v>
      </c>
      <c r="I157" s="2" t="s">
        <v>8</v>
      </c>
      <c r="J157" s="2" t="s">
        <v>8</v>
      </c>
      <c r="K157" s="2" t="s">
        <v>8</v>
      </c>
      <c r="L157" s="2">
        <f t="shared" si="16"/>
        <v>1.0039850449988938</v>
      </c>
      <c r="M157" s="2">
        <f t="shared" si="17"/>
        <v>1.2</v>
      </c>
      <c r="N157" s="3">
        <f t="shared" si="18"/>
        <v>-0.16334579583425513</v>
      </c>
      <c r="O157" t="str">
        <f>IF(N157&gt;参数!B$5,"套","")</f>
        <v/>
      </c>
      <c r="P157" s="3" t="str">
        <f>IFERROR(IF(O156="套",(F157-E156)/2-2*参数!B$2,""),"")</f>
        <v/>
      </c>
      <c r="Q157" s="11">
        <f t="shared" si="19"/>
        <v>1.5292002822566977</v>
      </c>
      <c r="R157" s="3">
        <f t="shared" si="20"/>
        <v>5.8207217694994373E-3</v>
      </c>
      <c r="S157" s="3">
        <f t="shared" si="21"/>
        <v>9.9931082012405303E-2</v>
      </c>
      <c r="T157" s="5">
        <f t="shared" si="22"/>
        <v>0.96425249169435212</v>
      </c>
      <c r="U157" s="5">
        <f t="shared" si="23"/>
        <v>2.8923527916631349</v>
      </c>
    </row>
    <row r="158" spans="1:21" x14ac:dyDescent="0.15">
      <c r="A158" s="1">
        <v>41981</v>
      </c>
      <c r="B158" s="2">
        <v>1.0940000000000001</v>
      </c>
      <c r="C158" s="2">
        <v>0.83499999999999996</v>
      </c>
      <c r="D158" s="2">
        <v>0.84499999999999997</v>
      </c>
      <c r="E158" s="2">
        <v>1.7290000000000001</v>
      </c>
      <c r="F158" s="2">
        <v>1.756</v>
      </c>
      <c r="G158" s="10">
        <v>10304.870000000001</v>
      </c>
      <c r="H158" s="10">
        <v>10635.55</v>
      </c>
      <c r="I158" s="2" t="s">
        <v>8</v>
      </c>
      <c r="J158" s="2" t="s">
        <v>8</v>
      </c>
      <c r="K158" s="2" t="s">
        <v>8</v>
      </c>
      <c r="L158" s="2">
        <f t="shared" si="16"/>
        <v>1.0703960831939741</v>
      </c>
      <c r="M158" s="2">
        <f t="shared" si="17"/>
        <v>1.282</v>
      </c>
      <c r="N158" s="3">
        <f t="shared" si="18"/>
        <v>-0.16505765741499689</v>
      </c>
      <c r="O158" t="str">
        <f>IF(N158&gt;参数!B$5,"套","")</f>
        <v/>
      </c>
      <c r="P158" s="3" t="str">
        <f>IFERROR(IF(O157="套",(F158-E157)/2-2*参数!B$2,""),"")</f>
        <v/>
      </c>
      <c r="Q158" s="11">
        <f t="shared" si="19"/>
        <v>1.5292002822566977</v>
      </c>
      <c r="R158" s="3">
        <f t="shared" si="20"/>
        <v>-2.1990740740740811E-2</v>
      </c>
      <c r="S158" s="3">
        <f t="shared" si="21"/>
        <v>0.10025062656641603</v>
      </c>
      <c r="T158" s="5">
        <f t="shared" si="22"/>
        <v>0.94304786514088834</v>
      </c>
      <c r="U158" s="5">
        <f t="shared" si="23"/>
        <v>3.1823129712784866</v>
      </c>
    </row>
    <row r="159" spans="1:21" x14ac:dyDescent="0.15">
      <c r="A159" s="1">
        <v>41982</v>
      </c>
      <c r="B159" s="2">
        <v>1.0329999999999999</v>
      </c>
      <c r="C159" s="2">
        <v>0.83</v>
      </c>
      <c r="D159" s="2">
        <v>0.84499999999999997</v>
      </c>
      <c r="E159" s="2">
        <v>1.71</v>
      </c>
      <c r="F159" s="2">
        <v>1.583</v>
      </c>
      <c r="G159" s="10">
        <v>10732.83</v>
      </c>
      <c r="H159" s="10">
        <v>9880.27</v>
      </c>
      <c r="I159" s="2" t="s">
        <v>8</v>
      </c>
      <c r="J159" s="2" t="s">
        <v>8</v>
      </c>
      <c r="K159" s="2" t="s">
        <v>8</v>
      </c>
      <c r="L159" s="2">
        <f t="shared" si="16"/>
        <v>1.1035061472138255</v>
      </c>
      <c r="M159" s="2">
        <f t="shared" si="17"/>
        <v>1.27</v>
      </c>
      <c r="N159" s="3">
        <f t="shared" si="18"/>
        <v>-0.13109752187887758</v>
      </c>
      <c r="O159" t="str">
        <f>IF(N159&gt;参数!B$5,"套","")</f>
        <v/>
      </c>
      <c r="P159" s="3" t="str">
        <f>IFERROR(IF(O158="套",(F159-E158)/2-2*参数!B$2,""),"")</f>
        <v/>
      </c>
      <c r="Q159" s="11">
        <f t="shared" si="19"/>
        <v>1.5292002822566977</v>
      </c>
      <c r="R159" s="3">
        <f t="shared" si="20"/>
        <v>0</v>
      </c>
      <c r="S159" s="3">
        <f t="shared" si="21"/>
        <v>-9.851936218678814E-2</v>
      </c>
      <c r="T159" s="5">
        <f t="shared" si="22"/>
        <v>0.94304786514088834</v>
      </c>
      <c r="U159" s="5">
        <f t="shared" si="23"/>
        <v>2.8687935270693874</v>
      </c>
    </row>
    <row r="160" spans="1:21" x14ac:dyDescent="0.15">
      <c r="A160" s="1">
        <v>41983</v>
      </c>
      <c r="B160" s="2">
        <v>1.0620000000000001</v>
      </c>
      <c r="C160" s="2">
        <v>0.83499999999999996</v>
      </c>
      <c r="D160" s="2">
        <v>0.80600000000000005</v>
      </c>
      <c r="E160" s="2">
        <v>1.425</v>
      </c>
      <c r="F160" s="2">
        <v>1.6180000000000001</v>
      </c>
      <c r="G160" s="10">
        <v>9736.08</v>
      </c>
      <c r="H160" s="10">
        <v>10211</v>
      </c>
      <c r="I160" s="2" t="s">
        <v>8</v>
      </c>
      <c r="J160" s="2" t="s">
        <v>8</v>
      </c>
      <c r="K160" s="2" t="s">
        <v>8</v>
      </c>
      <c r="L160" s="2">
        <f t="shared" si="16"/>
        <v>1.0186784423401385</v>
      </c>
      <c r="M160" s="2">
        <f t="shared" si="17"/>
        <v>1.1299999999999999</v>
      </c>
      <c r="N160" s="3">
        <f t="shared" si="18"/>
        <v>-9.8514652796337532E-2</v>
      </c>
      <c r="O160" t="str">
        <f>IF(N160&gt;参数!B$5,"套","")</f>
        <v/>
      </c>
      <c r="P160" s="3" t="str">
        <f>IFERROR(IF(O159="套",(F160-E159)/2-2*参数!B$2,""),"")</f>
        <v/>
      </c>
      <c r="Q160" s="11">
        <f t="shared" si="19"/>
        <v>1.5292002822566977</v>
      </c>
      <c r="R160" s="3">
        <f t="shared" si="20"/>
        <v>-4.6153846153846101E-2</v>
      </c>
      <c r="S160" s="3">
        <f t="shared" si="21"/>
        <v>2.2109917877447982E-2</v>
      </c>
      <c r="T160" s="5">
        <f t="shared" si="22"/>
        <v>0.8995225790574628</v>
      </c>
      <c r="U160" s="5">
        <f t="shared" si="23"/>
        <v>2.9322223163602459</v>
      </c>
    </row>
    <row r="161" spans="1:21" x14ac:dyDescent="0.15">
      <c r="A161" s="1">
        <v>41984</v>
      </c>
      <c r="B161" s="2">
        <v>1.07</v>
      </c>
      <c r="C161" s="2">
        <v>0.78200000000000003</v>
      </c>
      <c r="D161" s="2">
        <v>0.81899999999999995</v>
      </c>
      <c r="E161" s="2">
        <v>1.456</v>
      </c>
      <c r="F161" s="2">
        <v>1.456</v>
      </c>
      <c r="G161" s="10">
        <v>10124.200000000001</v>
      </c>
      <c r="H161" s="10">
        <v>10295.530000000001</v>
      </c>
      <c r="I161" s="2" t="s">
        <v>8</v>
      </c>
      <c r="J161" s="2" t="s">
        <v>8</v>
      </c>
      <c r="K161" s="2" t="s">
        <v>8</v>
      </c>
      <c r="L161" s="2">
        <f t="shared" si="16"/>
        <v>1.0534237077661348</v>
      </c>
      <c r="M161" s="2">
        <f t="shared" si="17"/>
        <v>1.119</v>
      </c>
      <c r="N161" s="3">
        <f t="shared" si="18"/>
        <v>-5.8602584659396939E-2</v>
      </c>
      <c r="O161" t="str">
        <f>IF(N161&gt;参数!B$5,"套","")</f>
        <v/>
      </c>
      <c r="P161" s="3" t="str">
        <f>IFERROR(IF(O160="套",(F161-E160)/2-2*参数!B$2,""),"")</f>
        <v/>
      </c>
      <c r="Q161" s="11">
        <f t="shared" si="19"/>
        <v>1.5292002822566977</v>
      </c>
      <c r="R161" s="3">
        <f t="shared" si="20"/>
        <v>1.6129032258064502E-2</v>
      </c>
      <c r="S161" s="3">
        <f t="shared" si="21"/>
        <v>-0.10012360939431408</v>
      </c>
      <c r="T161" s="5">
        <f t="shared" si="22"/>
        <v>0.91403100775193802</v>
      </c>
      <c r="U161" s="5">
        <f t="shared" si="23"/>
        <v>2.6386376344997018</v>
      </c>
    </row>
    <row r="162" spans="1:21" x14ac:dyDescent="0.15">
      <c r="A162" s="1">
        <v>41985</v>
      </c>
      <c r="B162" s="2">
        <v>1.0680000000000001</v>
      </c>
      <c r="C162" s="2">
        <v>0.81</v>
      </c>
      <c r="D162" s="2">
        <v>0.84099999999999997</v>
      </c>
      <c r="E162" s="2">
        <v>1.36</v>
      </c>
      <c r="F162" s="2">
        <v>1.31</v>
      </c>
      <c r="G162" s="10">
        <v>10256.25</v>
      </c>
      <c r="H162" s="10">
        <v>10279.209999999999</v>
      </c>
      <c r="I162" s="2" t="s">
        <v>8</v>
      </c>
      <c r="J162" s="2" t="s">
        <v>8</v>
      </c>
      <c r="K162" s="2" t="s">
        <v>8</v>
      </c>
      <c r="L162" s="2">
        <f t="shared" si="16"/>
        <v>1.0661218004318378</v>
      </c>
      <c r="M162" s="2">
        <f t="shared" si="17"/>
        <v>1.085</v>
      </c>
      <c r="N162" s="3">
        <f t="shared" si="18"/>
        <v>-1.7399262274803817E-2</v>
      </c>
      <c r="O162" t="str">
        <f>IF(N162&gt;参数!B$5,"套","")</f>
        <v/>
      </c>
      <c r="P162" s="3" t="str">
        <f>IFERROR(IF(O161="套",(F162-E161)/2-2*参数!B$2,""),"")</f>
        <v/>
      </c>
      <c r="Q162" s="11">
        <f t="shared" si="19"/>
        <v>1.5292002822566977</v>
      </c>
      <c r="R162" s="3">
        <f t="shared" si="20"/>
        <v>2.6862026862026989E-2</v>
      </c>
      <c r="S162" s="3">
        <f t="shared" si="21"/>
        <v>-0.10027472527472525</v>
      </c>
      <c r="T162" s="5">
        <f t="shared" si="22"/>
        <v>0.93858373323489619</v>
      </c>
      <c r="U162" s="5">
        <f t="shared" si="23"/>
        <v>2.3740489706006933</v>
      </c>
    </row>
    <row r="163" spans="1:21" x14ac:dyDescent="0.15">
      <c r="A163" s="1">
        <v>41988</v>
      </c>
      <c r="B163" s="2">
        <v>1.071</v>
      </c>
      <c r="C163" s="2">
        <v>0.84899999999999998</v>
      </c>
      <c r="D163" s="2">
        <v>0.83099999999999996</v>
      </c>
      <c r="E163" s="2">
        <v>1.179</v>
      </c>
      <c r="F163" s="2">
        <v>1.2549999999999999</v>
      </c>
      <c r="G163" s="10">
        <v>9898.44</v>
      </c>
      <c r="H163" s="10">
        <v>10358.94</v>
      </c>
      <c r="I163" s="2">
        <v>4.9999999999998934E-3</v>
      </c>
      <c r="J163" s="2">
        <v>1.0699999999999932E-2</v>
      </c>
      <c r="K163" s="2" t="s">
        <v>8</v>
      </c>
      <c r="L163" s="2">
        <f t="shared" si="16"/>
        <v>1.0304164462054966</v>
      </c>
      <c r="M163" s="2">
        <f t="shared" si="17"/>
        <v>1.014</v>
      </c>
      <c r="N163" s="3">
        <f t="shared" si="18"/>
        <v>1.618978915729441E-2</v>
      </c>
      <c r="P163" s="3" t="str">
        <f>IFERROR(IF(O162="套",(F163-E162)/2-2*参数!B$2,""),"")</f>
        <v/>
      </c>
      <c r="Q163" s="11">
        <f t="shared" si="19"/>
        <v>1.5292002822566977</v>
      </c>
      <c r="R163" s="3">
        <f t="shared" si="20"/>
        <v>8.3234244946472913E-4</v>
      </c>
      <c r="S163" s="3">
        <f t="shared" si="21"/>
        <v>-4.1984732824427606E-2</v>
      </c>
      <c r="T163" s="5">
        <f t="shared" si="22"/>
        <v>0.93936495631844463</v>
      </c>
      <c r="U163" s="5">
        <f t="shared" si="23"/>
        <v>2.2743751588579157</v>
      </c>
    </row>
    <row r="164" spans="1:21" x14ac:dyDescent="0.15">
      <c r="A164" s="1">
        <v>41989</v>
      </c>
      <c r="B164" s="2">
        <v>1.0820000000000001</v>
      </c>
      <c r="C164" s="2" t="e">
        <v>#N/A</v>
      </c>
      <c r="D164" s="2"/>
      <c r="E164" s="2">
        <v>1.2509999999999999</v>
      </c>
      <c r="F164" s="2">
        <v>1.2869999999999999</v>
      </c>
      <c r="G164" s="10">
        <v>10365.39</v>
      </c>
      <c r="H164" s="10">
        <v>10461.61</v>
      </c>
      <c r="I164" s="2" t="s">
        <v>8</v>
      </c>
      <c r="J164" s="2" t="s">
        <v>8</v>
      </c>
      <c r="K164" s="2" t="s">
        <v>8</v>
      </c>
      <c r="L164" s="2">
        <f t="shared" si="16"/>
        <v>1.0716335158327011</v>
      </c>
      <c r="M164" s="2" t="str">
        <f t="shared" si="17"/>
        <v/>
      </c>
      <c r="N164" s="3" t="str">
        <f t="shared" si="18"/>
        <v/>
      </c>
      <c r="O164" t="str">
        <f>IF(N164&gt;参数!B$5,"套","")</f>
        <v>套</v>
      </c>
      <c r="P164" s="3" t="str">
        <f>IFERROR(IF(O163="套",(F164-E163)/2-2*参数!B$2,""),"")</f>
        <v/>
      </c>
      <c r="Q164" s="11">
        <f t="shared" si="19"/>
        <v>1.5292002822566977</v>
      </c>
      <c r="R164" s="3"/>
      <c r="S164" s="3"/>
      <c r="T164" s="5">
        <f t="shared" si="22"/>
        <v>0.93936495631844463</v>
      </c>
      <c r="U164" s="5">
        <f t="shared" si="23"/>
        <v>2.2743751588579157</v>
      </c>
    </row>
    <row r="165" spans="1:21" x14ac:dyDescent="0.15">
      <c r="A165" s="1">
        <v>41990</v>
      </c>
      <c r="B165" s="2">
        <v>1.0620000000000001</v>
      </c>
      <c r="C165" s="2">
        <v>0.9</v>
      </c>
      <c r="D165" s="2">
        <v>0.9</v>
      </c>
      <c r="E165" s="2">
        <v>1.288</v>
      </c>
      <c r="F165" s="2">
        <v>1.236</v>
      </c>
      <c r="G165" s="10">
        <v>10392.75</v>
      </c>
      <c r="H165" s="10">
        <v>10251.299999999999</v>
      </c>
      <c r="I165" s="2" t="s">
        <v>8</v>
      </c>
      <c r="J165" s="2" t="s">
        <v>8</v>
      </c>
      <c r="K165" s="2" t="s">
        <v>8</v>
      </c>
      <c r="L165" s="2">
        <f t="shared" si="16"/>
        <v>1.0752341968396832</v>
      </c>
      <c r="M165" s="2">
        <f t="shared" si="17"/>
        <v>1.0940000000000001</v>
      </c>
      <c r="N165" s="3">
        <f t="shared" si="18"/>
        <v>-1.7153384972867336E-2</v>
      </c>
      <c r="O165" t="str">
        <f>IF(N165&gt;参数!B$5,"套","")</f>
        <v/>
      </c>
      <c r="P165" s="3">
        <f>IFERROR(IF(O164="套",(F165-E164)/2-2*参数!B$2,""),"")</f>
        <v>-7.6999999999999508E-3</v>
      </c>
      <c r="Q165" s="11">
        <f t="shared" si="19"/>
        <v>1.5174254400833211</v>
      </c>
      <c r="R165" s="3"/>
      <c r="S165" s="3"/>
      <c r="T165" s="5">
        <f t="shared" si="22"/>
        <v>0.93936495631844463</v>
      </c>
      <c r="U165" s="5">
        <f t="shared" si="23"/>
        <v>2.2743751588579157</v>
      </c>
    </row>
    <row r="166" spans="1:21" x14ac:dyDescent="0.15">
      <c r="A166" s="1">
        <v>41991</v>
      </c>
      <c r="B166" s="2">
        <v>1.095</v>
      </c>
      <c r="C166" s="2">
        <v>0.81</v>
      </c>
      <c r="D166" s="2">
        <v>0.81</v>
      </c>
      <c r="E166" s="2">
        <v>1.2450000000000001</v>
      </c>
      <c r="F166" s="2">
        <v>1.36</v>
      </c>
      <c r="G166" s="10">
        <v>10216.25</v>
      </c>
      <c r="H166" s="10">
        <v>10587.13</v>
      </c>
      <c r="I166" s="2" t="s">
        <v>8</v>
      </c>
      <c r="J166" s="2" t="s">
        <v>8</v>
      </c>
      <c r="K166" s="2" t="s">
        <v>8</v>
      </c>
      <c r="L166" s="2">
        <f t="shared" si="16"/>
        <v>1.0585504916449622</v>
      </c>
      <c r="M166" s="2">
        <f t="shared" si="17"/>
        <v>1.0275000000000001</v>
      </c>
      <c r="N166" s="3">
        <f t="shared" si="18"/>
        <v>3.0219456588770788E-2</v>
      </c>
      <c r="O166" t="str">
        <f>IF(N166&gt;参数!B$5,"套","")</f>
        <v>套</v>
      </c>
      <c r="P166" s="3" t="str">
        <f>IFERROR(IF(O165="套",(F166-E165)/2-2*参数!B$2,""),"")</f>
        <v/>
      </c>
      <c r="Q166" s="11">
        <f t="shared" si="19"/>
        <v>1.5174254400833211</v>
      </c>
      <c r="R166" s="3"/>
      <c r="S166" s="3"/>
      <c r="T166" s="5">
        <f t="shared" si="22"/>
        <v>0.93936495631844463</v>
      </c>
      <c r="U166" s="5">
        <f t="shared" si="23"/>
        <v>2.2743751588579157</v>
      </c>
    </row>
    <row r="167" spans="1:21" x14ac:dyDescent="0.15">
      <c r="A167" s="1">
        <v>41992</v>
      </c>
      <c r="B167" s="2">
        <v>1.08</v>
      </c>
      <c r="C167" s="2">
        <v>0.80400000000000005</v>
      </c>
      <c r="D167" s="2">
        <v>0.81200000000000006</v>
      </c>
      <c r="E167" s="2">
        <v>1.3</v>
      </c>
      <c r="F167" s="2">
        <v>1.3089999999999999</v>
      </c>
      <c r="G167" s="10">
        <v>10479.44</v>
      </c>
      <c r="H167" s="10">
        <v>10444.120000000001</v>
      </c>
      <c r="I167" s="2" t="s">
        <v>8</v>
      </c>
      <c r="J167" s="2" t="s">
        <v>8</v>
      </c>
      <c r="K167" s="2" t="s">
        <v>8</v>
      </c>
      <c r="L167" s="2">
        <f t="shared" si="16"/>
        <v>1.0844188016487943</v>
      </c>
      <c r="M167" s="2">
        <f t="shared" si="17"/>
        <v>1.052</v>
      </c>
      <c r="N167" s="3">
        <f t="shared" si="18"/>
        <v>3.0816351377180862E-2</v>
      </c>
      <c r="O167" t="str">
        <f>IF(N167&gt;参数!B$5,"套","")</f>
        <v>套</v>
      </c>
      <c r="P167" s="3">
        <f>IFERROR(IF(O166="套",(F167-E166)/2-2*参数!B$2,""),"")</f>
        <v>3.1799999999999919E-2</v>
      </c>
      <c r="Q167" s="11">
        <f t="shared" si="19"/>
        <v>1.5656795690779706</v>
      </c>
      <c r="R167" s="3">
        <f t="shared" si="20"/>
        <v>2.4691358024691024E-3</v>
      </c>
      <c r="S167" s="3">
        <f t="shared" si="21"/>
        <v>-3.7500000000000089E-2</v>
      </c>
      <c r="T167" s="5">
        <f t="shared" si="22"/>
        <v>0.94168437596367538</v>
      </c>
      <c r="U167" s="5">
        <f t="shared" si="23"/>
        <v>2.1890860904007439</v>
      </c>
    </row>
    <row r="168" spans="1:21" x14ac:dyDescent="0.15">
      <c r="A168" s="1">
        <v>41995</v>
      </c>
      <c r="B168" s="2">
        <v>1.0249999999999999</v>
      </c>
      <c r="C168" s="2">
        <v>0.81100000000000005</v>
      </c>
      <c r="D168" s="2">
        <v>0.81399999999999995</v>
      </c>
      <c r="E168" s="2">
        <v>1.323</v>
      </c>
      <c r="F168" s="2">
        <v>1.2150000000000001</v>
      </c>
      <c r="G168" s="10">
        <v>10428.17</v>
      </c>
      <c r="H168" s="10">
        <v>9882</v>
      </c>
      <c r="I168" s="2" t="s">
        <v>8</v>
      </c>
      <c r="J168" s="2" t="s">
        <v>8</v>
      </c>
      <c r="K168" s="2" t="s">
        <v>8</v>
      </c>
      <c r="L168" s="2">
        <f t="shared" si="16"/>
        <v>1.0784331183479317</v>
      </c>
      <c r="M168" s="2">
        <f t="shared" si="17"/>
        <v>1.0669999999999999</v>
      </c>
      <c r="N168" s="3">
        <f t="shared" si="18"/>
        <v>1.0715199951201182E-2</v>
      </c>
      <c r="O168" t="str">
        <f>IF(N168&gt;参数!B$5,"套","")</f>
        <v>套</v>
      </c>
      <c r="P168" s="3">
        <f>IFERROR(IF(O167="套",(F168-E167)/2-2*参数!B$2,""),"")</f>
        <v>-4.2699999999999981E-2</v>
      </c>
      <c r="Q168" s="11">
        <f t="shared" si="19"/>
        <v>1.4988250514783412</v>
      </c>
      <c r="R168" s="3">
        <f t="shared" si="20"/>
        <v>2.4630541871919487E-3</v>
      </c>
      <c r="S168" s="3">
        <f t="shared" si="21"/>
        <v>-7.1810542398777599E-2</v>
      </c>
      <c r="T168" s="5">
        <f t="shared" si="22"/>
        <v>0.9440037956089059</v>
      </c>
      <c r="U168" s="5">
        <f t="shared" si="23"/>
        <v>2.0318866308914472</v>
      </c>
    </row>
    <row r="169" spans="1:21" x14ac:dyDescent="0.15">
      <c r="A169" s="1">
        <v>41996</v>
      </c>
      <c r="B169" s="2">
        <v>0.98699999999999999</v>
      </c>
      <c r="C169" s="2">
        <v>0.81299999999999994</v>
      </c>
      <c r="D169" s="2">
        <v>0.83199999999999996</v>
      </c>
      <c r="E169" s="2">
        <v>1.2170000000000001</v>
      </c>
      <c r="F169" s="2">
        <v>1.167</v>
      </c>
      <c r="G169" s="10">
        <v>9834.31</v>
      </c>
      <c r="H169" s="10">
        <v>9492.1299999999992</v>
      </c>
      <c r="I169" s="2" t="s">
        <v>8</v>
      </c>
      <c r="J169" s="2" t="s">
        <v>8</v>
      </c>
      <c r="K169" s="2" t="s">
        <v>8</v>
      </c>
      <c r="L169" s="2">
        <f t="shared" si="16"/>
        <v>1.0203007349220803</v>
      </c>
      <c r="M169" s="2">
        <f t="shared" si="17"/>
        <v>1.0150000000000001</v>
      </c>
      <c r="N169" s="3">
        <f t="shared" si="18"/>
        <v>5.22239893801002E-3</v>
      </c>
      <c r="O169" t="str">
        <f>IF(N169&gt;参数!B$5,"套","")</f>
        <v/>
      </c>
      <c r="P169" s="3">
        <f>IFERROR(IF(O168="套",(F169-E168)/2-2*参数!B$2,""),"")</f>
        <v>-7.8199999999999964E-2</v>
      </c>
      <c r="Q169" s="11">
        <f t="shared" si="19"/>
        <v>1.381616932452735</v>
      </c>
      <c r="R169" s="3">
        <f t="shared" si="20"/>
        <v>2.2113022113022129E-2</v>
      </c>
      <c r="S169" s="3">
        <f t="shared" si="21"/>
        <v>-3.9506172839506193E-2</v>
      </c>
      <c r="T169" s="5">
        <f t="shared" si="22"/>
        <v>0.96487857241598252</v>
      </c>
      <c r="U169" s="5">
        <f t="shared" si="23"/>
        <v>1.9516145664611677</v>
      </c>
    </row>
    <row r="170" spans="1:21" x14ac:dyDescent="0.15">
      <c r="A170" s="1">
        <v>41997</v>
      </c>
      <c r="B170" s="2">
        <v>1.01</v>
      </c>
      <c r="C170" s="2">
        <v>0.83199999999999996</v>
      </c>
      <c r="D170" s="2">
        <v>0.83799999999999997</v>
      </c>
      <c r="E170" s="2">
        <v>1.167</v>
      </c>
      <c r="F170" s="2">
        <v>1.1950000000000001</v>
      </c>
      <c r="G170" s="10">
        <v>9503.1200000000008</v>
      </c>
      <c r="H170" s="10">
        <v>9729.1299999999992</v>
      </c>
      <c r="I170" s="2" t="s">
        <v>8</v>
      </c>
      <c r="J170" s="2" t="s">
        <v>8</v>
      </c>
      <c r="K170" s="2" t="s">
        <v>8</v>
      </c>
      <c r="L170" s="2">
        <f t="shared" si="16"/>
        <v>0.98808561234412084</v>
      </c>
      <c r="M170" s="2">
        <f t="shared" si="17"/>
        <v>0.99950000000000006</v>
      </c>
      <c r="N170" s="3">
        <f t="shared" si="18"/>
        <v>-1.1420097704731624E-2</v>
      </c>
      <c r="O170" t="str">
        <f>IF(N170&gt;参数!B$5,"套","")</f>
        <v/>
      </c>
      <c r="P170" s="3" t="str">
        <f>IFERROR(IF(O169="套",(F170-E169)/2-2*参数!B$2,""),"")</f>
        <v/>
      </c>
      <c r="Q170" s="11">
        <f t="shared" si="19"/>
        <v>1.381616932452735</v>
      </c>
      <c r="R170" s="3">
        <f t="shared" si="20"/>
        <v>7.2115384615385469E-3</v>
      </c>
      <c r="S170" s="3">
        <f t="shared" si="21"/>
        <v>2.3993144815766865E-2</v>
      </c>
      <c r="T170" s="5">
        <f t="shared" si="22"/>
        <v>0.97183683135167476</v>
      </c>
      <c r="U170" s="5">
        <f t="shared" si="23"/>
        <v>1.9984399373788306</v>
      </c>
    </row>
    <row r="171" spans="1:21" x14ac:dyDescent="0.15">
      <c r="A171" s="1">
        <v>41998</v>
      </c>
      <c r="B171" s="2">
        <v>1.0269999999999999</v>
      </c>
      <c r="C171" s="2">
        <v>0.83599999999999997</v>
      </c>
      <c r="D171" s="2">
        <v>0.83799999999999997</v>
      </c>
      <c r="E171" s="2">
        <v>1.1950000000000001</v>
      </c>
      <c r="F171" s="2">
        <v>1.2010000000000001</v>
      </c>
      <c r="G171" s="10">
        <v>9740.67</v>
      </c>
      <c r="H171" s="10">
        <v>9900.27</v>
      </c>
      <c r="I171" s="2" t="s">
        <v>8</v>
      </c>
      <c r="J171" s="2" t="s">
        <v>8</v>
      </c>
      <c r="K171" s="2" t="s">
        <v>8</v>
      </c>
      <c r="L171" s="2">
        <f t="shared" si="16"/>
        <v>1.0111380904561869</v>
      </c>
      <c r="M171" s="2">
        <f t="shared" si="17"/>
        <v>1.0155000000000001</v>
      </c>
      <c r="N171" s="3">
        <f t="shared" si="18"/>
        <v>-4.2953318993729228E-3</v>
      </c>
      <c r="O171" t="str">
        <f>IF(N171&gt;参数!B$5,"套","")</f>
        <v/>
      </c>
      <c r="P171" s="3" t="str">
        <f>IFERROR(IF(O170="套",(F171-E170)/2-2*参数!B$2,""),"")</f>
        <v/>
      </c>
      <c r="Q171" s="11">
        <f t="shared" si="19"/>
        <v>1.381616932452735</v>
      </c>
      <c r="R171" s="3">
        <f t="shared" si="20"/>
        <v>0</v>
      </c>
      <c r="S171" s="3">
        <f t="shared" si="21"/>
        <v>5.0209205020921299E-3</v>
      </c>
      <c r="T171" s="5">
        <f t="shared" si="22"/>
        <v>0.97183683135167476</v>
      </c>
      <c r="U171" s="5">
        <f t="shared" si="23"/>
        <v>2.0084739454326157</v>
      </c>
    </row>
    <row r="172" spans="1:21" x14ac:dyDescent="0.15">
      <c r="A172" s="1">
        <v>41999</v>
      </c>
      <c r="B172" s="2">
        <v>1.038</v>
      </c>
      <c r="C172" s="2">
        <v>0.83499999999999996</v>
      </c>
      <c r="D172" s="2">
        <v>0.83899999999999997</v>
      </c>
      <c r="E172" s="2">
        <v>1.19</v>
      </c>
      <c r="F172" s="2">
        <v>1.2490000000000001</v>
      </c>
      <c r="G172" s="10">
        <v>9892.52</v>
      </c>
      <c r="H172" s="10">
        <v>10010.75</v>
      </c>
      <c r="I172" s="2" t="s">
        <v>8</v>
      </c>
      <c r="J172" s="2" t="s">
        <v>8</v>
      </c>
      <c r="K172" s="2" t="s">
        <v>8</v>
      </c>
      <c r="L172" s="2">
        <f t="shared" si="16"/>
        <v>1.0262362544152834</v>
      </c>
      <c r="M172" s="2">
        <f t="shared" si="17"/>
        <v>1.0125</v>
      </c>
      <c r="N172" s="3">
        <f t="shared" si="18"/>
        <v>1.3566671027440469E-2</v>
      </c>
      <c r="O172" t="str">
        <f>IF(N172&gt;参数!B$5,"套","")</f>
        <v>套</v>
      </c>
      <c r="P172" s="3" t="str">
        <f>IFERROR(IF(O171="套",(F172-E171)/2-2*参数!B$2,""),"")</f>
        <v/>
      </c>
      <c r="Q172" s="11">
        <f t="shared" si="19"/>
        <v>1.381616932452735</v>
      </c>
      <c r="R172" s="3">
        <f t="shared" si="20"/>
        <v>1.1933174224343368E-3</v>
      </c>
      <c r="S172" s="3">
        <f t="shared" si="21"/>
        <v>3.9966694421315507E-2</v>
      </c>
      <c r="T172" s="5">
        <f t="shared" si="22"/>
        <v>0.97299654117429013</v>
      </c>
      <c r="U172" s="5">
        <f t="shared" si="23"/>
        <v>2.0887460098628949</v>
      </c>
    </row>
    <row r="173" spans="1:21" x14ac:dyDescent="0.15">
      <c r="A173" s="1">
        <v>42002</v>
      </c>
      <c r="B173" s="2">
        <v>1.026</v>
      </c>
      <c r="C173" s="2">
        <v>0.83599999999999997</v>
      </c>
      <c r="D173" s="2">
        <v>0.83699999999999997</v>
      </c>
      <c r="E173" s="2">
        <v>1.252</v>
      </c>
      <c r="F173" s="2">
        <v>1.2490000000000001</v>
      </c>
      <c r="G173" s="10">
        <v>9976.32</v>
      </c>
      <c r="H173" s="10">
        <v>9890.25</v>
      </c>
      <c r="I173" s="2" t="s">
        <v>8</v>
      </c>
      <c r="J173" s="2" t="s">
        <v>8</v>
      </c>
      <c r="K173" s="2" t="s">
        <v>8</v>
      </c>
      <c r="L173" s="2">
        <f t="shared" si="16"/>
        <v>1.0346085035586743</v>
      </c>
      <c r="M173" s="2">
        <f t="shared" si="17"/>
        <v>1.044</v>
      </c>
      <c r="N173" s="3">
        <f t="shared" si="18"/>
        <v>-8.9956862464806164E-3</v>
      </c>
      <c r="O173" t="str">
        <f>IF(N173&gt;参数!B$5,"套","")</f>
        <v/>
      </c>
      <c r="P173" s="3">
        <f>IFERROR(IF(O172="套",(F173-E172)/2-2*参数!B$2,""),"")</f>
        <v>2.9300000000000083E-2</v>
      </c>
      <c r="Q173" s="11">
        <f t="shared" si="19"/>
        <v>1.4220983085736003</v>
      </c>
      <c r="R173" s="3">
        <f t="shared" si="20"/>
        <v>-2.3837902264600697E-3</v>
      </c>
      <c r="S173" s="3">
        <f t="shared" si="21"/>
        <v>0</v>
      </c>
      <c r="T173" s="5">
        <f t="shared" si="22"/>
        <v>0.97067712152905938</v>
      </c>
      <c r="U173" s="5">
        <f t="shared" si="23"/>
        <v>2.0887460098628949</v>
      </c>
    </row>
    <row r="174" spans="1:21" x14ac:dyDescent="0.15">
      <c r="A174" s="1">
        <v>42003</v>
      </c>
      <c r="B174" s="2">
        <v>0.996</v>
      </c>
      <c r="C174" s="2">
        <v>0.83599999999999997</v>
      </c>
      <c r="D174" s="2">
        <v>0.84199999999999997</v>
      </c>
      <c r="E174" s="2">
        <v>1.248</v>
      </c>
      <c r="F174" s="2">
        <v>1.2030000000000001</v>
      </c>
      <c r="G174" s="10">
        <v>9854.6299999999992</v>
      </c>
      <c r="H174" s="10">
        <v>9583.3700000000008</v>
      </c>
      <c r="I174" s="2" t="s">
        <v>8</v>
      </c>
      <c r="J174" s="2" t="s">
        <v>8</v>
      </c>
      <c r="K174" s="2" t="s">
        <v>8</v>
      </c>
      <c r="L174" s="2">
        <f t="shared" si="16"/>
        <v>1.0224895918707819</v>
      </c>
      <c r="M174" s="2">
        <f t="shared" si="17"/>
        <v>1.042</v>
      </c>
      <c r="N174" s="3">
        <f t="shared" si="18"/>
        <v>-1.8724000124009654E-2</v>
      </c>
      <c r="O174" t="str">
        <f>IF(N174&gt;参数!B$5,"套","")</f>
        <v/>
      </c>
      <c r="P174" s="3" t="str">
        <f>IFERROR(IF(O173="套",(F174-E173)/2-2*参数!B$2,""),"")</f>
        <v/>
      </c>
      <c r="Q174" s="11">
        <f t="shared" si="19"/>
        <v>1.4220983085736003</v>
      </c>
      <c r="R174" s="3">
        <f t="shared" si="20"/>
        <v>5.9737156511350253E-3</v>
      </c>
      <c r="S174" s="3">
        <f t="shared" si="21"/>
        <v>-3.6829463570856702E-2</v>
      </c>
      <c r="T174" s="5">
        <f t="shared" si="22"/>
        <v>0.97647567064213625</v>
      </c>
      <c r="U174" s="5">
        <f t="shared" si="23"/>
        <v>2.011818614783877</v>
      </c>
    </row>
    <row r="175" spans="1:21" x14ac:dyDescent="0.15">
      <c r="A175" s="1">
        <v>42004</v>
      </c>
      <c r="B175" s="2">
        <v>1.008</v>
      </c>
      <c r="C175" s="2">
        <v>0.84</v>
      </c>
      <c r="D175" s="2">
        <v>0.83899999999999997</v>
      </c>
      <c r="E175" s="2">
        <v>1.2150000000000001</v>
      </c>
      <c r="F175" s="2">
        <v>1.234</v>
      </c>
      <c r="G175" s="10">
        <v>9634.98</v>
      </c>
      <c r="H175" s="10">
        <v>9709.24</v>
      </c>
      <c r="I175" s="2" t="s">
        <v>8</v>
      </c>
      <c r="J175" s="2" t="s">
        <v>8</v>
      </c>
      <c r="K175" s="2" t="s">
        <v>8</v>
      </c>
      <c r="L175" s="2">
        <f t="shared" si="16"/>
        <v>1.0010956377558207</v>
      </c>
      <c r="M175" s="2">
        <f t="shared" si="17"/>
        <v>1.0275000000000001</v>
      </c>
      <c r="N175" s="3">
        <f t="shared" si="18"/>
        <v>-2.5697676150052917E-2</v>
      </c>
      <c r="O175" t="str">
        <f>IF(N175&gt;参数!B$5,"套","")</f>
        <v/>
      </c>
      <c r="P175" s="3" t="str">
        <f>IFERROR(IF(O174="套",(F175-E174)/2-2*参数!B$2,""),"")</f>
        <v/>
      </c>
      <c r="Q175" s="11">
        <f t="shared" si="19"/>
        <v>1.4220983085736003</v>
      </c>
      <c r="R175" s="3">
        <f t="shared" si="20"/>
        <v>-3.5629453681710332E-3</v>
      </c>
      <c r="S175" s="3">
        <f t="shared" si="21"/>
        <v>2.576891105569401E-2</v>
      </c>
      <c r="T175" s="5">
        <f t="shared" si="22"/>
        <v>0.97299654117429013</v>
      </c>
      <c r="U175" s="5">
        <f t="shared" si="23"/>
        <v>2.0636609897284321</v>
      </c>
    </row>
    <row r="176" spans="1:21" x14ac:dyDescent="0.15">
      <c r="A176" s="1">
        <v>42009</v>
      </c>
      <c r="B176" s="2">
        <v>1.0089999999999999</v>
      </c>
      <c r="C176" s="2">
        <v>0.83499999999999996</v>
      </c>
      <c r="D176" s="2">
        <v>0.83399999999999996</v>
      </c>
      <c r="E176" s="2">
        <v>1.23</v>
      </c>
      <c r="F176" s="2">
        <v>1.244</v>
      </c>
      <c r="G176" s="10">
        <v>9719.92</v>
      </c>
      <c r="H176" s="10">
        <v>9716.43</v>
      </c>
      <c r="I176" s="2" t="s">
        <v>8</v>
      </c>
      <c r="J176" s="2" t="s">
        <v>8</v>
      </c>
      <c r="K176" s="2" t="s">
        <v>8</v>
      </c>
      <c r="L176" s="2">
        <f t="shared" si="16"/>
        <v>1.0090533438250573</v>
      </c>
      <c r="M176" s="2">
        <f t="shared" si="17"/>
        <v>1.0325</v>
      </c>
      <c r="N176" s="3">
        <f t="shared" si="18"/>
        <v>-2.2708625835295537E-2</v>
      </c>
      <c r="O176" t="str">
        <f>IF(N176&gt;参数!B$5,"套","")</f>
        <v/>
      </c>
      <c r="P176" s="3" t="str">
        <f>IFERROR(IF(O175="套",(F176-E175)/2-2*参数!B$2,""),"")</f>
        <v/>
      </c>
      <c r="Q176" s="11">
        <f t="shared" si="19"/>
        <v>1.4220983085736003</v>
      </c>
      <c r="R176" s="3">
        <f t="shared" si="20"/>
        <v>-5.9594755661501742E-3</v>
      </c>
      <c r="S176" s="3">
        <f t="shared" si="21"/>
        <v>8.1037277147488762E-3</v>
      </c>
      <c r="T176" s="5">
        <f t="shared" si="22"/>
        <v>0.96719799206121326</v>
      </c>
      <c r="U176" s="5">
        <f t="shared" si="23"/>
        <v>2.0803843364847405</v>
      </c>
    </row>
    <row r="177" spans="1:21" x14ac:dyDescent="0.15">
      <c r="A177" s="1">
        <v>42010</v>
      </c>
      <c r="B177" s="2">
        <v>1.0429999999999999</v>
      </c>
      <c r="C177" s="2">
        <v>0.83099999999999996</v>
      </c>
      <c r="D177" s="2">
        <v>0.83099999999999996</v>
      </c>
      <c r="E177" s="2">
        <v>1.22</v>
      </c>
      <c r="F177" s="2">
        <v>1.3</v>
      </c>
      <c r="G177" s="10">
        <v>9700.74</v>
      </c>
      <c r="H177" s="10">
        <v>10078.48</v>
      </c>
      <c r="I177" s="2" t="s">
        <v>8</v>
      </c>
      <c r="J177" s="2" t="s">
        <v>8</v>
      </c>
      <c r="K177" s="2" t="s">
        <v>8</v>
      </c>
      <c r="L177" s="2">
        <f t="shared" si="16"/>
        <v>1.0074521424535554</v>
      </c>
      <c r="M177" s="2">
        <f t="shared" si="17"/>
        <v>1.0255000000000001</v>
      </c>
      <c r="N177" s="3">
        <f t="shared" si="18"/>
        <v>-1.7599080981418491E-2</v>
      </c>
      <c r="O177" t="str">
        <f>IF(N177&gt;参数!B$5,"套","")</f>
        <v/>
      </c>
      <c r="P177" s="3" t="str">
        <f>IFERROR(IF(O176="套",(F177-E176)/2-2*参数!B$2,""),"")</f>
        <v/>
      </c>
      <c r="Q177" s="11">
        <f t="shared" si="19"/>
        <v>1.4220983085736003</v>
      </c>
      <c r="R177" s="3">
        <f t="shared" si="20"/>
        <v>-3.597122302158251E-3</v>
      </c>
      <c r="S177" s="3">
        <f t="shared" si="21"/>
        <v>4.5016077170418001E-2</v>
      </c>
      <c r="T177" s="5">
        <f t="shared" si="22"/>
        <v>0.96371886259336714</v>
      </c>
      <c r="U177" s="5">
        <f t="shared" si="23"/>
        <v>2.1740350783200664</v>
      </c>
    </row>
    <row r="178" spans="1:21" x14ac:dyDescent="0.15">
      <c r="A178" s="1">
        <v>42011</v>
      </c>
      <c r="B178" s="2">
        <v>1.032</v>
      </c>
      <c r="C178" s="2">
        <v>0.82699999999999996</v>
      </c>
      <c r="D178" s="2">
        <v>0.82799999999999996</v>
      </c>
      <c r="E178" s="2">
        <v>1.274</v>
      </c>
      <c r="F178" s="2">
        <v>1.268</v>
      </c>
      <c r="G178" s="10">
        <v>10072.1</v>
      </c>
      <c r="H178" s="10">
        <v>9959.6299999999992</v>
      </c>
      <c r="I178" s="2" t="s">
        <v>8</v>
      </c>
      <c r="J178" s="2" t="s">
        <v>8</v>
      </c>
      <c r="K178" s="2" t="s">
        <v>8</v>
      </c>
      <c r="L178" s="2">
        <f t="shared" si="16"/>
        <v>1.0423727602773434</v>
      </c>
      <c r="M178" s="2">
        <f t="shared" si="17"/>
        <v>1.0505</v>
      </c>
      <c r="N178" s="3">
        <f t="shared" si="18"/>
        <v>-7.7365442386069239E-3</v>
      </c>
      <c r="O178" t="str">
        <f>IF(N178&gt;参数!B$5,"套","")</f>
        <v/>
      </c>
      <c r="P178" s="3" t="str">
        <f>IFERROR(IF(O177="套",(F178-E177)/2-2*参数!B$2,""),"")</f>
        <v/>
      </c>
      <c r="Q178" s="11">
        <f t="shared" si="19"/>
        <v>1.4220983085736003</v>
      </c>
      <c r="R178" s="3">
        <f t="shared" si="20"/>
        <v>-3.6101083032491488E-3</v>
      </c>
      <c r="S178" s="3">
        <f t="shared" si="21"/>
        <v>-2.4615384615384595E-2</v>
      </c>
      <c r="T178" s="5">
        <f t="shared" si="22"/>
        <v>0.96023973312552102</v>
      </c>
      <c r="U178" s="5">
        <f t="shared" si="23"/>
        <v>2.1205203686998804</v>
      </c>
    </row>
    <row r="179" spans="1:21" x14ac:dyDescent="0.15">
      <c r="A179" s="1">
        <v>42012</v>
      </c>
      <c r="B179" s="2">
        <v>1.0269999999999999</v>
      </c>
      <c r="C179" s="2">
        <v>0.82599999999999996</v>
      </c>
      <c r="D179" s="2">
        <v>0.83199999999999996</v>
      </c>
      <c r="E179" s="2">
        <v>1.266</v>
      </c>
      <c r="F179" s="2">
        <v>1.23</v>
      </c>
      <c r="G179" s="10">
        <v>9925.11</v>
      </c>
      <c r="H179" s="10">
        <v>9918.2000000000007</v>
      </c>
      <c r="I179" s="2" t="s">
        <v>8</v>
      </c>
      <c r="J179" s="2" t="s">
        <v>8</v>
      </c>
      <c r="K179" s="2" t="s">
        <v>8</v>
      </c>
      <c r="L179" s="2">
        <f t="shared" si="16"/>
        <v>1.0286019412367731</v>
      </c>
      <c r="M179" s="2">
        <f t="shared" si="17"/>
        <v>1.046</v>
      </c>
      <c r="N179" s="3">
        <f t="shared" si="18"/>
        <v>-1.6632943368285802E-2</v>
      </c>
      <c r="O179" t="str">
        <f>IF(N179&gt;参数!B$5,"套","")</f>
        <v/>
      </c>
      <c r="P179" s="3" t="str">
        <f>IFERROR(IF(O178="套",(F179-E178)/2-2*参数!B$2,""),"")</f>
        <v/>
      </c>
      <c r="Q179" s="11">
        <f t="shared" si="19"/>
        <v>1.4220983085736003</v>
      </c>
      <c r="R179" s="3">
        <f t="shared" si="20"/>
        <v>4.8309178743961567E-3</v>
      </c>
      <c r="S179" s="3">
        <f t="shared" si="21"/>
        <v>-2.9968454258675115E-2</v>
      </c>
      <c r="T179" s="5">
        <f t="shared" si="22"/>
        <v>0.96487857241598252</v>
      </c>
      <c r="U179" s="5">
        <f t="shared" si="23"/>
        <v>2.0569716510259091</v>
      </c>
    </row>
    <row r="180" spans="1:21" x14ac:dyDescent="0.15">
      <c r="A180" s="1">
        <v>42013</v>
      </c>
      <c r="B180" s="2">
        <v>1.018</v>
      </c>
      <c r="C180" s="2">
        <v>0.83299999999999996</v>
      </c>
      <c r="D180" s="2">
        <v>0.83199999999999996</v>
      </c>
      <c r="E180" s="2">
        <v>1.214</v>
      </c>
      <c r="F180" s="2">
        <v>1.2</v>
      </c>
      <c r="G180" s="10">
        <v>9882.0300000000007</v>
      </c>
      <c r="H180" s="10">
        <v>9816.1200000000008</v>
      </c>
      <c r="I180" s="2" t="s">
        <v>8</v>
      </c>
      <c r="J180" s="2" t="s">
        <v>8</v>
      </c>
      <c r="K180" s="2" t="s">
        <v>8</v>
      </c>
      <c r="L180" s="2">
        <f t="shared" si="16"/>
        <v>1.0234419692585346</v>
      </c>
      <c r="M180" s="2">
        <f t="shared" si="17"/>
        <v>1.0234999999999999</v>
      </c>
      <c r="N180" s="3">
        <f t="shared" si="18"/>
        <v>-5.6698330693993881E-5</v>
      </c>
      <c r="O180" t="str">
        <f>IF(N180&gt;参数!B$5,"套","")</f>
        <v/>
      </c>
      <c r="P180" s="3" t="str">
        <f>IFERROR(IF(O179="套",(F180-E179)/2-2*参数!B$2,""),"")</f>
        <v/>
      </c>
      <c r="Q180" s="11">
        <f t="shared" si="19"/>
        <v>1.4220983085736003</v>
      </c>
      <c r="R180" s="3">
        <f t="shared" si="20"/>
        <v>0</v>
      </c>
      <c r="S180" s="3">
        <f t="shared" si="21"/>
        <v>-2.4390243902439046E-2</v>
      </c>
      <c r="T180" s="5">
        <f t="shared" si="22"/>
        <v>0.96487857241598252</v>
      </c>
      <c r="U180" s="5">
        <f t="shared" si="23"/>
        <v>2.0068016107569844</v>
      </c>
    </row>
    <row r="181" spans="1:21" x14ac:dyDescent="0.15">
      <c r="A181" s="1">
        <v>42016</v>
      </c>
      <c r="B181" s="2">
        <v>0.998</v>
      </c>
      <c r="C181" s="2">
        <v>0.83099999999999996</v>
      </c>
      <c r="D181" s="2">
        <v>0.83199999999999996</v>
      </c>
      <c r="E181" s="2">
        <v>1.2010000000000001</v>
      </c>
      <c r="F181" s="2">
        <v>1.1519999999999999</v>
      </c>
      <c r="G181" s="10">
        <v>9752.68</v>
      </c>
      <c r="H181" s="10">
        <v>9612.25</v>
      </c>
      <c r="I181" s="2" t="s">
        <v>8</v>
      </c>
      <c r="J181" s="2" t="s">
        <v>8</v>
      </c>
      <c r="K181" s="2" t="s">
        <v>8</v>
      </c>
      <c r="L181" s="2">
        <f t="shared" si="16"/>
        <v>1.0117497887148894</v>
      </c>
      <c r="M181" s="2">
        <f t="shared" si="17"/>
        <v>1.016</v>
      </c>
      <c r="N181" s="3">
        <f t="shared" si="18"/>
        <v>-4.1832788239277718E-3</v>
      </c>
      <c r="O181" t="str">
        <f>IF(N181&gt;参数!B$5,"套","")</f>
        <v/>
      </c>
      <c r="P181" s="3" t="str">
        <f>IFERROR(IF(O180="套",(F181-E180)/2-2*参数!B$2,""),"")</f>
        <v/>
      </c>
      <c r="Q181" s="11">
        <f t="shared" si="19"/>
        <v>1.4220983085736003</v>
      </c>
      <c r="R181" s="3">
        <f t="shared" si="20"/>
        <v>0</v>
      </c>
      <c r="S181" s="3">
        <f t="shared" si="21"/>
        <v>-4.0000000000000036E-2</v>
      </c>
      <c r="T181" s="5">
        <f t="shared" si="22"/>
        <v>0.96487857241598252</v>
      </c>
      <c r="U181" s="5">
        <f t="shared" si="23"/>
        <v>1.9265295463267049</v>
      </c>
    </row>
    <row r="182" spans="1:21" x14ac:dyDescent="0.15">
      <c r="A182" s="1">
        <v>42017</v>
      </c>
      <c r="B182" s="2">
        <v>1.016</v>
      </c>
      <c r="C182" s="2">
        <v>0.83</v>
      </c>
      <c r="D182" s="2">
        <v>0.83399999999999996</v>
      </c>
      <c r="E182" s="2">
        <v>1.151</v>
      </c>
      <c r="F182" s="2">
        <v>1.1739999999999999</v>
      </c>
      <c r="G182" s="10">
        <v>9617.82</v>
      </c>
      <c r="H182" s="10">
        <v>9805.9500000000007</v>
      </c>
      <c r="I182" s="2" t="s">
        <v>8</v>
      </c>
      <c r="J182" s="2" t="s">
        <v>8</v>
      </c>
      <c r="K182" s="2" t="s">
        <v>8</v>
      </c>
      <c r="L182" s="2">
        <f t="shared" si="16"/>
        <v>0.99854939447059754</v>
      </c>
      <c r="M182" s="2">
        <f t="shared" si="17"/>
        <v>0.99049999999999994</v>
      </c>
      <c r="N182" s="3">
        <f t="shared" si="18"/>
        <v>8.1265971434605344E-3</v>
      </c>
      <c r="O182" t="str">
        <f>IF(N182&gt;参数!B$5,"套","")</f>
        <v>套</v>
      </c>
      <c r="P182" s="3" t="str">
        <f>IFERROR(IF(O181="套",(F182-E181)/2-2*参数!B$2,""),"")</f>
        <v/>
      </c>
      <c r="Q182" s="11">
        <f t="shared" si="19"/>
        <v>1.4220983085736003</v>
      </c>
      <c r="R182" s="3">
        <f t="shared" si="20"/>
        <v>2.4038461538462563E-3</v>
      </c>
      <c r="S182" s="3">
        <f t="shared" si="21"/>
        <v>1.9097222222222321E-2</v>
      </c>
      <c r="T182" s="5">
        <f t="shared" si="22"/>
        <v>0.96719799206121337</v>
      </c>
      <c r="U182" s="5">
        <f t="shared" si="23"/>
        <v>1.9633209091905832</v>
      </c>
    </row>
    <row r="183" spans="1:21" x14ac:dyDescent="0.15">
      <c r="A183" s="1">
        <v>42018</v>
      </c>
      <c r="B183" s="2">
        <v>1.0189999999999999</v>
      </c>
      <c r="C183" s="2">
        <v>0.83299999999999996</v>
      </c>
      <c r="D183" s="2">
        <v>0.83599999999999997</v>
      </c>
      <c r="E183" s="2">
        <v>1.177</v>
      </c>
      <c r="F183" s="2">
        <v>1.1839999999999999</v>
      </c>
      <c r="G183" s="10">
        <v>9788.43</v>
      </c>
      <c r="H183" s="10">
        <v>9830.2800000000007</v>
      </c>
      <c r="I183" s="2" t="s">
        <v>8</v>
      </c>
      <c r="J183" s="2" t="s">
        <v>8</v>
      </c>
      <c r="K183" s="2" t="s">
        <v>8</v>
      </c>
      <c r="L183" s="2">
        <f t="shared" si="16"/>
        <v>1.014275505789852</v>
      </c>
      <c r="M183" s="2">
        <f t="shared" si="17"/>
        <v>1.0049999999999999</v>
      </c>
      <c r="N183" s="3">
        <f t="shared" si="18"/>
        <v>9.2293589948777566E-3</v>
      </c>
      <c r="O183" t="str">
        <f>IF(N183&gt;参数!B$5,"套","")</f>
        <v>套</v>
      </c>
      <c r="P183" s="3">
        <f>IFERROR(IF(O182="套",(F183-E182)/2-2*参数!B$2,""),"")</f>
        <v>1.629999999999996E-2</v>
      </c>
      <c r="Q183" s="11">
        <f t="shared" si="19"/>
        <v>1.4452785110033499</v>
      </c>
      <c r="R183" s="3">
        <f t="shared" si="20"/>
        <v>2.3980815347721673E-3</v>
      </c>
      <c r="S183" s="3">
        <f t="shared" si="21"/>
        <v>8.5178875638842744E-3</v>
      </c>
      <c r="T183" s="5">
        <f t="shared" si="22"/>
        <v>0.96951741170644412</v>
      </c>
      <c r="U183" s="5">
        <f t="shared" si="23"/>
        <v>1.9800442559468916</v>
      </c>
    </row>
    <row r="184" spans="1:21" x14ac:dyDescent="0.15">
      <c r="A184" s="1">
        <v>42019</v>
      </c>
      <c r="B184" s="2">
        <v>1.0249999999999999</v>
      </c>
      <c r="C184" s="2">
        <v>0.83499999999999996</v>
      </c>
      <c r="D184" s="2">
        <v>0.84099999999999997</v>
      </c>
      <c r="E184" s="2">
        <v>1.18</v>
      </c>
      <c r="F184" s="2">
        <v>1.194</v>
      </c>
      <c r="G184" s="10">
        <v>9831.01</v>
      </c>
      <c r="H184" s="10">
        <v>9888.84</v>
      </c>
      <c r="I184" s="2" t="s">
        <v>8</v>
      </c>
      <c r="J184" s="2" t="s">
        <v>8</v>
      </c>
      <c r="K184" s="2" t="s">
        <v>8</v>
      </c>
      <c r="L184" s="2">
        <f t="shared" si="16"/>
        <v>1.0190718877285285</v>
      </c>
      <c r="M184" s="2">
        <f t="shared" si="17"/>
        <v>1.0074999999999998</v>
      </c>
      <c r="N184" s="3">
        <f t="shared" si="18"/>
        <v>1.148574464370089E-2</v>
      </c>
      <c r="O184" t="str">
        <f>IF(N184&gt;参数!B$5,"套","")</f>
        <v>套</v>
      </c>
      <c r="P184" s="3">
        <f>IFERROR(IF(O183="套",(F184-E183)/2-2*参数!B$2,""),"")</f>
        <v>8.2999999999999515E-3</v>
      </c>
      <c r="Q184" s="11">
        <f t="shared" si="19"/>
        <v>1.4572743226446776</v>
      </c>
      <c r="R184" s="3">
        <f t="shared" si="20"/>
        <v>5.9808612440190867E-3</v>
      </c>
      <c r="S184" s="3">
        <f t="shared" si="21"/>
        <v>8.445945945946054E-3</v>
      </c>
      <c r="T184" s="5">
        <f t="shared" si="22"/>
        <v>0.97531596081952088</v>
      </c>
      <c r="U184" s="5">
        <f t="shared" si="23"/>
        <v>1.9967676027032</v>
      </c>
    </row>
    <row r="185" spans="1:21" x14ac:dyDescent="0.15">
      <c r="A185" s="1">
        <v>42020</v>
      </c>
      <c r="B185" s="2">
        <v>1.04</v>
      </c>
      <c r="C185" s="2">
        <v>0.84</v>
      </c>
      <c r="D185" s="2">
        <v>0.84399999999999997</v>
      </c>
      <c r="E185" s="2">
        <v>1.194</v>
      </c>
      <c r="F185" s="2">
        <v>1.2190000000000001</v>
      </c>
      <c r="G185" s="10">
        <v>9892.5499999999993</v>
      </c>
      <c r="H185" s="10">
        <v>10044.11</v>
      </c>
      <c r="I185" s="2" t="s">
        <v>8</v>
      </c>
      <c r="J185" s="2" t="s">
        <v>8</v>
      </c>
      <c r="K185" s="2" t="s">
        <v>8</v>
      </c>
      <c r="L185" s="2">
        <f t="shared" si="16"/>
        <v>1.0253653221712555</v>
      </c>
      <c r="M185" s="2">
        <f t="shared" si="17"/>
        <v>1.0169999999999999</v>
      </c>
      <c r="N185" s="3">
        <f t="shared" si="18"/>
        <v>8.2254888606250187E-3</v>
      </c>
      <c r="O185" t="str">
        <f>IF(N185&gt;参数!B$5,"套","")</f>
        <v>套</v>
      </c>
      <c r="P185" s="3">
        <f>IFERROR(IF(O184="套",(F185-E184)/2-2*参数!B$2,""),"")</f>
        <v>1.9300000000000074E-2</v>
      </c>
      <c r="Q185" s="11">
        <f t="shared" si="19"/>
        <v>1.4853997170717199</v>
      </c>
      <c r="R185" s="3">
        <f t="shared" si="20"/>
        <v>3.5671819262781401E-3</v>
      </c>
      <c r="S185" s="3">
        <f t="shared" si="21"/>
        <v>2.0938023450586485E-2</v>
      </c>
      <c r="T185" s="5">
        <f t="shared" si="22"/>
        <v>0.97879509028736689</v>
      </c>
      <c r="U185" s="5">
        <f t="shared" si="23"/>
        <v>2.0385759695939711</v>
      </c>
    </row>
    <row r="186" spans="1:21" x14ac:dyDescent="0.15">
      <c r="A186" s="1">
        <v>42023</v>
      </c>
      <c r="B186" s="2">
        <v>1</v>
      </c>
      <c r="C186" s="2">
        <v>0.84699999999999998</v>
      </c>
      <c r="D186" s="2">
        <v>0.84799999999999998</v>
      </c>
      <c r="E186" s="2">
        <v>1.1759999999999999</v>
      </c>
      <c r="F186" s="2">
        <v>1.1599999999999999</v>
      </c>
      <c r="G186" s="10">
        <v>9693.2900000000009</v>
      </c>
      <c r="H186" s="10">
        <v>9634.2900000000009</v>
      </c>
      <c r="I186" s="2" t="s">
        <v>8</v>
      </c>
      <c r="J186" s="2" t="s">
        <v>8</v>
      </c>
      <c r="K186" s="2" t="s">
        <v>8</v>
      </c>
      <c r="L186" s="2">
        <f t="shared" si="16"/>
        <v>1.0054912023066256</v>
      </c>
      <c r="M186" s="2">
        <f t="shared" si="17"/>
        <v>1.0114999999999998</v>
      </c>
      <c r="N186" s="3">
        <f t="shared" si="18"/>
        <v>-5.9404821486646053E-3</v>
      </c>
      <c r="O186" t="str">
        <f>IF(N186&gt;参数!B$5,"套","")</f>
        <v/>
      </c>
      <c r="P186" s="3">
        <f>IFERROR(IF(O185="套",(F186-E185)/2-2*参数!B$2,""),"")</f>
        <v>-1.7200000000000014E-2</v>
      </c>
      <c r="Q186" s="11">
        <f t="shared" si="19"/>
        <v>1.4598508419380865</v>
      </c>
      <c r="R186" s="3">
        <f t="shared" si="20"/>
        <v>4.7393364928909332E-3</v>
      </c>
      <c r="S186" s="3">
        <f t="shared" si="21"/>
        <v>-4.8400328137818027E-2</v>
      </c>
      <c r="T186" s="5">
        <f t="shared" si="22"/>
        <v>0.98343392957782827</v>
      </c>
      <c r="U186" s="5">
        <f t="shared" si="23"/>
        <v>1.9399082237317524</v>
      </c>
    </row>
    <row r="187" spans="1:21" x14ac:dyDescent="0.15">
      <c r="A187" s="1">
        <v>42024</v>
      </c>
      <c r="B187" s="2">
        <v>1.0389999999999999</v>
      </c>
      <c r="C187" s="2">
        <v>0.84699999999999998</v>
      </c>
      <c r="D187" s="2">
        <v>0.85</v>
      </c>
      <c r="E187" s="2">
        <v>1.173</v>
      </c>
      <c r="F187" s="2">
        <v>1.208</v>
      </c>
      <c r="G187" s="10">
        <v>9698.6200000000008</v>
      </c>
      <c r="H187" s="10">
        <v>10034.65</v>
      </c>
      <c r="I187" s="2" t="s">
        <v>8</v>
      </c>
      <c r="J187" s="2" t="s">
        <v>8</v>
      </c>
      <c r="K187" s="2" t="s">
        <v>8</v>
      </c>
      <c r="L187" s="2">
        <f t="shared" si="16"/>
        <v>1.006343331994366</v>
      </c>
      <c r="M187" s="2">
        <f t="shared" si="17"/>
        <v>1.01</v>
      </c>
      <c r="N187" s="3">
        <f t="shared" si="18"/>
        <v>-3.620463371914906E-3</v>
      </c>
      <c r="O187" t="str">
        <f>IF(N187&gt;参数!B$5,"套","")</f>
        <v/>
      </c>
      <c r="P187" s="3" t="str">
        <f>IFERROR(IF(O186="套",(F187-E186)/2-2*参数!B$2,""),"")</f>
        <v/>
      </c>
      <c r="Q187" s="11">
        <f t="shared" si="19"/>
        <v>1.4598508419380865</v>
      </c>
      <c r="R187" s="3">
        <f t="shared" si="20"/>
        <v>2.3584905660376521E-3</v>
      </c>
      <c r="S187" s="3">
        <f t="shared" si="21"/>
        <v>4.1379310344827669E-2</v>
      </c>
      <c r="T187" s="5">
        <f t="shared" si="22"/>
        <v>0.98575334922305891</v>
      </c>
      <c r="U187" s="5">
        <f t="shared" si="23"/>
        <v>2.0201802881620319</v>
      </c>
    </row>
    <row r="188" spans="1:21" x14ac:dyDescent="0.15">
      <c r="A188" s="1">
        <v>42025</v>
      </c>
      <c r="B188" s="2">
        <v>1.0669999999999999</v>
      </c>
      <c r="C188" s="2">
        <v>0.84799999999999998</v>
      </c>
      <c r="D188" s="2">
        <v>0.85199999999999998</v>
      </c>
      <c r="E188" s="2">
        <v>1.22</v>
      </c>
      <c r="F188" s="2">
        <v>1.2490000000000001</v>
      </c>
      <c r="G188" s="10">
        <v>10049.49</v>
      </c>
      <c r="H188" s="10">
        <v>10319.77</v>
      </c>
      <c r="I188" s="2" t="s">
        <v>8</v>
      </c>
      <c r="J188" s="2" t="s">
        <v>8</v>
      </c>
      <c r="K188" s="2" t="s">
        <v>8</v>
      </c>
      <c r="L188" s="2">
        <f t="shared" si="16"/>
        <v>1.0404597242554547</v>
      </c>
      <c r="M188" s="2">
        <f t="shared" si="17"/>
        <v>1.034</v>
      </c>
      <c r="N188" s="3">
        <f t="shared" si="18"/>
        <v>6.247315527519115E-3</v>
      </c>
      <c r="O188" t="str">
        <f>IF(N188&gt;参数!B$5,"套","")</f>
        <v/>
      </c>
      <c r="P188" s="3" t="str">
        <f>IFERROR(IF(O187="套",(F188-E187)/2-2*参数!B$2,""),"")</f>
        <v/>
      </c>
      <c r="Q188" s="11">
        <f t="shared" si="19"/>
        <v>1.4598508419380865</v>
      </c>
      <c r="R188" s="3">
        <f t="shared" si="20"/>
        <v>2.3529411764706687E-3</v>
      </c>
      <c r="S188" s="3">
        <f t="shared" si="21"/>
        <v>3.3940397350993523E-2</v>
      </c>
      <c r="T188" s="5">
        <f t="shared" si="22"/>
        <v>0.98807276886828976</v>
      </c>
      <c r="U188" s="5">
        <f t="shared" si="23"/>
        <v>2.0887460098628958</v>
      </c>
    </row>
    <row r="189" spans="1:21" x14ac:dyDescent="0.15">
      <c r="A189" s="1">
        <v>42026</v>
      </c>
      <c r="B189" s="2">
        <v>1.115</v>
      </c>
      <c r="C189" s="2">
        <v>0.85099999999999998</v>
      </c>
      <c r="D189" s="2">
        <v>0.85099999999999998</v>
      </c>
      <c r="E189" s="2">
        <v>1.2549999999999999</v>
      </c>
      <c r="F189" s="2">
        <v>1.3560000000000001</v>
      </c>
      <c r="G189" s="10">
        <v>10325.23</v>
      </c>
      <c r="H189" s="10">
        <v>10813.6</v>
      </c>
      <c r="I189" s="2" t="s">
        <v>8</v>
      </c>
      <c r="J189" s="2" t="s">
        <v>8</v>
      </c>
      <c r="K189" s="2" t="s">
        <v>8</v>
      </c>
      <c r="L189" s="2">
        <f t="shared" si="16"/>
        <v>1.0675363035222685</v>
      </c>
      <c r="M189" s="2">
        <f t="shared" si="17"/>
        <v>1.0529999999999999</v>
      </c>
      <c r="N189" s="3">
        <f t="shared" si="18"/>
        <v>1.3804656716304375E-2</v>
      </c>
      <c r="O189" t="str">
        <f>IF(N189&gt;参数!B$5,"套","")</f>
        <v>套</v>
      </c>
      <c r="P189" s="3" t="str">
        <f>IFERROR(IF(O188="套",(F189-E188)/2-2*参数!B$2,""),"")</f>
        <v/>
      </c>
      <c r="Q189" s="11">
        <f t="shared" si="19"/>
        <v>1.4598508419380865</v>
      </c>
      <c r="R189" s="3">
        <f t="shared" si="20"/>
        <v>-1.1737089201877549E-3</v>
      </c>
      <c r="S189" s="3">
        <f t="shared" si="21"/>
        <v>8.5668534827862297E-2</v>
      </c>
      <c r="T189" s="5">
        <f t="shared" si="22"/>
        <v>0.98691305904567439</v>
      </c>
      <c r="U189" s="5">
        <f t="shared" si="23"/>
        <v>2.2676858201553936</v>
      </c>
    </row>
    <row r="190" spans="1:21" x14ac:dyDescent="0.15">
      <c r="A190" s="1">
        <v>42027</v>
      </c>
      <c r="B190" s="2">
        <v>1.089</v>
      </c>
      <c r="C190" s="2">
        <v>0.85099999999999998</v>
      </c>
      <c r="D190" s="2">
        <v>0.85599999999999998</v>
      </c>
      <c r="E190" s="2">
        <v>1.365</v>
      </c>
      <c r="F190" s="2">
        <v>1.31</v>
      </c>
      <c r="G190" s="10">
        <v>10796.18</v>
      </c>
      <c r="H190" s="10">
        <v>10558.9</v>
      </c>
      <c r="I190" s="2" t="s">
        <v>8</v>
      </c>
      <c r="J190" s="2" t="s">
        <v>8</v>
      </c>
      <c r="K190" s="2" t="s">
        <v>8</v>
      </c>
      <c r="L190" s="2">
        <f t="shared" si="16"/>
        <v>1.1132936177591182</v>
      </c>
      <c r="M190" s="2">
        <f t="shared" si="17"/>
        <v>1.1080000000000001</v>
      </c>
      <c r="N190" s="3">
        <f t="shared" si="18"/>
        <v>4.7776333566047491E-3</v>
      </c>
      <c r="O190" t="str">
        <f>IF(N190&gt;参数!B$5,"套","")</f>
        <v/>
      </c>
      <c r="P190" s="3">
        <f>IFERROR(IF(O189="套",(F190-E189)/2-2*参数!B$2,""),"")</f>
        <v>2.7300000000000081E-2</v>
      </c>
      <c r="Q190" s="11">
        <f t="shared" si="19"/>
        <v>1.4997047699229964</v>
      </c>
      <c r="R190" s="3">
        <f t="shared" si="20"/>
        <v>5.8754406580494578E-3</v>
      </c>
      <c r="S190" s="3">
        <f t="shared" si="21"/>
        <v>-3.3923303834808238E-2</v>
      </c>
      <c r="T190" s="5">
        <f t="shared" si="22"/>
        <v>0.99271160815875126</v>
      </c>
      <c r="U190" s="5">
        <f t="shared" si="23"/>
        <v>2.1907584250763756</v>
      </c>
    </row>
    <row r="191" spans="1:21" x14ac:dyDescent="0.15">
      <c r="A191" s="1">
        <v>42030</v>
      </c>
      <c r="B191" s="2">
        <v>1.111</v>
      </c>
      <c r="C191" s="2">
        <v>0.85499999999999998</v>
      </c>
      <c r="D191" s="2">
        <v>0.86799999999999999</v>
      </c>
      <c r="E191" s="2">
        <v>1.3540000000000001</v>
      </c>
      <c r="F191" s="2">
        <v>1.3380000000000001</v>
      </c>
      <c r="G191" s="10">
        <v>10677.93</v>
      </c>
      <c r="H191" s="10">
        <v>10775.7</v>
      </c>
      <c r="I191" s="2" t="s">
        <v>8</v>
      </c>
      <c r="J191" s="2" t="s">
        <v>8</v>
      </c>
      <c r="K191" s="2" t="s">
        <v>8</v>
      </c>
      <c r="L191" s="2">
        <f t="shared" si="16"/>
        <v>1.1006624351494947</v>
      </c>
      <c r="M191" s="2">
        <f t="shared" si="17"/>
        <v>1.1045</v>
      </c>
      <c r="N191" s="3">
        <f t="shared" si="18"/>
        <v>-3.4744815305616239E-3</v>
      </c>
      <c r="O191" t="str">
        <f>IF(N191&gt;参数!B$5,"套","")</f>
        <v/>
      </c>
      <c r="P191" s="3" t="str">
        <f>IFERROR(IF(O190="套",(F191-E190)/2-2*参数!B$2,""),"")</f>
        <v/>
      </c>
      <c r="Q191" s="11">
        <f t="shared" si="19"/>
        <v>1.4997047699229964</v>
      </c>
      <c r="R191" s="3">
        <f t="shared" si="20"/>
        <v>1.4018691588784993E-2</v>
      </c>
      <c r="S191" s="3">
        <f t="shared" si="21"/>
        <v>2.1374045801526798E-2</v>
      </c>
      <c r="T191" s="5">
        <f t="shared" si="22"/>
        <v>1.0066281260301355</v>
      </c>
      <c r="U191" s="5">
        <f t="shared" si="23"/>
        <v>2.237583795994039</v>
      </c>
    </row>
    <row r="192" spans="1:21" x14ac:dyDescent="0.15">
      <c r="A192" s="1">
        <v>42031</v>
      </c>
      <c r="B192" s="2">
        <v>1.1160000000000001</v>
      </c>
      <c r="C192" s="2">
        <v>0.86499999999999999</v>
      </c>
      <c r="D192" s="2">
        <v>0.873</v>
      </c>
      <c r="E192" s="2">
        <v>1.3420000000000001</v>
      </c>
      <c r="F192" s="2">
        <v>1.351</v>
      </c>
      <c r="G192" s="10">
        <v>10811.78</v>
      </c>
      <c r="H192" s="10">
        <v>10829.21</v>
      </c>
      <c r="I192" s="2" t="s">
        <v>8</v>
      </c>
      <c r="J192" s="2" t="s">
        <v>8</v>
      </c>
      <c r="K192" s="2" t="s">
        <v>8</v>
      </c>
      <c r="L192" s="2">
        <f t="shared" si="16"/>
        <v>1.1145339361711999</v>
      </c>
      <c r="M192" s="2">
        <f t="shared" si="17"/>
        <v>1.1034999999999999</v>
      </c>
      <c r="N192" s="3">
        <f t="shared" si="18"/>
        <v>9.9990359503399073E-3</v>
      </c>
      <c r="O192" t="str">
        <f>IF(N192&gt;参数!B$5,"套","")</f>
        <v>套</v>
      </c>
      <c r="P192" s="3" t="str">
        <f>IFERROR(IF(O191="套",(F192-E191)/2-2*参数!B$2,""),"")</f>
        <v/>
      </c>
      <c r="Q192" s="11">
        <f t="shared" si="19"/>
        <v>1.4997047699229964</v>
      </c>
      <c r="R192" s="3">
        <f t="shared" si="20"/>
        <v>5.7603686635945284E-3</v>
      </c>
      <c r="S192" s="3">
        <f t="shared" si="21"/>
        <v>9.7159940209265994E-3</v>
      </c>
      <c r="T192" s="5">
        <f t="shared" si="22"/>
        <v>1.0124266751432125</v>
      </c>
      <c r="U192" s="5">
        <f t="shared" si="23"/>
        <v>2.2593241467772391</v>
      </c>
    </row>
    <row r="193" spans="1:21" x14ac:dyDescent="0.15">
      <c r="A193" s="1">
        <v>42032</v>
      </c>
      <c r="B193" s="2">
        <v>1.0960000000000001</v>
      </c>
      <c r="C193" s="2">
        <v>0.872</v>
      </c>
      <c r="D193" s="2">
        <v>0.875</v>
      </c>
      <c r="E193" s="2">
        <v>1.3460000000000001</v>
      </c>
      <c r="F193" s="2">
        <v>1.298</v>
      </c>
      <c r="G193" s="10">
        <v>10842.09</v>
      </c>
      <c r="H193" s="10">
        <v>10629.1</v>
      </c>
      <c r="I193" s="2" t="s">
        <v>8</v>
      </c>
      <c r="J193" s="2" t="s">
        <v>8</v>
      </c>
      <c r="K193" s="2" t="s">
        <v>8</v>
      </c>
      <c r="L193" s="2">
        <f t="shared" si="16"/>
        <v>1.1172609761930927</v>
      </c>
      <c r="M193" s="2">
        <f t="shared" si="17"/>
        <v>1.109</v>
      </c>
      <c r="N193" s="3">
        <f t="shared" si="18"/>
        <v>7.449031734078293E-3</v>
      </c>
      <c r="O193" t="str">
        <f>IF(N193&gt;参数!B$5,"套","")</f>
        <v>套</v>
      </c>
      <c r="P193" s="3">
        <f>IFERROR(IF(O192="套",(F193-E192)/2-2*参数!B$2,""),"")</f>
        <v>-2.2200000000000018E-2</v>
      </c>
      <c r="Q193" s="11">
        <f t="shared" si="19"/>
        <v>1.466411324030706</v>
      </c>
      <c r="R193" s="3">
        <f t="shared" si="20"/>
        <v>2.2909507445589838E-3</v>
      </c>
      <c r="S193" s="3">
        <f t="shared" si="21"/>
        <v>-3.9230199851961411E-2</v>
      </c>
      <c r="T193" s="5">
        <f t="shared" si="22"/>
        <v>1.0147460947884432</v>
      </c>
      <c r="U193" s="5">
        <f t="shared" si="23"/>
        <v>2.1706904089688059</v>
      </c>
    </row>
    <row r="194" spans="1:21" x14ac:dyDescent="0.15">
      <c r="A194" s="1">
        <v>42033</v>
      </c>
      <c r="B194" s="2">
        <v>1.085</v>
      </c>
      <c r="C194" s="2">
        <v>0.875</v>
      </c>
      <c r="D194" s="2">
        <v>0.873</v>
      </c>
      <c r="E194" s="2">
        <v>1.28</v>
      </c>
      <c r="F194" s="2">
        <v>1.278</v>
      </c>
      <c r="G194" s="10">
        <v>10500.32</v>
      </c>
      <c r="H194" s="10">
        <v>10507.72</v>
      </c>
      <c r="I194" s="2" t="s">
        <v>8</v>
      </c>
      <c r="J194" s="2" t="s">
        <v>8</v>
      </c>
      <c r="K194" s="2" t="s">
        <v>8</v>
      </c>
      <c r="L194" s="2">
        <f t="shared" si="16"/>
        <v>1.083385033916324</v>
      </c>
      <c r="M194" s="2">
        <f t="shared" si="17"/>
        <v>1.0775000000000001</v>
      </c>
      <c r="N194" s="3">
        <f t="shared" si="18"/>
        <v>5.4617484142216455E-3</v>
      </c>
      <c r="O194" t="str">
        <f>IF(N194&gt;参数!B$5,"套","")</f>
        <v/>
      </c>
      <c r="P194" s="3">
        <f>IFERROR(IF(O193="套",(F194-E193)/2-2*参数!B$2,""),"")</f>
        <v>-3.4200000000000029E-2</v>
      </c>
      <c r="Q194" s="11">
        <f t="shared" si="19"/>
        <v>1.4162600567488557</v>
      </c>
      <c r="R194" s="3">
        <f t="shared" si="20"/>
        <v>-2.2857142857143353E-3</v>
      </c>
      <c r="S194" s="3">
        <f t="shared" si="21"/>
        <v>-1.5408320493066285E-2</v>
      </c>
      <c r="T194" s="5">
        <f t="shared" si="22"/>
        <v>1.0124266751432125</v>
      </c>
      <c r="U194" s="5">
        <f t="shared" si="23"/>
        <v>2.1372437154561896</v>
      </c>
    </row>
    <row r="195" spans="1:21" x14ac:dyDescent="0.15">
      <c r="A195" s="1">
        <v>42034</v>
      </c>
      <c r="B195" s="2">
        <v>1.07</v>
      </c>
      <c r="C195" s="2">
        <v>0.872</v>
      </c>
      <c r="D195" s="2">
        <v>0.871</v>
      </c>
      <c r="E195" s="2">
        <v>1.288</v>
      </c>
      <c r="F195" s="2">
        <v>1.2569999999999999</v>
      </c>
      <c r="G195" s="10">
        <v>10581.09</v>
      </c>
      <c r="H195" s="10">
        <v>10363.56</v>
      </c>
      <c r="I195" s="2" t="s">
        <v>8</v>
      </c>
      <c r="J195" s="2" t="s">
        <v>8</v>
      </c>
      <c r="K195" s="2" t="s">
        <v>8</v>
      </c>
      <c r="L195" s="2">
        <f t="shared" si="16"/>
        <v>1.0921971966801551</v>
      </c>
      <c r="M195" s="2">
        <f t="shared" si="17"/>
        <v>1.08</v>
      </c>
      <c r="N195" s="3">
        <f t="shared" si="18"/>
        <v>1.1293700629773307E-2</v>
      </c>
      <c r="O195" t="str">
        <f>IF(N195&gt;参数!B$5,"套","")</f>
        <v>套</v>
      </c>
      <c r="P195" s="3" t="str">
        <f>IFERROR(IF(O194="套",(F195-E194)/2-2*参数!B$2,""),"")</f>
        <v/>
      </c>
      <c r="Q195" s="11">
        <f t="shared" si="19"/>
        <v>1.4162600567488557</v>
      </c>
      <c r="R195" s="3">
        <f t="shared" si="20"/>
        <v>-2.2909507445589838E-3</v>
      </c>
      <c r="S195" s="3">
        <f t="shared" si="21"/>
        <v>-1.6431924882629234E-2</v>
      </c>
      <c r="T195" s="5">
        <f t="shared" si="22"/>
        <v>1.0101072554979817</v>
      </c>
      <c r="U195" s="5">
        <f t="shared" si="23"/>
        <v>2.102124687267942</v>
      </c>
    </row>
    <row r="196" spans="1:21" x14ac:dyDescent="0.15">
      <c r="A196" s="1">
        <v>42037</v>
      </c>
      <c r="B196" s="2">
        <v>1.073</v>
      </c>
      <c r="C196" s="2">
        <v>0.86699999999999999</v>
      </c>
      <c r="D196" s="2">
        <v>0.86899999999999999</v>
      </c>
      <c r="E196" s="2">
        <v>1.2390000000000001</v>
      </c>
      <c r="F196" s="2">
        <v>1.2609999999999999</v>
      </c>
      <c r="G196" s="10">
        <v>10328.57</v>
      </c>
      <c r="H196" s="10">
        <v>10392.379999999999</v>
      </c>
      <c r="I196" s="2" t="s">
        <v>8</v>
      </c>
      <c r="J196" s="2" t="s">
        <v>8</v>
      </c>
      <c r="K196" s="2" t="s">
        <v>8</v>
      </c>
      <c r="L196" s="2">
        <f t="shared" si="16"/>
        <v>1.0665680388785321</v>
      </c>
      <c r="M196" s="2">
        <f t="shared" si="17"/>
        <v>1.0529999999999999</v>
      </c>
      <c r="N196" s="3">
        <f t="shared" si="18"/>
        <v>1.2885127140106478E-2</v>
      </c>
      <c r="O196" t="str">
        <f>IF(N196&gt;参数!B$5,"套","")</f>
        <v>套</v>
      </c>
      <c r="P196" s="3">
        <f>IFERROR(IF(O195="套",(F196-E195)/2-2*参数!B$2,""),"")</f>
        <v>-1.3700000000000068E-2</v>
      </c>
      <c r="Q196" s="11">
        <f t="shared" si="19"/>
        <v>1.3968572939713964</v>
      </c>
      <c r="R196" s="3">
        <f t="shared" si="20"/>
        <v>-2.2962112514350874E-3</v>
      </c>
      <c r="S196" s="3">
        <f t="shared" si="21"/>
        <v>3.1821797931583795E-3</v>
      </c>
      <c r="T196" s="5">
        <f t="shared" si="22"/>
        <v>1.007787835852751</v>
      </c>
      <c r="U196" s="5">
        <f t="shared" si="23"/>
        <v>2.1088140259704655</v>
      </c>
    </row>
    <row r="197" spans="1:21" x14ac:dyDescent="0.15">
      <c r="A197" s="1">
        <v>42038</v>
      </c>
      <c r="B197" s="2">
        <v>1.0880000000000001</v>
      </c>
      <c r="C197" s="2">
        <v>0.86599999999999999</v>
      </c>
      <c r="D197" s="2">
        <v>0.871</v>
      </c>
      <c r="E197" s="2">
        <v>1.2689999999999999</v>
      </c>
      <c r="F197" s="2">
        <v>1.2869999999999999</v>
      </c>
      <c r="G197" s="10">
        <v>10426.69</v>
      </c>
      <c r="H197" s="10">
        <v>10543.35</v>
      </c>
      <c r="I197" s="2" t="s">
        <v>8</v>
      </c>
      <c r="J197" s="2" t="s">
        <v>8</v>
      </c>
      <c r="K197" s="2" t="s">
        <v>8</v>
      </c>
      <c r="L197" s="2">
        <f t="shared" si="16"/>
        <v>1.0763653406149507</v>
      </c>
      <c r="M197" s="2">
        <f t="shared" si="17"/>
        <v>1.0674999999999999</v>
      </c>
      <c r="N197" s="3">
        <f t="shared" si="18"/>
        <v>8.3047687259492076E-3</v>
      </c>
      <c r="O197" t="str">
        <f>IF(N197&gt;参数!B$5,"套","")</f>
        <v>套</v>
      </c>
      <c r="P197" s="3">
        <f>IFERROR(IF(O196="套",(F197-E196)/2-2*参数!B$2,""),"")</f>
        <v>2.3799999999999912E-2</v>
      </c>
      <c r="Q197" s="11">
        <f t="shared" si="19"/>
        <v>1.4301024975679153</v>
      </c>
      <c r="R197" s="3">
        <f t="shared" si="20"/>
        <v>2.3014959723819395E-3</v>
      </c>
      <c r="S197" s="3">
        <f t="shared" si="21"/>
        <v>2.0618556701030855E-2</v>
      </c>
      <c r="T197" s="5">
        <f t="shared" si="22"/>
        <v>1.0101072554979815</v>
      </c>
      <c r="U197" s="5">
        <f t="shared" si="23"/>
        <v>2.1522947275368667</v>
      </c>
    </row>
    <row r="198" spans="1:21" x14ac:dyDescent="0.15">
      <c r="A198" s="1">
        <v>42039</v>
      </c>
      <c r="B198" s="2">
        <v>1.087</v>
      </c>
      <c r="C198" s="2">
        <v>0.87</v>
      </c>
      <c r="D198" s="2">
        <v>0.874</v>
      </c>
      <c r="E198" s="2">
        <v>1.288</v>
      </c>
      <c r="F198" s="2">
        <v>1.288</v>
      </c>
      <c r="G198" s="10">
        <v>10554.87</v>
      </c>
      <c r="H198" s="10">
        <v>10538.61</v>
      </c>
      <c r="I198" s="2" t="s">
        <v>8</v>
      </c>
      <c r="J198" s="2" t="s">
        <v>8</v>
      </c>
      <c r="K198" s="2" t="s">
        <v>8</v>
      </c>
      <c r="L198" s="2">
        <f t="shared" ref="L198:L261" si="24">IFERROR(B197*(1+95%*(G198/H197-1)),"")</f>
        <v>1.0891293442786214</v>
      </c>
      <c r="M198" s="2">
        <f t="shared" ref="M198:M261" si="25">IFERROR((C198+E198)/2,"")</f>
        <v>1.079</v>
      </c>
      <c r="N198" s="3">
        <f t="shared" ref="N198:N261" si="26">IFERROR(L198/M198-1,"")</f>
        <v>9.3877148087315732E-3</v>
      </c>
      <c r="O198" t="str">
        <f>IF(N198&gt;参数!B$5,"套","")</f>
        <v>套</v>
      </c>
      <c r="P198" s="3">
        <f>IFERROR(IF(O197="套",(F198-E197)/2-2*参数!B$2,""),"")</f>
        <v>9.3000000000000634E-3</v>
      </c>
      <c r="Q198" s="11">
        <f t="shared" ref="Q198:Q261" si="27">IFERROR(Q197*(1+P198),Q197)</f>
        <v>1.4434024507952969</v>
      </c>
      <c r="R198" s="3">
        <f t="shared" ref="R198:R261" si="28">(IFERROR(D198+0,0)+IFERROR(J198+0,0))/IFERROR(D197+0,0)-1</f>
        <v>3.4443168771527422E-3</v>
      </c>
      <c r="S198" s="3">
        <f t="shared" ref="S198:S261" si="29">(IFERROR(F198+0,0)+IFERROR(K198+0,0))/IFERROR(F197+0,0)-1</f>
        <v>7.7700077700093573E-4</v>
      </c>
      <c r="T198" s="5">
        <f t="shared" ref="T198:T261" si="30">IFERROR(T197*(1+R198),T197)</f>
        <v>1.0135863849658278</v>
      </c>
      <c r="U198" s="5">
        <f t="shared" ref="U198:U261" si="31">IFERROR(U197*(1+S198),U197)</f>
        <v>2.153967062212498</v>
      </c>
    </row>
    <row r="199" spans="1:21" x14ac:dyDescent="0.15">
      <c r="A199" s="1">
        <v>42040</v>
      </c>
      <c r="B199" s="2">
        <v>1.07</v>
      </c>
      <c r="C199" s="2">
        <v>0.872</v>
      </c>
      <c r="D199" s="2">
        <v>0.872</v>
      </c>
      <c r="E199" s="2">
        <v>1.3029999999999999</v>
      </c>
      <c r="F199" s="2">
        <v>1.2589999999999999</v>
      </c>
      <c r="G199" s="10">
        <v>10597.94</v>
      </c>
      <c r="H199" s="10">
        <v>10368.700000000001</v>
      </c>
      <c r="I199" s="2" t="s">
        <v>8</v>
      </c>
      <c r="J199" s="2" t="s">
        <v>8</v>
      </c>
      <c r="K199" s="2" t="s">
        <v>8</v>
      </c>
      <c r="L199" s="2">
        <f t="shared" si="24"/>
        <v>1.0928135868487401</v>
      </c>
      <c r="M199" s="2">
        <f t="shared" si="25"/>
        <v>1.0874999999999999</v>
      </c>
      <c r="N199" s="3">
        <f t="shared" si="26"/>
        <v>4.8860568724047315E-3</v>
      </c>
      <c r="O199" t="str">
        <f>IF(N199&gt;参数!B$5,"套","")</f>
        <v/>
      </c>
      <c r="P199" s="3">
        <f>IFERROR(IF(O198="套",(F199-E198)/2-2*参数!B$2,""),"")</f>
        <v>-1.4700000000000069E-2</v>
      </c>
      <c r="Q199" s="11">
        <f t="shared" si="27"/>
        <v>1.4221844347686061</v>
      </c>
      <c r="R199" s="3">
        <f t="shared" si="28"/>
        <v>-2.2883295194507935E-3</v>
      </c>
      <c r="S199" s="3">
        <f t="shared" si="29"/>
        <v>-2.2515527950310643E-2</v>
      </c>
      <c r="T199" s="5">
        <f t="shared" si="30"/>
        <v>1.011266965320597</v>
      </c>
      <c r="U199" s="5">
        <f t="shared" si="31"/>
        <v>2.1054693566192042</v>
      </c>
    </row>
    <row r="200" spans="1:21" x14ac:dyDescent="0.15">
      <c r="A200" s="1">
        <v>42041</v>
      </c>
      <c r="B200" s="2">
        <v>1.042</v>
      </c>
      <c r="C200" s="2">
        <v>0.871</v>
      </c>
      <c r="D200" s="2">
        <v>0.874</v>
      </c>
      <c r="E200" s="2">
        <v>1.25</v>
      </c>
      <c r="F200" s="2">
        <v>1.1950000000000001</v>
      </c>
      <c r="G200" s="10">
        <v>10306.34</v>
      </c>
      <c r="H200" s="10">
        <v>10070.91</v>
      </c>
      <c r="I200" s="2" t="s">
        <v>8</v>
      </c>
      <c r="J200" s="2" t="s">
        <v>8</v>
      </c>
      <c r="K200" s="2" t="s">
        <v>8</v>
      </c>
      <c r="L200" s="2">
        <f t="shared" si="24"/>
        <v>1.0638865103629191</v>
      </c>
      <c r="M200" s="2">
        <f t="shared" si="25"/>
        <v>1.0605</v>
      </c>
      <c r="N200" s="3">
        <f t="shared" si="26"/>
        <v>3.1933148165197434E-3</v>
      </c>
      <c r="O200" t="str">
        <f>IF(N200&gt;参数!B$5,"套","")</f>
        <v/>
      </c>
      <c r="P200" s="3" t="str">
        <f>IFERROR(IF(O199="套",(F200-E199)/2-2*参数!B$2,""),"")</f>
        <v/>
      </c>
      <c r="Q200" s="11">
        <f t="shared" si="27"/>
        <v>1.4221844347686061</v>
      </c>
      <c r="R200" s="3">
        <f t="shared" si="28"/>
        <v>2.2935779816513069E-3</v>
      </c>
      <c r="S200" s="3">
        <f t="shared" si="29"/>
        <v>-5.0833995234312868E-2</v>
      </c>
      <c r="T200" s="5">
        <f t="shared" si="30"/>
        <v>1.0135863849658278</v>
      </c>
      <c r="U200" s="5">
        <f t="shared" si="31"/>
        <v>1.9984399373788317</v>
      </c>
    </row>
    <row r="201" spans="1:21" x14ac:dyDescent="0.15">
      <c r="A201" s="1">
        <v>42044</v>
      </c>
      <c r="B201" s="2">
        <v>1.0369999999999999</v>
      </c>
      <c r="C201" s="2">
        <v>0.872</v>
      </c>
      <c r="D201" s="2">
        <v>0.875</v>
      </c>
      <c r="E201" s="2">
        <v>1.196</v>
      </c>
      <c r="F201" s="2">
        <v>1.1879999999999999</v>
      </c>
      <c r="G201" s="10">
        <v>10038.65</v>
      </c>
      <c r="H201" s="10">
        <v>10022.89</v>
      </c>
      <c r="I201" s="2" t="s">
        <v>8</v>
      </c>
      <c r="J201" s="2" t="s">
        <v>8</v>
      </c>
      <c r="K201" s="2" t="s">
        <v>8</v>
      </c>
      <c r="L201" s="2">
        <f t="shared" si="24"/>
        <v>1.0388290676810734</v>
      </c>
      <c r="M201" s="2">
        <f t="shared" si="25"/>
        <v>1.034</v>
      </c>
      <c r="N201" s="3">
        <f t="shared" si="26"/>
        <v>4.670278221541091E-3</v>
      </c>
      <c r="O201" t="str">
        <f>IF(N201&gt;参数!B$5,"套","")</f>
        <v/>
      </c>
      <c r="P201" s="3" t="str">
        <f>IFERROR(IF(O200="套",(F201-E200)/2-2*参数!B$2,""),"")</f>
        <v/>
      </c>
      <c r="Q201" s="11">
        <f t="shared" si="27"/>
        <v>1.4221844347686061</v>
      </c>
      <c r="R201" s="3">
        <f t="shared" si="28"/>
        <v>1.1441647597254523E-3</v>
      </c>
      <c r="S201" s="3">
        <f t="shared" si="29"/>
        <v>-5.8577405857741516E-3</v>
      </c>
      <c r="T201" s="5">
        <f t="shared" si="30"/>
        <v>1.0147460947884432</v>
      </c>
      <c r="U201" s="5">
        <f t="shared" si="31"/>
        <v>1.9867335946494158</v>
      </c>
    </row>
    <row r="202" spans="1:21" x14ac:dyDescent="0.15">
      <c r="A202" s="1">
        <v>42045</v>
      </c>
      <c r="B202" s="2">
        <v>1.052</v>
      </c>
      <c r="C202" s="2">
        <v>0.873</v>
      </c>
      <c r="D202" s="2">
        <v>0.874</v>
      </c>
      <c r="E202" s="2">
        <v>1.1879999999999999</v>
      </c>
      <c r="F202" s="2">
        <v>1.212</v>
      </c>
      <c r="G202" s="10">
        <v>10039.290000000001</v>
      </c>
      <c r="H202" s="10">
        <v>10174.74</v>
      </c>
      <c r="I202" s="2" t="s">
        <v>8</v>
      </c>
      <c r="J202" s="2" t="s">
        <v>8</v>
      </c>
      <c r="K202" s="2" t="s">
        <v>8</v>
      </c>
      <c r="L202" s="2">
        <f t="shared" si="24"/>
        <v>1.0386119562321847</v>
      </c>
      <c r="M202" s="2">
        <f t="shared" si="25"/>
        <v>1.0305</v>
      </c>
      <c r="N202" s="3">
        <f t="shared" si="26"/>
        <v>7.8718643689323908E-3</v>
      </c>
      <c r="O202" t="str">
        <f>IF(N202&gt;参数!B$5,"套","")</f>
        <v>套</v>
      </c>
      <c r="P202" s="3" t="str">
        <f>IFERROR(IF(O201="套",(F202-E201)/2-2*参数!B$2,""),"")</f>
        <v/>
      </c>
      <c r="Q202" s="11">
        <f t="shared" si="27"/>
        <v>1.4221844347686061</v>
      </c>
      <c r="R202" s="3">
        <f t="shared" si="28"/>
        <v>-1.1428571428571122E-3</v>
      </c>
      <c r="S202" s="3">
        <f t="shared" si="29"/>
        <v>2.020202020202011E-2</v>
      </c>
      <c r="T202" s="5">
        <f t="shared" si="30"/>
        <v>1.013586384965828</v>
      </c>
      <c r="U202" s="5">
        <f t="shared" si="31"/>
        <v>2.0268696268645554</v>
      </c>
    </row>
    <row r="203" spans="1:21" x14ac:dyDescent="0.15">
      <c r="A203" s="1">
        <v>42046</v>
      </c>
      <c r="B203" s="2">
        <v>1.0680000000000001</v>
      </c>
      <c r="C203" s="2">
        <v>0.874</v>
      </c>
      <c r="D203" s="2">
        <v>0.88100000000000001</v>
      </c>
      <c r="E203" s="2">
        <v>1.2130000000000001</v>
      </c>
      <c r="F203" s="2">
        <v>1.236</v>
      </c>
      <c r="G203" s="10">
        <v>10192.99</v>
      </c>
      <c r="H203" s="10">
        <v>10338.27</v>
      </c>
      <c r="I203" s="2" t="s">
        <v>8</v>
      </c>
      <c r="J203" s="2" t="s">
        <v>8</v>
      </c>
      <c r="K203" s="2" t="s">
        <v>8</v>
      </c>
      <c r="L203" s="2">
        <f t="shared" si="24"/>
        <v>1.0537925814320561</v>
      </c>
      <c r="M203" s="2">
        <f t="shared" si="25"/>
        <v>1.0435000000000001</v>
      </c>
      <c r="N203" s="3">
        <f t="shared" si="26"/>
        <v>9.8635183824207218E-3</v>
      </c>
      <c r="O203" t="str">
        <f>IF(N203&gt;参数!B$5,"套","")</f>
        <v>套</v>
      </c>
      <c r="P203" s="3">
        <f>IFERROR(IF(O202="套",(F203-E202)/2-2*参数!B$2,""),"")</f>
        <v>2.3800000000000023E-2</v>
      </c>
      <c r="Q203" s="11">
        <f t="shared" si="27"/>
        <v>1.4560324243160989</v>
      </c>
      <c r="R203" s="3">
        <f t="shared" si="28"/>
        <v>8.0091533180777219E-3</v>
      </c>
      <c r="S203" s="3">
        <f t="shared" si="29"/>
        <v>1.980198019801982E-2</v>
      </c>
      <c r="T203" s="5">
        <f t="shared" si="30"/>
        <v>1.0217043537241355</v>
      </c>
      <c r="U203" s="5">
        <f t="shared" si="31"/>
        <v>2.0670056590796952</v>
      </c>
    </row>
    <row r="204" spans="1:21" x14ac:dyDescent="0.15">
      <c r="A204" s="1">
        <v>42047</v>
      </c>
      <c r="B204" s="2">
        <v>1.0660000000000001</v>
      </c>
      <c r="C204" s="2">
        <v>0.88</v>
      </c>
      <c r="D204" s="2">
        <v>0.88700000000000001</v>
      </c>
      <c r="E204" s="2">
        <v>1.2350000000000001</v>
      </c>
      <c r="F204" s="2">
        <v>1.23</v>
      </c>
      <c r="G204" s="10">
        <v>10350.01</v>
      </c>
      <c r="H204" s="10">
        <v>10322.42</v>
      </c>
      <c r="I204" s="2" t="s">
        <v>8</v>
      </c>
      <c r="J204" s="2" t="s">
        <v>8</v>
      </c>
      <c r="K204" s="2" t="s">
        <v>8</v>
      </c>
      <c r="L204" s="2">
        <f t="shared" si="24"/>
        <v>1.0691521660780769</v>
      </c>
      <c r="M204" s="2">
        <f t="shared" si="25"/>
        <v>1.0575000000000001</v>
      </c>
      <c r="N204" s="3">
        <f t="shared" si="26"/>
        <v>1.1018596764138966E-2</v>
      </c>
      <c r="O204" t="str">
        <f>IF(N204&gt;参数!B$5,"套","")</f>
        <v>套</v>
      </c>
      <c r="P204" s="3">
        <f>IFERROR(IF(O203="套",(F204-E203)/2-2*参数!B$2,""),"")</f>
        <v>8.2999999999999515E-3</v>
      </c>
      <c r="Q204" s="11">
        <f t="shared" si="27"/>
        <v>1.4681174934379224</v>
      </c>
      <c r="R204" s="3">
        <f t="shared" si="28"/>
        <v>6.8104426787740646E-3</v>
      </c>
      <c r="S204" s="3">
        <f t="shared" si="29"/>
        <v>-4.8543689320388328E-3</v>
      </c>
      <c r="T204" s="5">
        <f t="shared" si="30"/>
        <v>1.0286626126598275</v>
      </c>
      <c r="U204" s="5">
        <f t="shared" si="31"/>
        <v>2.0569716510259104</v>
      </c>
    </row>
    <row r="205" spans="1:21" x14ac:dyDescent="0.15">
      <c r="A205" s="1">
        <v>42048</v>
      </c>
      <c r="B205" s="2">
        <v>1.0820000000000001</v>
      </c>
      <c r="C205" s="2">
        <v>0.88700000000000001</v>
      </c>
      <c r="D205" s="2">
        <v>0.89200000000000002</v>
      </c>
      <c r="E205" s="2">
        <v>1.234</v>
      </c>
      <c r="F205" s="2">
        <v>1.2549999999999999</v>
      </c>
      <c r="G205" s="10">
        <v>10373.379999999999</v>
      </c>
      <c r="H205" s="10">
        <v>10488</v>
      </c>
      <c r="I205" s="2" t="s">
        <v>8</v>
      </c>
      <c r="J205" s="2" t="s">
        <v>8</v>
      </c>
      <c r="K205" s="2" t="s">
        <v>8</v>
      </c>
      <c r="L205" s="2">
        <f t="shared" si="24"/>
        <v>1.0709995245301005</v>
      </c>
      <c r="M205" s="2">
        <f t="shared" si="25"/>
        <v>1.0605</v>
      </c>
      <c r="N205" s="3">
        <f t="shared" si="26"/>
        <v>9.9005417539843599E-3</v>
      </c>
      <c r="O205" t="str">
        <f>IF(N205&gt;参数!B$5,"套","")</f>
        <v>套</v>
      </c>
      <c r="P205" s="3">
        <f>IFERROR(IF(O204="套",(F205-E204)/2-2*参数!B$2,""),"")</f>
        <v>9.7999999999998973E-3</v>
      </c>
      <c r="Q205" s="11">
        <f t="shared" si="27"/>
        <v>1.4825050448736137</v>
      </c>
      <c r="R205" s="3">
        <f t="shared" si="28"/>
        <v>5.636978579481422E-3</v>
      </c>
      <c r="S205" s="3">
        <f t="shared" si="29"/>
        <v>2.0325203252032464E-2</v>
      </c>
      <c r="T205" s="5">
        <f t="shared" si="30"/>
        <v>1.0344611617729043</v>
      </c>
      <c r="U205" s="5">
        <f t="shared" si="31"/>
        <v>2.0987800179166807</v>
      </c>
    </row>
    <row r="206" spans="1:21" x14ac:dyDescent="0.15">
      <c r="A206" s="1">
        <v>42051</v>
      </c>
      <c r="B206" s="2">
        <v>1.105</v>
      </c>
      <c r="C206" s="2">
        <v>0.89300000000000002</v>
      </c>
      <c r="D206" s="2">
        <v>0.89400000000000002</v>
      </c>
      <c r="E206" s="2">
        <v>1.258</v>
      </c>
      <c r="F206" s="2">
        <v>1.298</v>
      </c>
      <c r="G206" s="10">
        <v>10533.04</v>
      </c>
      <c r="H206" s="10">
        <v>10715.28</v>
      </c>
      <c r="I206" s="2" t="s">
        <v>8</v>
      </c>
      <c r="J206" s="2" t="s">
        <v>8</v>
      </c>
      <c r="K206" s="2" t="s">
        <v>8</v>
      </c>
      <c r="L206" s="2">
        <f t="shared" si="24"/>
        <v>1.0864142463768118</v>
      </c>
      <c r="M206" s="2">
        <f t="shared" si="25"/>
        <v>1.0754999999999999</v>
      </c>
      <c r="N206" s="3">
        <f t="shared" si="26"/>
        <v>1.0148067295966401E-2</v>
      </c>
      <c r="O206" t="str">
        <f>IF(N206&gt;参数!B$5,"套","")</f>
        <v>套</v>
      </c>
      <c r="P206" s="3">
        <f>IFERROR(IF(O205="套",(F206-E205)/2-2*参数!B$2,""),"")</f>
        <v>3.180000000000003E-2</v>
      </c>
      <c r="Q206" s="11">
        <f t="shared" si="27"/>
        <v>1.5296487053005947</v>
      </c>
      <c r="R206" s="3">
        <f t="shared" si="28"/>
        <v>2.2421524663676085E-3</v>
      </c>
      <c r="S206" s="3">
        <f t="shared" si="29"/>
        <v>3.4262948207171462E-2</v>
      </c>
      <c r="T206" s="5">
        <f t="shared" si="30"/>
        <v>1.0367805814181348</v>
      </c>
      <c r="U206" s="5">
        <f t="shared" si="31"/>
        <v>2.1706904089688064</v>
      </c>
    </row>
    <row r="207" spans="1:21" x14ac:dyDescent="0.15">
      <c r="A207" s="1">
        <v>42052</v>
      </c>
      <c r="B207" s="2">
        <v>1.1040000000000001</v>
      </c>
      <c r="C207" s="2">
        <v>0.89500000000000002</v>
      </c>
      <c r="D207" s="2">
        <v>0.89500000000000002</v>
      </c>
      <c r="E207" s="2">
        <v>1.31</v>
      </c>
      <c r="F207" s="2">
        <v>1.296</v>
      </c>
      <c r="G207" s="10">
        <v>10744.73</v>
      </c>
      <c r="H207" s="10">
        <v>10706.21</v>
      </c>
      <c r="I207" s="2" t="s">
        <v>8</v>
      </c>
      <c r="J207" s="2" t="s">
        <v>8</v>
      </c>
      <c r="K207" s="2" t="s">
        <v>8</v>
      </c>
      <c r="L207" s="2">
        <f t="shared" si="24"/>
        <v>1.1078851450918688</v>
      </c>
      <c r="M207" s="2">
        <f t="shared" si="25"/>
        <v>1.1025</v>
      </c>
      <c r="N207" s="3">
        <f t="shared" si="26"/>
        <v>4.8844853440985769E-3</v>
      </c>
      <c r="O207" t="str">
        <f>IF(N207&gt;参数!B$5,"套","")</f>
        <v/>
      </c>
      <c r="P207" s="3">
        <f>IFERROR(IF(O206="套",(F207-E206)/2-2*参数!B$2,""),"")</f>
        <v>1.8800000000000018E-2</v>
      </c>
      <c r="Q207" s="11">
        <f t="shared" si="27"/>
        <v>1.5584061009602457</v>
      </c>
      <c r="R207" s="3">
        <f t="shared" si="28"/>
        <v>1.1185682326622093E-3</v>
      </c>
      <c r="S207" s="3">
        <f t="shared" si="29"/>
        <v>-1.5408320493066618E-3</v>
      </c>
      <c r="T207" s="5">
        <f t="shared" si="30"/>
        <v>1.0379402912407503</v>
      </c>
      <c r="U207" s="5">
        <f t="shared" si="31"/>
        <v>2.1673457396175446</v>
      </c>
    </row>
    <row r="208" spans="1:21" x14ac:dyDescent="0.15">
      <c r="A208" s="1">
        <v>42060</v>
      </c>
      <c r="B208" s="2">
        <v>1.111</v>
      </c>
      <c r="C208" s="2">
        <v>0.89300000000000002</v>
      </c>
      <c r="D208" s="2">
        <v>0.89700000000000002</v>
      </c>
      <c r="E208" s="2">
        <v>1.298</v>
      </c>
      <c r="F208" s="2">
        <v>1.31</v>
      </c>
      <c r="G208" s="10">
        <v>10746.74</v>
      </c>
      <c r="H208" s="10">
        <v>10788.28</v>
      </c>
      <c r="I208" s="2" t="s">
        <v>8</v>
      </c>
      <c r="J208" s="2" t="s">
        <v>8</v>
      </c>
      <c r="K208" s="2" t="s">
        <v>8</v>
      </c>
      <c r="L208" s="2">
        <f t="shared" si="24"/>
        <v>1.1079703932577449</v>
      </c>
      <c r="M208" s="2">
        <f t="shared" si="25"/>
        <v>1.0954999999999999</v>
      </c>
      <c r="N208" s="3">
        <f t="shared" si="26"/>
        <v>1.1383289144450082E-2</v>
      </c>
      <c r="O208" t="str">
        <f>IF(N208&gt;参数!B$5,"套","")</f>
        <v>套</v>
      </c>
      <c r="P208" s="3" t="str">
        <f>IFERROR(IF(O207="套",(F208-E207)/2-2*参数!B$2,""),"")</f>
        <v/>
      </c>
      <c r="Q208" s="11">
        <f t="shared" si="27"/>
        <v>1.5584061009602457</v>
      </c>
      <c r="R208" s="3">
        <f t="shared" si="28"/>
        <v>2.2346368715084886E-3</v>
      </c>
      <c r="S208" s="3">
        <f t="shared" si="29"/>
        <v>1.0802469135802406E-2</v>
      </c>
      <c r="T208" s="5">
        <f t="shared" si="30"/>
        <v>1.040259710885981</v>
      </c>
      <c r="U208" s="5">
        <f t="shared" si="31"/>
        <v>2.1907584250763761</v>
      </c>
    </row>
    <row r="209" spans="1:21" x14ac:dyDescent="0.15">
      <c r="A209" s="1">
        <v>42061</v>
      </c>
      <c r="B209" s="2">
        <v>1.117</v>
      </c>
      <c r="C209" s="2">
        <v>0.89500000000000002</v>
      </c>
      <c r="D209" s="2">
        <v>0.89</v>
      </c>
      <c r="E209" s="2">
        <v>1.31</v>
      </c>
      <c r="F209" s="2">
        <v>1.3340000000000001</v>
      </c>
      <c r="G209" s="10">
        <v>10775.53</v>
      </c>
      <c r="H209" s="10">
        <v>10841.31</v>
      </c>
      <c r="I209" s="2" t="s">
        <v>8</v>
      </c>
      <c r="J209" s="2" t="s">
        <v>8</v>
      </c>
      <c r="K209" s="2" t="s">
        <v>8</v>
      </c>
      <c r="L209" s="2">
        <f t="shared" si="24"/>
        <v>1.1097526290103705</v>
      </c>
      <c r="M209" s="2">
        <f t="shared" si="25"/>
        <v>1.1025</v>
      </c>
      <c r="N209" s="3">
        <f t="shared" si="26"/>
        <v>6.5783483087260564E-3</v>
      </c>
      <c r="O209" t="str">
        <f>IF(N209&gt;参数!B$5,"套","")</f>
        <v/>
      </c>
      <c r="P209" s="3">
        <f>IFERROR(IF(O208="套",(F209-E208)/2-2*参数!B$2,""),"")</f>
        <v>1.7800000000000017E-2</v>
      </c>
      <c r="Q209" s="11">
        <f t="shared" si="27"/>
        <v>1.586145729557338</v>
      </c>
      <c r="R209" s="3">
        <f t="shared" si="28"/>
        <v>-7.8037904124860225E-3</v>
      </c>
      <c r="S209" s="3">
        <f t="shared" si="29"/>
        <v>1.8320610687022842E-2</v>
      </c>
      <c r="T209" s="5">
        <f t="shared" si="30"/>
        <v>1.0321417421276735</v>
      </c>
      <c r="U209" s="5">
        <f t="shared" si="31"/>
        <v>2.2308944572915155</v>
      </c>
    </row>
    <row r="210" spans="1:21" x14ac:dyDescent="0.15">
      <c r="A210" s="1">
        <v>42062</v>
      </c>
      <c r="B210" s="2">
        <v>1.1419999999999999</v>
      </c>
      <c r="C210" s="2">
        <v>0.89</v>
      </c>
      <c r="D210" s="2">
        <v>0.89500000000000002</v>
      </c>
      <c r="E210" s="2">
        <v>1.3460000000000001</v>
      </c>
      <c r="F210" s="2">
        <v>1.383</v>
      </c>
      <c r="G210" s="10">
        <v>10892.47</v>
      </c>
      <c r="H210" s="10">
        <v>11106.06</v>
      </c>
      <c r="I210" s="2" t="s">
        <v>8</v>
      </c>
      <c r="J210" s="2" t="s">
        <v>8</v>
      </c>
      <c r="K210" s="2" t="s">
        <v>8</v>
      </c>
      <c r="L210" s="2">
        <f t="shared" si="24"/>
        <v>1.122007552961773</v>
      </c>
      <c r="M210" s="2">
        <f t="shared" si="25"/>
        <v>1.1180000000000001</v>
      </c>
      <c r="N210" s="3">
        <f t="shared" si="26"/>
        <v>3.5845733110670963E-3</v>
      </c>
      <c r="O210" t="str">
        <f>IF(N210&gt;参数!B$5,"套","")</f>
        <v/>
      </c>
      <c r="P210" s="3" t="str">
        <f>IFERROR(IF(O209="套",(F210-E209)/2-2*参数!B$2,""),"")</f>
        <v/>
      </c>
      <c r="Q210" s="11">
        <f t="shared" si="27"/>
        <v>1.586145729557338</v>
      </c>
      <c r="R210" s="3">
        <f t="shared" si="28"/>
        <v>5.6179775280897903E-3</v>
      </c>
      <c r="S210" s="3">
        <f t="shared" si="29"/>
        <v>3.6731634182908479E-2</v>
      </c>
      <c r="T210" s="5">
        <f t="shared" si="30"/>
        <v>1.0379402912407503</v>
      </c>
      <c r="U210" s="5">
        <f t="shared" si="31"/>
        <v>2.3128388563974256</v>
      </c>
    </row>
    <row r="211" spans="1:21" x14ac:dyDescent="0.15">
      <c r="A211" s="1">
        <v>42065</v>
      </c>
      <c r="B211" s="2">
        <v>1.1539999999999999</v>
      </c>
      <c r="C211" s="2">
        <v>0.88500000000000001</v>
      </c>
      <c r="D211" s="2">
        <v>0.88700000000000001</v>
      </c>
      <c r="E211" s="2">
        <v>1.4</v>
      </c>
      <c r="F211" s="2">
        <v>1.3979999999999999</v>
      </c>
      <c r="G211" s="10">
        <v>11150.24</v>
      </c>
      <c r="H211" s="10">
        <v>11227.92</v>
      </c>
      <c r="I211" s="2" t="s">
        <v>8</v>
      </c>
      <c r="J211" s="2" t="s">
        <v>8</v>
      </c>
      <c r="K211" s="2" t="s">
        <v>8</v>
      </c>
      <c r="L211" s="2">
        <f t="shared" si="24"/>
        <v>1.1463157413160021</v>
      </c>
      <c r="M211" s="2">
        <f t="shared" si="25"/>
        <v>1.1425000000000001</v>
      </c>
      <c r="N211" s="3">
        <f t="shared" si="26"/>
        <v>3.3398173444219026E-3</v>
      </c>
      <c r="O211" t="str">
        <f>IF(N211&gt;参数!B$5,"套","")</f>
        <v/>
      </c>
      <c r="P211" s="3" t="str">
        <f>IFERROR(IF(O210="套",(F211-E210)/2-2*参数!B$2,""),"")</f>
        <v/>
      </c>
      <c r="Q211" s="11">
        <f t="shared" si="27"/>
        <v>1.586145729557338</v>
      </c>
      <c r="R211" s="3">
        <f t="shared" si="28"/>
        <v>-8.9385474860335101E-3</v>
      </c>
      <c r="S211" s="3">
        <f t="shared" si="29"/>
        <v>1.0845986984815648E-2</v>
      </c>
      <c r="T211" s="5">
        <f t="shared" si="30"/>
        <v>1.0286626126598273</v>
      </c>
      <c r="U211" s="5">
        <f t="shared" si="31"/>
        <v>2.3379238765318879</v>
      </c>
    </row>
    <row r="212" spans="1:21" x14ac:dyDescent="0.15">
      <c r="A212" s="1">
        <v>42066</v>
      </c>
      <c r="B212" s="2">
        <v>1.1479999999999999</v>
      </c>
      <c r="C212" s="2">
        <v>0.88600000000000001</v>
      </c>
      <c r="D212" s="2">
        <v>0.877</v>
      </c>
      <c r="E212" s="2">
        <v>1.3859999999999999</v>
      </c>
      <c r="F212" s="2">
        <v>1.415</v>
      </c>
      <c r="G212" s="10">
        <v>11197.14</v>
      </c>
      <c r="H212" s="10">
        <v>11167.29</v>
      </c>
      <c r="I212" s="2" t="s">
        <v>8</v>
      </c>
      <c r="J212" s="2" t="s">
        <v>8</v>
      </c>
      <c r="K212" s="2" t="s">
        <v>8</v>
      </c>
      <c r="L212" s="2">
        <f t="shared" si="24"/>
        <v>1.1509946246499794</v>
      </c>
      <c r="M212" s="2">
        <f t="shared" si="25"/>
        <v>1.1359999999999999</v>
      </c>
      <c r="N212" s="3">
        <f t="shared" si="26"/>
        <v>1.3199493529911566E-2</v>
      </c>
      <c r="O212" t="str">
        <f>IF(N212&gt;参数!B$5,"套","")</f>
        <v>套</v>
      </c>
      <c r="P212" s="3" t="str">
        <f>IFERROR(IF(O211="套",(F212-E211)/2-2*参数!B$2,""),"")</f>
        <v/>
      </c>
      <c r="Q212" s="11">
        <f t="shared" si="27"/>
        <v>1.586145729557338</v>
      </c>
      <c r="R212" s="3">
        <f t="shared" si="28"/>
        <v>-1.1273957158962844E-2</v>
      </c>
      <c r="S212" s="3">
        <f t="shared" si="29"/>
        <v>1.2160228898426384E-2</v>
      </c>
      <c r="T212" s="5">
        <f t="shared" si="30"/>
        <v>1.0170655144336735</v>
      </c>
      <c r="U212" s="5">
        <f t="shared" si="31"/>
        <v>2.366353566017612</v>
      </c>
    </row>
    <row r="213" spans="1:21" x14ac:dyDescent="0.15">
      <c r="A213" s="1">
        <v>42067</v>
      </c>
      <c r="B213" s="2">
        <v>1.1599999999999999</v>
      </c>
      <c r="C213" s="2">
        <v>0.876</v>
      </c>
      <c r="D213" s="2">
        <v>0.88100000000000001</v>
      </c>
      <c r="E213" s="2">
        <v>1.419</v>
      </c>
      <c r="F213" s="2">
        <v>1.423</v>
      </c>
      <c r="G213" s="10">
        <v>11224.13</v>
      </c>
      <c r="H213" s="10">
        <v>11285.88</v>
      </c>
      <c r="I213" s="2" t="s">
        <v>8</v>
      </c>
      <c r="J213" s="2" t="s">
        <v>8</v>
      </c>
      <c r="K213" s="2" t="s">
        <v>8</v>
      </c>
      <c r="L213" s="2">
        <f t="shared" si="24"/>
        <v>1.1535510069139423</v>
      </c>
      <c r="M213" s="2">
        <f t="shared" si="25"/>
        <v>1.1475</v>
      </c>
      <c r="N213" s="3">
        <f t="shared" si="26"/>
        <v>5.2732086396012345E-3</v>
      </c>
      <c r="O213" t="str">
        <f>IF(N213&gt;参数!B$5,"套","")</f>
        <v/>
      </c>
      <c r="P213" s="3">
        <f>IFERROR(IF(O212="套",(F213-E212)/2-2*参数!B$2,""),"")</f>
        <v>1.8300000000000073E-2</v>
      </c>
      <c r="Q213" s="11">
        <f t="shared" si="27"/>
        <v>1.6151721964082373</v>
      </c>
      <c r="R213" s="3">
        <f t="shared" si="28"/>
        <v>4.5610034207526073E-3</v>
      </c>
      <c r="S213" s="3">
        <f t="shared" si="29"/>
        <v>5.6537102473497303E-3</v>
      </c>
      <c r="T213" s="5">
        <f t="shared" si="30"/>
        <v>1.021704353724135</v>
      </c>
      <c r="U213" s="5">
        <f t="shared" si="31"/>
        <v>2.3797322434226582</v>
      </c>
    </row>
    <row r="214" spans="1:21" x14ac:dyDescent="0.15">
      <c r="A214" s="1">
        <v>42068</v>
      </c>
      <c r="B214" s="2">
        <v>1.1419999999999999</v>
      </c>
      <c r="C214" s="2">
        <v>0.88100000000000001</v>
      </c>
      <c r="D214" s="2">
        <v>0.88900000000000001</v>
      </c>
      <c r="E214" s="2">
        <v>1.423</v>
      </c>
      <c r="F214" s="2">
        <v>1.37</v>
      </c>
      <c r="G214" s="10">
        <v>11305.17</v>
      </c>
      <c r="H214" s="10">
        <v>11105.51</v>
      </c>
      <c r="I214" s="2" t="s">
        <v>8</v>
      </c>
      <c r="J214" s="2" t="s">
        <v>8</v>
      </c>
      <c r="K214" s="2" t="s">
        <v>8</v>
      </c>
      <c r="L214" s="2">
        <f t="shared" si="24"/>
        <v>1.1618835553807059</v>
      </c>
      <c r="M214" s="2">
        <f t="shared" si="25"/>
        <v>1.1520000000000001</v>
      </c>
      <c r="N214" s="3">
        <f t="shared" si="26"/>
        <v>8.5794751568626371E-3</v>
      </c>
      <c r="O214" t="str">
        <f>IF(N214&gt;参数!B$5,"套","")</f>
        <v>套</v>
      </c>
      <c r="P214" s="3" t="str">
        <f>IFERROR(IF(O213="套",(F214-E213)/2-2*参数!B$2,""),"")</f>
        <v/>
      </c>
      <c r="Q214" s="11">
        <f t="shared" si="27"/>
        <v>1.6151721964082373</v>
      </c>
      <c r="R214" s="3">
        <f t="shared" si="28"/>
        <v>9.0805902383654935E-3</v>
      </c>
      <c r="S214" s="3">
        <f t="shared" si="29"/>
        <v>-3.7245256500351376E-2</v>
      </c>
      <c r="T214" s="5">
        <f t="shared" si="30"/>
        <v>1.030982032305058</v>
      </c>
      <c r="U214" s="5">
        <f t="shared" si="31"/>
        <v>2.2910985056142246</v>
      </c>
    </row>
    <row r="215" spans="1:21" x14ac:dyDescent="0.15">
      <c r="A215" s="1">
        <v>42069</v>
      </c>
      <c r="B215" s="2">
        <v>1.125</v>
      </c>
      <c r="C215" s="2">
        <v>0.88900000000000001</v>
      </c>
      <c r="D215" s="2">
        <v>0.89800000000000002</v>
      </c>
      <c r="E215" s="2">
        <v>1.3680000000000001</v>
      </c>
      <c r="F215" s="2">
        <v>1.329</v>
      </c>
      <c r="G215" s="10">
        <v>11110.38</v>
      </c>
      <c r="H215" s="10">
        <v>10927.33</v>
      </c>
      <c r="I215" s="2" t="s">
        <v>8</v>
      </c>
      <c r="J215" s="2" t="s">
        <v>8</v>
      </c>
      <c r="K215" s="2" t="s">
        <v>8</v>
      </c>
      <c r="L215" s="2">
        <f t="shared" si="24"/>
        <v>1.1424757514963291</v>
      </c>
      <c r="M215" s="2">
        <f t="shared" si="25"/>
        <v>1.1285000000000001</v>
      </c>
      <c r="N215" s="3">
        <f t="shared" si="26"/>
        <v>1.2384361095550744E-2</v>
      </c>
      <c r="O215" t="str">
        <f>IF(N215&gt;参数!B$5,"套","")</f>
        <v>套</v>
      </c>
      <c r="P215" s="3">
        <f>IFERROR(IF(O214="套",(F215-E214)/2-2*参数!B$2,""),"")</f>
        <v>-4.7200000000000041E-2</v>
      </c>
      <c r="Q215" s="11">
        <f t="shared" si="27"/>
        <v>1.5389360687377684</v>
      </c>
      <c r="R215" s="3">
        <f t="shared" si="28"/>
        <v>1.0123734533183271E-2</v>
      </c>
      <c r="S215" s="3">
        <f t="shared" si="29"/>
        <v>-2.9927007299270225E-2</v>
      </c>
      <c r="T215" s="5">
        <f t="shared" si="30"/>
        <v>1.0414194207085963</v>
      </c>
      <c r="U215" s="5">
        <f t="shared" si="31"/>
        <v>2.2225327839133606</v>
      </c>
    </row>
    <row r="216" spans="1:21" x14ac:dyDescent="0.15">
      <c r="A216" s="1">
        <v>42072</v>
      </c>
      <c r="B216" s="2">
        <v>1.1439999999999999</v>
      </c>
      <c r="C216" s="2">
        <v>0.89800000000000002</v>
      </c>
      <c r="D216" s="2">
        <v>0.89700000000000002</v>
      </c>
      <c r="E216" s="2">
        <v>1.3160000000000001</v>
      </c>
      <c r="F216" s="2">
        <v>1.373</v>
      </c>
      <c r="G216" s="10">
        <v>10875.51</v>
      </c>
      <c r="H216" s="10">
        <v>11125.45</v>
      </c>
      <c r="I216" s="2" t="s">
        <v>8</v>
      </c>
      <c r="J216" s="2" t="s">
        <v>8</v>
      </c>
      <c r="K216" s="2" t="s">
        <v>8</v>
      </c>
      <c r="L216" s="2">
        <f t="shared" si="24"/>
        <v>1.1199317330949097</v>
      </c>
      <c r="M216" s="2">
        <f t="shared" si="25"/>
        <v>1.107</v>
      </c>
      <c r="N216" s="3">
        <f t="shared" si="26"/>
        <v>1.1681782380225547E-2</v>
      </c>
      <c r="O216" t="str">
        <f>IF(N216&gt;参数!B$5,"套","")</f>
        <v>套</v>
      </c>
      <c r="P216" s="3">
        <f>IFERROR(IF(O215="套",(F216-E215)/2-2*参数!B$2,""),"")</f>
        <v>2.2999999999999466E-3</v>
      </c>
      <c r="Q216" s="11">
        <f t="shared" si="27"/>
        <v>1.5424756216958653</v>
      </c>
      <c r="R216" s="3">
        <f t="shared" si="28"/>
        <v>-1.1135857461024301E-3</v>
      </c>
      <c r="S216" s="3">
        <f t="shared" si="29"/>
        <v>3.3107599699021772E-2</v>
      </c>
      <c r="T216" s="5">
        <f t="shared" si="30"/>
        <v>1.040259710885981</v>
      </c>
      <c r="U216" s="5">
        <f t="shared" si="31"/>
        <v>2.2961155096411168</v>
      </c>
    </row>
    <row r="217" spans="1:21" x14ac:dyDescent="0.15">
      <c r="A217" s="1">
        <v>42073</v>
      </c>
      <c r="B217" s="2">
        <v>1.1459999999999999</v>
      </c>
      <c r="C217" s="2">
        <v>0.89600000000000002</v>
      </c>
      <c r="D217" s="2">
        <v>0.89900000000000002</v>
      </c>
      <c r="E217" s="2">
        <v>1.37</v>
      </c>
      <c r="F217" s="2">
        <v>1.367</v>
      </c>
      <c r="G217" s="10">
        <v>11121.44</v>
      </c>
      <c r="H217" s="10">
        <v>11143.11</v>
      </c>
      <c r="I217" s="2" t="s">
        <v>8</v>
      </c>
      <c r="J217" s="2" t="s">
        <v>8</v>
      </c>
      <c r="K217" s="2" t="s">
        <v>8</v>
      </c>
      <c r="L217" s="2">
        <f t="shared" si="24"/>
        <v>1.1436082793954401</v>
      </c>
      <c r="M217" s="2">
        <f t="shared" si="25"/>
        <v>1.133</v>
      </c>
      <c r="N217" s="3">
        <f t="shared" si="26"/>
        <v>9.3630003490203784E-3</v>
      </c>
      <c r="O217" t="str">
        <f>IF(N217&gt;参数!B$5,"套","")</f>
        <v>套</v>
      </c>
      <c r="P217" s="3">
        <f>IFERROR(IF(O216="套",(F217-E216)/2-2*参数!B$2,""),"")</f>
        <v>2.5299999999999968E-2</v>
      </c>
      <c r="Q217" s="11">
        <f t="shared" si="27"/>
        <v>1.5815002549247705</v>
      </c>
      <c r="R217" s="3">
        <f t="shared" si="28"/>
        <v>2.2296544035673715E-3</v>
      </c>
      <c r="S217" s="3">
        <f t="shared" si="29"/>
        <v>-4.3699927166788166E-3</v>
      </c>
      <c r="T217" s="5">
        <f t="shared" si="30"/>
        <v>1.0425791305312118</v>
      </c>
      <c r="U217" s="5">
        <f t="shared" si="31"/>
        <v>2.2860815015873319</v>
      </c>
    </row>
    <row r="218" spans="1:21" x14ac:dyDescent="0.15">
      <c r="A218" s="1">
        <v>42074</v>
      </c>
      <c r="B218" s="2">
        <v>1.135</v>
      </c>
      <c r="C218" s="2">
        <v>0.9</v>
      </c>
      <c r="D218" s="2">
        <v>0.91</v>
      </c>
      <c r="E218" s="2">
        <v>1.365</v>
      </c>
      <c r="F218" s="2">
        <v>1.347</v>
      </c>
      <c r="G218" s="10">
        <v>11148.85</v>
      </c>
      <c r="H218" s="10">
        <v>11038.99</v>
      </c>
      <c r="I218" s="2" t="s">
        <v>8</v>
      </c>
      <c r="J218" s="2" t="s">
        <v>8</v>
      </c>
      <c r="K218" s="2" t="s">
        <v>8</v>
      </c>
      <c r="L218" s="2">
        <f t="shared" si="24"/>
        <v>1.1465608073509099</v>
      </c>
      <c r="M218" s="2">
        <f t="shared" si="25"/>
        <v>1.1325000000000001</v>
      </c>
      <c r="N218" s="3">
        <f t="shared" si="26"/>
        <v>1.2415723930163214E-2</v>
      </c>
      <c r="O218" t="str">
        <f>IF(N218&gt;参数!B$5,"套","")</f>
        <v>套</v>
      </c>
      <c r="P218" s="3">
        <f>IFERROR(IF(O217="套",(F218-E217)/2-2*参数!B$2,""),"")</f>
        <v>-1.1700000000000066E-2</v>
      </c>
      <c r="Q218" s="11">
        <f t="shared" si="27"/>
        <v>1.5629967019421507</v>
      </c>
      <c r="R218" s="3">
        <f t="shared" si="28"/>
        <v>1.2235817575083408E-2</v>
      </c>
      <c r="S218" s="3">
        <f t="shared" si="29"/>
        <v>-1.4630577907827402E-2</v>
      </c>
      <c r="T218" s="5">
        <f t="shared" si="30"/>
        <v>1.0553359385799808</v>
      </c>
      <c r="U218" s="5">
        <f t="shared" si="31"/>
        <v>2.2526348080747156</v>
      </c>
    </row>
    <row r="219" spans="1:21" x14ac:dyDescent="0.15">
      <c r="A219" s="1">
        <v>42075</v>
      </c>
      <c r="B219" s="2">
        <v>1.1319999999999999</v>
      </c>
      <c r="C219" s="2">
        <v>0.91100000000000003</v>
      </c>
      <c r="D219" s="2">
        <v>0.91</v>
      </c>
      <c r="E219" s="2">
        <v>1.345</v>
      </c>
      <c r="F219" s="2">
        <v>1.3380000000000001</v>
      </c>
      <c r="G219" s="10">
        <v>11055.48</v>
      </c>
      <c r="H219" s="10">
        <v>11010.17</v>
      </c>
      <c r="I219" s="2" t="s">
        <v>8</v>
      </c>
      <c r="J219" s="2" t="s">
        <v>8</v>
      </c>
      <c r="K219" s="2" t="s">
        <v>8</v>
      </c>
      <c r="L219" s="2">
        <f t="shared" si="24"/>
        <v>1.1366106856243188</v>
      </c>
      <c r="M219" s="2">
        <f t="shared" si="25"/>
        <v>1.1280000000000001</v>
      </c>
      <c r="N219" s="3">
        <f t="shared" si="26"/>
        <v>7.6335865463816877E-3</v>
      </c>
      <c r="O219" t="str">
        <f>IF(N219&gt;参数!B$5,"套","")</f>
        <v>套</v>
      </c>
      <c r="P219" s="3">
        <f>IFERROR(IF(O218="套",(F219-E218)/2-2*参数!B$2,""),"")</f>
        <v>-1.3699999999999957E-2</v>
      </c>
      <c r="Q219" s="11">
        <f t="shared" si="27"/>
        <v>1.5415836471255433</v>
      </c>
      <c r="R219" s="3">
        <f t="shared" si="28"/>
        <v>0</v>
      </c>
      <c r="S219" s="3">
        <f t="shared" si="29"/>
        <v>-6.6815144766145806E-3</v>
      </c>
      <c r="T219" s="5">
        <f t="shared" si="30"/>
        <v>1.0553359385799808</v>
      </c>
      <c r="U219" s="5">
        <f t="shared" si="31"/>
        <v>2.2375837959940386</v>
      </c>
    </row>
    <row r="220" spans="1:21" x14ac:dyDescent="0.15">
      <c r="A220" s="1">
        <v>42076</v>
      </c>
      <c r="B220" s="2">
        <v>1.1439999999999999</v>
      </c>
      <c r="C220" s="2">
        <v>0.90900000000000003</v>
      </c>
      <c r="D220" s="2">
        <v>0.91200000000000003</v>
      </c>
      <c r="E220" s="2">
        <v>1.35</v>
      </c>
      <c r="F220" s="2">
        <v>1.36</v>
      </c>
      <c r="G220" s="10">
        <v>11084.83</v>
      </c>
      <c r="H220" s="10">
        <v>11129.32</v>
      </c>
      <c r="I220" s="2" t="s">
        <v>8</v>
      </c>
      <c r="J220" s="2" t="s">
        <v>8</v>
      </c>
      <c r="K220" s="2" t="s">
        <v>8</v>
      </c>
      <c r="L220" s="2">
        <f t="shared" si="24"/>
        <v>1.1392922910363779</v>
      </c>
      <c r="M220" s="2">
        <f t="shared" si="25"/>
        <v>1.1295000000000002</v>
      </c>
      <c r="N220" s="3">
        <f t="shared" si="26"/>
        <v>8.6695803774923252E-3</v>
      </c>
      <c r="O220" t="str">
        <f>IF(N220&gt;参数!B$5,"套","")</f>
        <v>套</v>
      </c>
      <c r="P220" s="3">
        <f>IFERROR(IF(O219="套",(F220-E219)/2-2*参数!B$2,""),"")</f>
        <v>7.3000000000000625E-3</v>
      </c>
      <c r="Q220" s="11">
        <f t="shared" si="27"/>
        <v>1.5528372077495598</v>
      </c>
      <c r="R220" s="3">
        <f t="shared" si="28"/>
        <v>2.19780219780219E-3</v>
      </c>
      <c r="S220" s="3">
        <f t="shared" si="29"/>
        <v>1.6442451420029869E-2</v>
      </c>
      <c r="T220" s="5">
        <f t="shared" si="30"/>
        <v>1.0576553582252115</v>
      </c>
      <c r="U220" s="5">
        <f t="shared" si="31"/>
        <v>2.2743751588579166</v>
      </c>
    </row>
    <row r="221" spans="1:21" x14ac:dyDescent="0.15">
      <c r="A221" s="1">
        <v>42079</v>
      </c>
      <c r="B221" s="2">
        <v>1.1779999999999999</v>
      </c>
      <c r="C221" s="2">
        <v>0.91500000000000004</v>
      </c>
      <c r="D221" s="2">
        <v>0.91800000000000004</v>
      </c>
      <c r="E221" s="2">
        <v>1.385</v>
      </c>
      <c r="F221" s="2">
        <v>1.413</v>
      </c>
      <c r="G221" s="10">
        <v>11212.04</v>
      </c>
      <c r="H221" s="10">
        <v>11472.34</v>
      </c>
      <c r="I221" s="2" t="s">
        <v>8</v>
      </c>
      <c r="J221" s="2" t="s">
        <v>8</v>
      </c>
      <c r="K221" s="2" t="s">
        <v>8</v>
      </c>
      <c r="L221" s="2">
        <f t="shared" si="24"/>
        <v>1.1520777707892305</v>
      </c>
      <c r="M221" s="2">
        <f t="shared" si="25"/>
        <v>1.1499999999999999</v>
      </c>
      <c r="N221" s="3">
        <f t="shared" si="26"/>
        <v>1.8067572080264771E-3</v>
      </c>
      <c r="O221" t="str">
        <f>IF(N221&gt;参数!B$5,"套","")</f>
        <v/>
      </c>
      <c r="P221" s="3">
        <f>IFERROR(IF(O220="套",(F221-E220)/2-2*参数!B$2,""),"")</f>
        <v>3.1299999999999974E-2</v>
      </c>
      <c r="Q221" s="11">
        <f t="shared" si="27"/>
        <v>1.6014410123521208</v>
      </c>
      <c r="R221" s="3">
        <f t="shared" si="28"/>
        <v>6.5789473684210176E-3</v>
      </c>
      <c r="S221" s="3">
        <f t="shared" si="29"/>
        <v>3.8970588235293979E-2</v>
      </c>
      <c r="T221" s="5">
        <f t="shared" si="30"/>
        <v>1.0646136171609037</v>
      </c>
      <c r="U221" s="5">
        <f t="shared" si="31"/>
        <v>2.3630088966663498</v>
      </c>
    </row>
    <row r="222" spans="1:21" x14ac:dyDescent="0.15">
      <c r="A222" s="1">
        <v>42080</v>
      </c>
      <c r="B222" s="2">
        <v>1.2</v>
      </c>
      <c r="C222" s="2">
        <v>0.91500000000000004</v>
      </c>
      <c r="D222" s="2">
        <v>0.92600000000000005</v>
      </c>
      <c r="E222" s="2">
        <v>1.417</v>
      </c>
      <c r="F222" s="2">
        <v>1.4450000000000001</v>
      </c>
      <c r="G222" s="10">
        <v>11528.55</v>
      </c>
      <c r="H222" s="10">
        <v>11700.54</v>
      </c>
      <c r="I222" s="2" t="s">
        <v>8</v>
      </c>
      <c r="J222" s="2" t="s">
        <v>8</v>
      </c>
      <c r="K222" s="2" t="s">
        <v>8</v>
      </c>
      <c r="L222" s="2">
        <f t="shared" si="24"/>
        <v>1.1834831543521196</v>
      </c>
      <c r="M222" s="2">
        <f t="shared" si="25"/>
        <v>1.1659999999999999</v>
      </c>
      <c r="N222" s="3">
        <f t="shared" si="26"/>
        <v>1.4994128946929308E-2</v>
      </c>
      <c r="O222" t="str">
        <f>IF(N222&gt;参数!B$5,"套","")</f>
        <v>套</v>
      </c>
      <c r="P222" s="3" t="str">
        <f>IFERROR(IF(O221="套",(F222-E221)/2-2*参数!B$2,""),"")</f>
        <v/>
      </c>
      <c r="Q222" s="11">
        <f t="shared" si="27"/>
        <v>1.6014410123521208</v>
      </c>
      <c r="R222" s="3">
        <f t="shared" si="28"/>
        <v>8.7145969498911846E-3</v>
      </c>
      <c r="S222" s="3">
        <f t="shared" si="29"/>
        <v>2.26468506723283E-2</v>
      </c>
      <c r="T222" s="5">
        <f t="shared" si="30"/>
        <v>1.0738912957418267</v>
      </c>
      <c r="U222" s="5">
        <f t="shared" si="31"/>
        <v>2.4165236062865358</v>
      </c>
    </row>
    <row r="223" spans="1:21" x14ac:dyDescent="0.15">
      <c r="A223" s="1">
        <v>42081</v>
      </c>
      <c r="B223" s="2">
        <v>1.22</v>
      </c>
      <c r="C223" s="2">
        <v>0.92600000000000005</v>
      </c>
      <c r="D223" s="2">
        <v>0.93600000000000005</v>
      </c>
      <c r="E223" s="2">
        <v>1.446</v>
      </c>
      <c r="F223" s="2">
        <v>1.4830000000000001</v>
      </c>
      <c r="G223" s="10">
        <v>11694.77</v>
      </c>
      <c r="H223" s="10">
        <v>11907.93</v>
      </c>
      <c r="I223" s="2" t="s">
        <v>8</v>
      </c>
      <c r="J223" s="2" t="s">
        <v>8</v>
      </c>
      <c r="K223" s="2" t="s">
        <v>8</v>
      </c>
      <c r="L223" s="2">
        <f t="shared" si="24"/>
        <v>1.1994378208185261</v>
      </c>
      <c r="M223" s="2">
        <f t="shared" si="25"/>
        <v>1.1859999999999999</v>
      </c>
      <c r="N223" s="3">
        <f t="shared" si="26"/>
        <v>1.1330371685097873E-2</v>
      </c>
      <c r="O223" t="str">
        <f>IF(N223&gt;参数!B$5,"套","")</f>
        <v>套</v>
      </c>
      <c r="P223" s="3">
        <f>IFERROR(IF(O222="套",(F223-E222)/2-2*参数!B$2,""),"")</f>
        <v>3.2800000000000031E-2</v>
      </c>
      <c r="Q223" s="11">
        <f t="shared" si="27"/>
        <v>1.6539682775572702</v>
      </c>
      <c r="R223" s="3">
        <f t="shared" si="28"/>
        <v>1.0799136069114423E-2</v>
      </c>
      <c r="S223" s="3">
        <f t="shared" si="29"/>
        <v>2.6297577854671239E-2</v>
      </c>
      <c r="T223" s="5">
        <f t="shared" si="30"/>
        <v>1.0854883939679802</v>
      </c>
      <c r="U223" s="5">
        <f t="shared" si="31"/>
        <v>2.4800723239605071</v>
      </c>
    </row>
    <row r="224" spans="1:21" x14ac:dyDescent="0.15">
      <c r="A224" s="1">
        <v>42082</v>
      </c>
      <c r="B224" s="2">
        <v>1.2270000000000001</v>
      </c>
      <c r="C224" s="2">
        <v>0.93600000000000005</v>
      </c>
      <c r="D224" s="2">
        <v>0.93899999999999995</v>
      </c>
      <c r="E224" s="2">
        <v>1.4810000000000001</v>
      </c>
      <c r="F224" s="2">
        <v>1.482</v>
      </c>
      <c r="G224" s="10">
        <v>11931.12</v>
      </c>
      <c r="H224" s="10">
        <v>11980.19</v>
      </c>
      <c r="I224" s="2" t="s">
        <v>8</v>
      </c>
      <c r="J224" s="2" t="s">
        <v>8</v>
      </c>
      <c r="K224" s="2" t="s">
        <v>8</v>
      </c>
      <c r="L224" s="2">
        <f t="shared" si="24"/>
        <v>1.222257084984544</v>
      </c>
      <c r="M224" s="2">
        <f t="shared" si="25"/>
        <v>1.2085000000000001</v>
      </c>
      <c r="N224" s="3">
        <f t="shared" si="26"/>
        <v>1.1383603628087657E-2</v>
      </c>
      <c r="O224" t="str">
        <f>IF(N224&gt;参数!B$5,"套","")</f>
        <v>套</v>
      </c>
      <c r="P224" s="3">
        <f>IFERROR(IF(O223="套",(F224-E223)/2-2*参数!B$2,""),"")</f>
        <v>1.7800000000000017E-2</v>
      </c>
      <c r="Q224" s="11">
        <f t="shared" si="27"/>
        <v>1.6834089128977896</v>
      </c>
      <c r="R224" s="3">
        <f t="shared" si="28"/>
        <v>3.2051282051281937E-3</v>
      </c>
      <c r="S224" s="3">
        <f t="shared" si="29"/>
        <v>-6.743088334457692E-4</v>
      </c>
      <c r="T224" s="5">
        <f t="shared" si="30"/>
        <v>1.0889675234358263</v>
      </c>
      <c r="U224" s="5">
        <f t="shared" si="31"/>
        <v>2.4783999892848763</v>
      </c>
    </row>
    <row r="225" spans="1:21" x14ac:dyDescent="0.15">
      <c r="A225" s="1">
        <v>42083</v>
      </c>
      <c r="B225" s="2">
        <v>1.2390000000000001</v>
      </c>
      <c r="C225" s="2">
        <v>0.94099999999999995</v>
      </c>
      <c r="D225" s="2">
        <v>0.94399999999999995</v>
      </c>
      <c r="E225" s="2">
        <v>1.482</v>
      </c>
      <c r="F225" s="2">
        <v>1.5109999999999999</v>
      </c>
      <c r="G225" s="10">
        <v>11981.17</v>
      </c>
      <c r="H225" s="10">
        <v>12098.65</v>
      </c>
      <c r="I225" s="2" t="s">
        <v>8</v>
      </c>
      <c r="J225" s="2" t="s">
        <v>8</v>
      </c>
      <c r="K225" s="2" t="s">
        <v>8</v>
      </c>
      <c r="L225" s="2">
        <f t="shared" si="24"/>
        <v>1.227095352160525</v>
      </c>
      <c r="M225" s="2">
        <f t="shared" si="25"/>
        <v>1.2115</v>
      </c>
      <c r="N225" s="3">
        <f t="shared" si="26"/>
        <v>1.2872762823380013E-2</v>
      </c>
      <c r="O225" t="str">
        <f>IF(N225&gt;参数!B$5,"套","")</f>
        <v>套</v>
      </c>
      <c r="P225" s="3">
        <f>IFERROR(IF(O224="套",(F225-E224)/2-2*参数!B$2,""),"")</f>
        <v>1.4799999999999902E-2</v>
      </c>
      <c r="Q225" s="11">
        <f t="shared" si="27"/>
        <v>1.7083233648086769</v>
      </c>
      <c r="R225" s="3">
        <f t="shared" si="28"/>
        <v>5.3248136315229289E-3</v>
      </c>
      <c r="S225" s="3">
        <f t="shared" si="29"/>
        <v>1.9568151147098423E-2</v>
      </c>
      <c r="T225" s="5">
        <f t="shared" si="30"/>
        <v>1.094766072548903</v>
      </c>
      <c r="U225" s="5">
        <f t="shared" si="31"/>
        <v>2.5268976948781696</v>
      </c>
    </row>
    <row r="226" spans="1:21" x14ac:dyDescent="0.15">
      <c r="A226" s="1">
        <v>42086</v>
      </c>
      <c r="B226" s="2">
        <v>1.256</v>
      </c>
      <c r="C226" s="2">
        <v>0.94399999999999995</v>
      </c>
      <c r="D226" s="2">
        <v>0.94</v>
      </c>
      <c r="E226" s="2">
        <v>1.52</v>
      </c>
      <c r="F226" s="2">
        <v>1.5529999999999999</v>
      </c>
      <c r="G226" s="10">
        <v>12123.8</v>
      </c>
      <c r="H226" s="10">
        <v>12270.17</v>
      </c>
      <c r="I226" s="2" t="s">
        <v>8</v>
      </c>
      <c r="J226" s="2" t="s">
        <v>8</v>
      </c>
      <c r="K226" s="2" t="s">
        <v>8</v>
      </c>
      <c r="L226" s="2">
        <f t="shared" si="24"/>
        <v>1.2414467860050502</v>
      </c>
      <c r="M226" s="2">
        <f t="shared" si="25"/>
        <v>1.232</v>
      </c>
      <c r="N226" s="3">
        <f t="shared" si="26"/>
        <v>7.6678457833199154E-3</v>
      </c>
      <c r="O226" t="str">
        <f>IF(N226&gt;参数!B$5,"套","")</f>
        <v>套</v>
      </c>
      <c r="P226" s="3">
        <f>IFERROR(IF(O225="套",(F226-E225)/2-2*参数!B$2,""),"")</f>
        <v>3.5299999999999977E-2</v>
      </c>
      <c r="Q226" s="11">
        <f t="shared" si="27"/>
        <v>1.768627179586423</v>
      </c>
      <c r="R226" s="3">
        <f t="shared" si="28"/>
        <v>-4.237288135593209E-3</v>
      </c>
      <c r="S226" s="3">
        <f t="shared" si="29"/>
        <v>2.7796161482462001E-2</v>
      </c>
      <c r="T226" s="5">
        <f t="shared" si="30"/>
        <v>1.0901272332584415</v>
      </c>
      <c r="U226" s="5">
        <f t="shared" si="31"/>
        <v>2.597135751254664</v>
      </c>
    </row>
    <row r="227" spans="1:21" x14ac:dyDescent="0.15">
      <c r="A227" s="1">
        <v>42087</v>
      </c>
      <c r="B227" s="2">
        <v>1.27</v>
      </c>
      <c r="C227" s="2">
        <v>0.94099999999999995</v>
      </c>
      <c r="D227" s="2">
        <v>0.93300000000000005</v>
      </c>
      <c r="E227" s="2">
        <v>1.5509999999999999</v>
      </c>
      <c r="F227" s="2">
        <v>1.583</v>
      </c>
      <c r="G227" s="10">
        <v>12314.52</v>
      </c>
      <c r="H227" s="10">
        <v>12418.73</v>
      </c>
      <c r="I227" s="2" t="s">
        <v>8</v>
      </c>
      <c r="J227" s="2" t="s">
        <v>8</v>
      </c>
      <c r="K227" s="2" t="s">
        <v>8</v>
      </c>
      <c r="L227" s="2">
        <f t="shared" si="24"/>
        <v>1.2603127699127232</v>
      </c>
      <c r="M227" s="2">
        <f t="shared" si="25"/>
        <v>1.246</v>
      </c>
      <c r="N227" s="3">
        <f t="shared" si="26"/>
        <v>1.1486974247771453E-2</v>
      </c>
      <c r="O227" t="str">
        <f>IF(N227&gt;参数!B$5,"套","")</f>
        <v>套</v>
      </c>
      <c r="P227" s="3">
        <f>IFERROR(IF(O226="套",(F227-E226)/2-2*参数!B$2,""),"")</f>
        <v>3.1299999999999974E-2</v>
      </c>
      <c r="Q227" s="11">
        <f t="shared" si="27"/>
        <v>1.8239852103074778</v>
      </c>
      <c r="R227" s="3">
        <f t="shared" si="28"/>
        <v>-7.4468085106381698E-3</v>
      </c>
      <c r="S227" s="3">
        <f t="shared" si="29"/>
        <v>1.9317450096587363E-2</v>
      </c>
      <c r="T227" s="5">
        <f t="shared" si="30"/>
        <v>1.082009264500134</v>
      </c>
      <c r="U227" s="5">
        <f t="shared" si="31"/>
        <v>2.6473057915235887</v>
      </c>
    </row>
    <row r="228" spans="1:21" x14ac:dyDescent="0.15">
      <c r="A228" s="1">
        <v>42088</v>
      </c>
      <c r="B228" s="2">
        <v>1.284</v>
      </c>
      <c r="C228" s="2">
        <v>0.93</v>
      </c>
      <c r="D228" s="2">
        <v>0.93100000000000005</v>
      </c>
      <c r="E228" s="2">
        <v>1.57</v>
      </c>
      <c r="F228" s="2">
        <v>1.619</v>
      </c>
      <c r="G228" s="10">
        <v>12416.43</v>
      </c>
      <c r="H228" s="10">
        <v>12562.03</v>
      </c>
      <c r="I228" s="2" t="s">
        <v>8</v>
      </c>
      <c r="J228" s="2" t="s">
        <v>8</v>
      </c>
      <c r="K228" s="2" t="s">
        <v>8</v>
      </c>
      <c r="L228" s="2">
        <f t="shared" si="24"/>
        <v>1.2697765512254475</v>
      </c>
      <c r="M228" s="2">
        <f t="shared" si="25"/>
        <v>1.25</v>
      </c>
      <c r="N228" s="3">
        <f t="shared" si="26"/>
        <v>1.5821240980357976E-2</v>
      </c>
      <c r="O228" t="str">
        <f>IF(N228&gt;参数!B$5,"套","")</f>
        <v>套</v>
      </c>
      <c r="P228" s="3">
        <f>IFERROR(IF(O227="套",(F228-E227)/2-2*参数!B$2,""),"")</f>
        <v>3.3800000000000031E-2</v>
      </c>
      <c r="Q228" s="11">
        <f t="shared" si="27"/>
        <v>1.8856359104158706</v>
      </c>
      <c r="R228" s="3">
        <f t="shared" si="28"/>
        <v>-2.143622722400873E-3</v>
      </c>
      <c r="S228" s="3">
        <f t="shared" si="29"/>
        <v>2.2741629816803499E-2</v>
      </c>
      <c r="T228" s="5">
        <f t="shared" si="30"/>
        <v>1.0796898448549033</v>
      </c>
      <c r="U228" s="5">
        <f t="shared" si="31"/>
        <v>2.7075098398462982</v>
      </c>
    </row>
    <row r="229" spans="1:21" x14ac:dyDescent="0.15">
      <c r="A229" s="1">
        <v>42089</v>
      </c>
      <c r="B229" s="2">
        <v>1.302</v>
      </c>
      <c r="C229" s="2">
        <v>0.93200000000000005</v>
      </c>
      <c r="D229" s="2">
        <v>0.91300000000000003</v>
      </c>
      <c r="E229" s="2">
        <v>1.621</v>
      </c>
      <c r="F229" s="2">
        <v>1.696</v>
      </c>
      <c r="G229" s="10">
        <v>12629.58</v>
      </c>
      <c r="H229" s="10">
        <v>12742.75</v>
      </c>
      <c r="I229" s="2" t="s">
        <v>8</v>
      </c>
      <c r="J229" s="2" t="s">
        <v>8</v>
      </c>
      <c r="K229" s="2" t="s">
        <v>8</v>
      </c>
      <c r="L229" s="2">
        <f t="shared" si="24"/>
        <v>1.2905592495798848</v>
      </c>
      <c r="M229" s="2">
        <f t="shared" si="25"/>
        <v>1.2765</v>
      </c>
      <c r="N229" s="3">
        <f t="shared" si="26"/>
        <v>1.1013904880442515E-2</v>
      </c>
      <c r="O229" t="str">
        <f>IF(N229&gt;参数!B$5,"套","")</f>
        <v>套</v>
      </c>
      <c r="P229" s="3">
        <f>IFERROR(IF(O228="套",(F229-E228)/2-2*参数!B$2,""),"")</f>
        <v>6.2799999999999939E-2</v>
      </c>
      <c r="Q229" s="11">
        <f t="shared" si="27"/>
        <v>2.0040538455899872</v>
      </c>
      <c r="R229" s="3">
        <f t="shared" si="28"/>
        <v>-1.9334049409237442E-2</v>
      </c>
      <c r="S229" s="3">
        <f t="shared" si="29"/>
        <v>4.7560222359481097E-2</v>
      </c>
      <c r="T229" s="5">
        <f t="shared" si="30"/>
        <v>1.0588150680478268</v>
      </c>
      <c r="U229" s="5">
        <f t="shared" si="31"/>
        <v>2.8362796098698713</v>
      </c>
    </row>
    <row r="230" spans="1:21" x14ac:dyDescent="0.15">
      <c r="A230" s="1">
        <v>42090</v>
      </c>
      <c r="B230" s="2">
        <v>1.2949999999999999</v>
      </c>
      <c r="C230" s="2">
        <v>0.90400000000000003</v>
      </c>
      <c r="D230" s="2">
        <v>0.91600000000000004</v>
      </c>
      <c r="E230" s="2">
        <v>1.722</v>
      </c>
      <c r="F230" s="2">
        <v>1.641</v>
      </c>
      <c r="G230" s="10">
        <v>12813.36</v>
      </c>
      <c r="H230" s="10">
        <v>12669.75</v>
      </c>
      <c r="I230" s="2" t="s">
        <v>8</v>
      </c>
      <c r="J230" s="2" t="s">
        <v>8</v>
      </c>
      <c r="K230" s="2" t="s">
        <v>8</v>
      </c>
      <c r="L230" s="2">
        <f t="shared" si="24"/>
        <v>1.3088538980204429</v>
      </c>
      <c r="M230" s="2">
        <f t="shared" si="25"/>
        <v>1.3129999999999999</v>
      </c>
      <c r="N230" s="3">
        <f t="shared" si="26"/>
        <v>-3.1577318960830381E-3</v>
      </c>
      <c r="O230" t="str">
        <f>IF(N230&gt;参数!B$5,"套","")</f>
        <v/>
      </c>
      <c r="P230" s="3">
        <f>IFERROR(IF(O229="套",(F230-E229)/2-2*参数!B$2,""),"")</f>
        <v>9.8000000000000084E-3</v>
      </c>
      <c r="Q230" s="11">
        <f t="shared" si="27"/>
        <v>2.0236935732767694</v>
      </c>
      <c r="R230" s="3">
        <f t="shared" si="28"/>
        <v>3.2858707557503752E-3</v>
      </c>
      <c r="S230" s="3">
        <f t="shared" si="29"/>
        <v>-3.2429245283018826E-2</v>
      </c>
      <c r="T230" s="5">
        <f t="shared" si="30"/>
        <v>1.062294197515673</v>
      </c>
      <c r="U230" s="5">
        <f t="shared" si="31"/>
        <v>2.7443012027101763</v>
      </c>
    </row>
    <row r="231" spans="1:21" x14ac:dyDescent="0.15">
      <c r="A231" s="1">
        <v>42093</v>
      </c>
      <c r="B231" s="2">
        <v>1.3049999999999999</v>
      </c>
      <c r="C231" s="2">
        <v>0.91500000000000004</v>
      </c>
      <c r="D231" s="2">
        <v>0.91700000000000004</v>
      </c>
      <c r="E231" s="2">
        <v>1.6379999999999999</v>
      </c>
      <c r="F231" s="2">
        <v>1.675</v>
      </c>
      <c r="G231" s="10">
        <v>12640.13</v>
      </c>
      <c r="H231" s="10">
        <v>12780.37</v>
      </c>
      <c r="I231" s="2" t="s">
        <v>8</v>
      </c>
      <c r="J231" s="2" t="s">
        <v>8</v>
      </c>
      <c r="K231" s="2" t="s">
        <v>8</v>
      </c>
      <c r="L231" s="2">
        <f t="shared" si="24"/>
        <v>1.2921238576136072</v>
      </c>
      <c r="M231" s="2">
        <f t="shared" si="25"/>
        <v>1.2765</v>
      </c>
      <c r="N231" s="3">
        <f t="shared" si="26"/>
        <v>1.223960643447497E-2</v>
      </c>
      <c r="O231" t="str">
        <f>IF(N231&gt;参数!B$5,"套","")</f>
        <v>套</v>
      </c>
      <c r="P231" s="3" t="str">
        <f>IFERROR(IF(O230="套",(F231-E230)/2-2*参数!B$2,""),"")</f>
        <v/>
      </c>
      <c r="Q231" s="11">
        <f t="shared" si="27"/>
        <v>2.0236935732767694</v>
      </c>
      <c r="R231" s="3">
        <f t="shared" si="28"/>
        <v>1.0917030567685337E-3</v>
      </c>
      <c r="S231" s="3">
        <f t="shared" si="29"/>
        <v>2.0719073735527171E-2</v>
      </c>
      <c r="T231" s="5">
        <f t="shared" si="30"/>
        <v>1.0634539073382883</v>
      </c>
      <c r="U231" s="5">
        <f t="shared" si="31"/>
        <v>2.8011605816816245</v>
      </c>
    </row>
    <row r="232" spans="1:21" x14ac:dyDescent="0.15">
      <c r="A232" s="1">
        <v>42094</v>
      </c>
      <c r="B232" s="2">
        <v>1.3089999999999999</v>
      </c>
      <c r="C232" s="2">
        <v>0.91600000000000004</v>
      </c>
      <c r="D232" s="2">
        <v>0.91700000000000004</v>
      </c>
      <c r="E232" s="2">
        <v>1.68</v>
      </c>
      <c r="F232" s="2">
        <v>1.679</v>
      </c>
      <c r="G232" s="10">
        <v>12812.69</v>
      </c>
      <c r="H232" s="10">
        <v>12821.5</v>
      </c>
      <c r="I232" s="2" t="s">
        <v>8</v>
      </c>
      <c r="J232" s="2" t="s">
        <v>8</v>
      </c>
      <c r="K232" s="2" t="s">
        <v>8</v>
      </c>
      <c r="L232" s="2">
        <f t="shared" si="24"/>
        <v>1.3081351768376035</v>
      </c>
      <c r="M232" s="2">
        <f t="shared" si="25"/>
        <v>1.298</v>
      </c>
      <c r="N232" s="3">
        <f t="shared" si="26"/>
        <v>7.808302648384835E-3</v>
      </c>
      <c r="O232" t="str">
        <f>IF(N232&gt;参数!B$5,"套","")</f>
        <v>套</v>
      </c>
      <c r="P232" s="3">
        <f>IFERROR(IF(O231="套",(F232-E231)/2-2*参数!B$2,""),"")</f>
        <v>2.0300000000000075E-2</v>
      </c>
      <c r="Q232" s="11">
        <f t="shared" si="27"/>
        <v>2.0647745528142876</v>
      </c>
      <c r="R232" s="3">
        <f t="shared" si="28"/>
        <v>0</v>
      </c>
      <c r="S232" s="3">
        <f t="shared" si="29"/>
        <v>2.3880597014924732E-3</v>
      </c>
      <c r="T232" s="5">
        <f t="shared" si="30"/>
        <v>1.0634539073382883</v>
      </c>
      <c r="U232" s="5">
        <f t="shared" si="31"/>
        <v>2.8078499203841476</v>
      </c>
    </row>
    <row r="233" spans="1:21" x14ac:dyDescent="0.15">
      <c r="A233" s="1">
        <v>42095</v>
      </c>
      <c r="B233" s="2">
        <v>1.3260000000000001</v>
      </c>
      <c r="C233" s="2">
        <v>0.91600000000000004</v>
      </c>
      <c r="D233" s="2">
        <v>0.92600000000000005</v>
      </c>
      <c r="E233" s="2">
        <v>1.669</v>
      </c>
      <c r="F233" s="2">
        <v>1.7</v>
      </c>
      <c r="G233" s="10">
        <v>12800.95</v>
      </c>
      <c r="H233" s="10">
        <v>12994.03</v>
      </c>
      <c r="I233" s="2" t="s">
        <v>8</v>
      </c>
      <c r="J233" s="2" t="s">
        <v>8</v>
      </c>
      <c r="K233" s="2" t="s">
        <v>8</v>
      </c>
      <c r="L233" s="2">
        <f t="shared" si="24"/>
        <v>1.3070068671762274</v>
      </c>
      <c r="M233" s="2">
        <f t="shared" si="25"/>
        <v>1.2925</v>
      </c>
      <c r="N233" s="3">
        <f t="shared" si="26"/>
        <v>1.1223881761104337E-2</v>
      </c>
      <c r="O233" t="str">
        <f>IF(N233&gt;参数!B$5,"套","")</f>
        <v>套</v>
      </c>
      <c r="P233" s="3">
        <f>IFERROR(IF(O232="套",(F233-E232)/2-2*参数!B$2,""),"")</f>
        <v>9.8000000000000084E-3</v>
      </c>
      <c r="Q233" s="11">
        <f t="shared" si="27"/>
        <v>2.0850093434318677</v>
      </c>
      <c r="R233" s="3">
        <f t="shared" si="28"/>
        <v>9.8146128680480782E-3</v>
      </c>
      <c r="S233" s="3">
        <f t="shared" si="29"/>
        <v>1.2507444907683185E-2</v>
      </c>
      <c r="T233" s="5">
        <f t="shared" si="30"/>
        <v>1.0738912957418267</v>
      </c>
      <c r="U233" s="5">
        <f t="shared" si="31"/>
        <v>2.8429689485723948</v>
      </c>
    </row>
    <row r="234" spans="1:21" x14ac:dyDescent="0.15">
      <c r="A234" s="1">
        <v>42096</v>
      </c>
      <c r="B234" s="2">
        <v>1.3280000000000001</v>
      </c>
      <c r="C234" s="2">
        <v>0.92700000000000005</v>
      </c>
      <c r="D234" s="2">
        <v>0.94199999999999995</v>
      </c>
      <c r="E234" s="2">
        <v>1.7050000000000001</v>
      </c>
      <c r="F234" s="2">
        <v>1.681</v>
      </c>
      <c r="G234" s="10">
        <v>13044.27</v>
      </c>
      <c r="H234" s="10">
        <v>13016.15</v>
      </c>
      <c r="I234" s="2" t="s">
        <v>8</v>
      </c>
      <c r="J234" s="2" t="s">
        <v>8</v>
      </c>
      <c r="K234" s="2" t="s">
        <v>8</v>
      </c>
      <c r="L234" s="2">
        <f t="shared" si="24"/>
        <v>1.3308704926801</v>
      </c>
      <c r="M234" s="2">
        <f t="shared" si="25"/>
        <v>1.3160000000000001</v>
      </c>
      <c r="N234" s="3">
        <f t="shared" si="26"/>
        <v>1.1299766474240025E-2</v>
      </c>
      <c r="O234" t="str">
        <f>IF(N234&gt;参数!B$5,"套","")</f>
        <v>套</v>
      </c>
      <c r="P234" s="3">
        <f>IFERROR(IF(O233="套",(F234-E233)/2-2*参数!B$2,""),"")</f>
        <v>5.8000000000000057E-3</v>
      </c>
      <c r="Q234" s="11">
        <f t="shared" si="27"/>
        <v>2.0971023976237726</v>
      </c>
      <c r="R234" s="3">
        <f t="shared" si="28"/>
        <v>1.7278617710583033E-2</v>
      </c>
      <c r="S234" s="3">
        <f t="shared" si="29"/>
        <v>-1.1176470588235232E-2</v>
      </c>
      <c r="T234" s="5">
        <f t="shared" si="30"/>
        <v>1.0924466529036725</v>
      </c>
      <c r="U234" s="5">
        <f t="shared" si="31"/>
        <v>2.8111945897354094</v>
      </c>
    </row>
    <row r="235" spans="1:21" x14ac:dyDescent="0.15">
      <c r="A235" s="1">
        <v>42097</v>
      </c>
      <c r="B235" s="2">
        <v>1.357</v>
      </c>
      <c r="C235" s="2">
        <v>0.94</v>
      </c>
      <c r="D235" s="2">
        <v>0.93899999999999995</v>
      </c>
      <c r="E235" s="2">
        <v>1.671</v>
      </c>
      <c r="F235" s="2">
        <v>1.754</v>
      </c>
      <c r="G235" s="10">
        <v>12972.73</v>
      </c>
      <c r="H235" s="10">
        <v>13318.19</v>
      </c>
      <c r="I235" s="2" t="s">
        <v>8</v>
      </c>
      <c r="J235" s="2" t="s">
        <v>8</v>
      </c>
      <c r="K235" s="2" t="s">
        <v>8</v>
      </c>
      <c r="L235" s="2">
        <f t="shared" si="24"/>
        <v>1.3237914842714629</v>
      </c>
      <c r="M235" s="2">
        <f t="shared" si="25"/>
        <v>1.3054999999999999</v>
      </c>
      <c r="N235" s="3">
        <f t="shared" si="26"/>
        <v>1.4011094807708124E-2</v>
      </c>
      <c r="O235" t="str">
        <f>IF(N235&gt;参数!B$5,"套","")</f>
        <v>套</v>
      </c>
      <c r="P235" s="3">
        <f>IFERROR(IF(O234="套",(F235-E234)/2-2*参数!B$2,""),"")</f>
        <v>2.4299999999999967E-2</v>
      </c>
      <c r="Q235" s="11">
        <f t="shared" si="27"/>
        <v>2.1480619858860304</v>
      </c>
      <c r="R235" s="3">
        <f t="shared" si="28"/>
        <v>-3.1847133757961776E-3</v>
      </c>
      <c r="S235" s="3">
        <f t="shared" si="29"/>
        <v>4.3426531826293857E-2</v>
      </c>
      <c r="T235" s="5">
        <f t="shared" si="30"/>
        <v>1.0889675234358265</v>
      </c>
      <c r="U235" s="5">
        <f t="shared" si="31"/>
        <v>2.9332750210564593</v>
      </c>
    </row>
    <row r="236" spans="1:21" x14ac:dyDescent="0.15">
      <c r="A236" s="1">
        <v>42101</v>
      </c>
      <c r="B236" s="2">
        <v>1.365</v>
      </c>
      <c r="C236" s="2">
        <v>0.93700000000000006</v>
      </c>
      <c r="D236" s="2">
        <v>0.93600000000000005</v>
      </c>
      <c r="E236" s="2">
        <v>1.76</v>
      </c>
      <c r="F236" s="2">
        <v>1.7709999999999999</v>
      </c>
      <c r="G236" s="10">
        <v>13371.17</v>
      </c>
      <c r="H236" s="10">
        <v>13398.56</v>
      </c>
      <c r="I236" s="2" t="s">
        <v>8</v>
      </c>
      <c r="J236" s="2" t="s">
        <v>8</v>
      </c>
      <c r="K236" s="2" t="s">
        <v>8</v>
      </c>
      <c r="L236" s="2">
        <f t="shared" si="24"/>
        <v>1.362128261948508</v>
      </c>
      <c r="M236" s="2">
        <f t="shared" si="25"/>
        <v>1.3485</v>
      </c>
      <c r="N236" s="3">
        <f t="shared" si="26"/>
        <v>1.0106238004084611E-2</v>
      </c>
      <c r="O236" t="str">
        <f>IF(N236&gt;参数!B$5,"套","")</f>
        <v>套</v>
      </c>
      <c r="P236" s="3">
        <f>IFERROR(IF(O235="套",(F236-E235)/2-2*参数!B$2,""),"")</f>
        <v>4.9799999999999935E-2</v>
      </c>
      <c r="Q236" s="11">
        <f t="shared" si="27"/>
        <v>2.2550354727831543</v>
      </c>
      <c r="R236" s="3">
        <f t="shared" si="28"/>
        <v>-3.1948881789136685E-3</v>
      </c>
      <c r="S236" s="3">
        <f t="shared" si="29"/>
        <v>9.6921322690990408E-3</v>
      </c>
      <c r="T236" s="5">
        <f t="shared" si="30"/>
        <v>1.0854883939679805</v>
      </c>
      <c r="U236" s="5">
        <f t="shared" si="31"/>
        <v>2.961704710542183</v>
      </c>
    </row>
    <row r="237" spans="1:21" x14ac:dyDescent="0.15">
      <c r="A237" s="1">
        <v>42102</v>
      </c>
      <c r="B237" s="2">
        <v>1.325</v>
      </c>
      <c r="C237" s="2">
        <v>0.93500000000000005</v>
      </c>
      <c r="D237" s="2">
        <v>0.92500000000000004</v>
      </c>
      <c r="E237" s="2">
        <v>1.77</v>
      </c>
      <c r="F237" s="2">
        <v>1.7190000000000001</v>
      </c>
      <c r="G237" s="10">
        <v>13406.96</v>
      </c>
      <c r="H237" s="10">
        <v>12991.03</v>
      </c>
      <c r="I237" s="2" t="s">
        <v>8</v>
      </c>
      <c r="J237" s="2" t="s">
        <v>8</v>
      </c>
      <c r="K237" s="2" t="s">
        <v>8</v>
      </c>
      <c r="L237" s="2">
        <f t="shared" si="24"/>
        <v>1.3658129754242245</v>
      </c>
      <c r="M237" s="2">
        <f t="shared" si="25"/>
        <v>1.3525</v>
      </c>
      <c r="N237" s="3">
        <f t="shared" si="26"/>
        <v>9.8432350641215471E-3</v>
      </c>
      <c r="O237" t="str">
        <f>IF(N237&gt;参数!B$5,"套","")</f>
        <v>套</v>
      </c>
      <c r="P237" s="3">
        <f>IFERROR(IF(O236="套",(F237-E236)/2-2*参数!B$2,""),"")</f>
        <v>-2.0699999999999961E-2</v>
      </c>
      <c r="Q237" s="11">
        <f t="shared" si="27"/>
        <v>2.2083562384965432</v>
      </c>
      <c r="R237" s="3">
        <f t="shared" si="28"/>
        <v>-1.175213675213671E-2</v>
      </c>
      <c r="S237" s="3">
        <f t="shared" si="29"/>
        <v>-2.936194240542056E-2</v>
      </c>
      <c r="T237" s="5">
        <f t="shared" si="30"/>
        <v>1.0727315859192115</v>
      </c>
      <c r="U237" s="5">
        <f t="shared" si="31"/>
        <v>2.8747433074093807</v>
      </c>
    </row>
    <row r="238" spans="1:21" x14ac:dyDescent="0.15">
      <c r="A238" s="1">
        <v>42103</v>
      </c>
      <c r="B238" s="2">
        <v>1.306</v>
      </c>
      <c r="C238" s="2">
        <v>0.92200000000000004</v>
      </c>
      <c r="D238" s="2">
        <v>0.91400000000000003</v>
      </c>
      <c r="E238" s="2">
        <v>1.7050000000000001</v>
      </c>
      <c r="F238" s="2">
        <v>1.665</v>
      </c>
      <c r="G238" s="10">
        <v>12987.18</v>
      </c>
      <c r="H238" s="10">
        <v>12788.42</v>
      </c>
      <c r="I238" s="2" t="s">
        <v>8</v>
      </c>
      <c r="J238" s="2" t="s">
        <v>8</v>
      </c>
      <c r="K238" s="2" t="s">
        <v>8</v>
      </c>
      <c r="L238" s="2">
        <f t="shared" si="24"/>
        <v>1.3246269589478279</v>
      </c>
      <c r="M238" s="2">
        <f t="shared" si="25"/>
        <v>1.3135000000000001</v>
      </c>
      <c r="N238" s="3">
        <f t="shared" si="26"/>
        <v>8.4712287383539309E-3</v>
      </c>
      <c r="O238" t="str">
        <f>IF(N238&gt;参数!B$5,"套","")</f>
        <v>套</v>
      </c>
      <c r="P238" s="3">
        <f>IFERROR(IF(O237="套",(F238-E237)/2-2*参数!B$2,""),"")</f>
        <v>-5.269999999999999E-2</v>
      </c>
      <c r="Q238" s="11">
        <f t="shared" si="27"/>
        <v>2.0919758647277753</v>
      </c>
      <c r="R238" s="3">
        <f t="shared" si="28"/>
        <v>-1.1891891891891881E-2</v>
      </c>
      <c r="S238" s="3">
        <f t="shared" si="29"/>
        <v>-3.1413612565445059E-2</v>
      </c>
      <c r="T238" s="5">
        <f t="shared" si="30"/>
        <v>1.0599747778704425</v>
      </c>
      <c r="U238" s="5">
        <f t="shared" si="31"/>
        <v>2.7844372349253161</v>
      </c>
    </row>
    <row r="239" spans="1:21" x14ac:dyDescent="0.15">
      <c r="A239" s="1">
        <v>42104</v>
      </c>
      <c r="B239" s="2">
        <v>1.3420000000000001</v>
      </c>
      <c r="C239" s="2">
        <v>0.91300000000000003</v>
      </c>
      <c r="D239" s="2">
        <v>0.91500000000000004</v>
      </c>
      <c r="E239" s="2">
        <v>1.655</v>
      </c>
      <c r="F239" s="2">
        <v>1.74</v>
      </c>
      <c r="G239" s="10">
        <v>12752.36</v>
      </c>
      <c r="H239" s="10">
        <v>13152.9</v>
      </c>
      <c r="I239" s="2" t="s">
        <v>8</v>
      </c>
      <c r="J239" s="2" t="s">
        <v>8</v>
      </c>
      <c r="K239" s="2" t="s">
        <v>8</v>
      </c>
      <c r="L239" s="2">
        <f t="shared" si="24"/>
        <v>1.3025015504651867</v>
      </c>
      <c r="M239" s="2">
        <f t="shared" si="25"/>
        <v>1.284</v>
      </c>
      <c r="N239" s="3">
        <f t="shared" si="26"/>
        <v>1.440930721587752E-2</v>
      </c>
      <c r="O239" t="str">
        <f>IF(N239&gt;参数!B$5,"套","")</f>
        <v>套</v>
      </c>
      <c r="P239" s="3">
        <f>IFERROR(IF(O238="套",(F239-E238)/2-2*参数!B$2,""),"")</f>
        <v>1.7299999999999961E-2</v>
      </c>
      <c r="Q239" s="11">
        <f t="shared" si="27"/>
        <v>2.1281670471875653</v>
      </c>
      <c r="R239" s="3">
        <f t="shared" si="28"/>
        <v>1.094091903719896E-3</v>
      </c>
      <c r="S239" s="3">
        <f t="shared" si="29"/>
        <v>4.5045045045045029E-2</v>
      </c>
      <c r="T239" s="5">
        <f t="shared" si="30"/>
        <v>1.0611344876930577</v>
      </c>
      <c r="U239" s="5">
        <f t="shared" si="31"/>
        <v>2.9098623355976274</v>
      </c>
    </row>
    <row r="240" spans="1:21" x14ac:dyDescent="0.15">
      <c r="A240" s="1">
        <v>42107</v>
      </c>
      <c r="B240" s="2">
        <v>1.357</v>
      </c>
      <c r="C240" s="2">
        <v>0.91500000000000004</v>
      </c>
      <c r="D240" s="2">
        <v>0.91100000000000003</v>
      </c>
      <c r="E240" s="2">
        <v>1.742</v>
      </c>
      <c r="F240" s="2">
        <v>1.764</v>
      </c>
      <c r="G240" s="10">
        <v>13226.97</v>
      </c>
      <c r="H240" s="10">
        <v>13312.11</v>
      </c>
      <c r="I240" s="2" t="s">
        <v>8</v>
      </c>
      <c r="J240" s="2" t="s">
        <v>8</v>
      </c>
      <c r="K240" s="2" t="s">
        <v>8</v>
      </c>
      <c r="L240" s="2">
        <f t="shared" si="24"/>
        <v>1.3491795454234428</v>
      </c>
      <c r="M240" s="2">
        <f t="shared" si="25"/>
        <v>1.3285</v>
      </c>
      <c r="N240" s="3">
        <f t="shared" si="26"/>
        <v>1.5566086129802592E-2</v>
      </c>
      <c r="O240" t="str">
        <f>IF(N240&gt;参数!B$5,"套","")</f>
        <v>套</v>
      </c>
      <c r="P240" s="3">
        <f>IFERROR(IF(O239="套",(F240-E239)/2-2*参数!B$2,""),"")</f>
        <v>5.4299999999999994E-2</v>
      </c>
      <c r="Q240" s="11">
        <f t="shared" si="27"/>
        <v>2.2437265178498502</v>
      </c>
      <c r="R240" s="3">
        <f t="shared" si="28"/>
        <v>-4.3715846994535346E-3</v>
      </c>
      <c r="S240" s="3">
        <f t="shared" si="29"/>
        <v>1.379310344827589E-2</v>
      </c>
      <c r="T240" s="5">
        <f t="shared" si="30"/>
        <v>1.0564956484025962</v>
      </c>
      <c r="U240" s="5">
        <f t="shared" si="31"/>
        <v>2.9499983678127673</v>
      </c>
    </row>
    <row r="241" spans="1:21" x14ac:dyDescent="0.15">
      <c r="A241" s="1">
        <v>42108</v>
      </c>
      <c r="B241" s="2">
        <v>1.3660000000000001</v>
      </c>
      <c r="C241" s="2">
        <v>0.91200000000000003</v>
      </c>
      <c r="D241" s="2">
        <v>0.90500000000000003</v>
      </c>
      <c r="E241" s="2">
        <v>1.7589999999999999</v>
      </c>
      <c r="F241" s="2">
        <v>1.782</v>
      </c>
      <c r="G241" s="10">
        <v>13283.24</v>
      </c>
      <c r="H241" s="10">
        <v>13397.26</v>
      </c>
      <c r="I241" s="2" t="s">
        <v>8</v>
      </c>
      <c r="J241" s="2" t="s">
        <v>8</v>
      </c>
      <c r="K241" s="2" t="s">
        <v>8</v>
      </c>
      <c r="L241" s="2">
        <f t="shared" si="24"/>
        <v>1.3542042177761451</v>
      </c>
      <c r="M241" s="2">
        <f t="shared" si="25"/>
        <v>1.3354999999999999</v>
      </c>
      <c r="N241" s="3">
        <f t="shared" si="26"/>
        <v>1.400540454971555E-2</v>
      </c>
      <c r="O241" t="str">
        <f>IF(N241&gt;参数!B$5,"套","")</f>
        <v>套</v>
      </c>
      <c r="P241" s="3">
        <f>IFERROR(IF(O240="套",(F241-E240)/2-2*参数!B$2,""),"")</f>
        <v>1.9800000000000019E-2</v>
      </c>
      <c r="Q241" s="11">
        <f t="shared" si="27"/>
        <v>2.2881523029032773</v>
      </c>
      <c r="R241" s="3">
        <f t="shared" si="28"/>
        <v>-6.5861690450055299E-3</v>
      </c>
      <c r="S241" s="3">
        <f t="shared" si="29"/>
        <v>1.0204081632652962E-2</v>
      </c>
      <c r="T241" s="5">
        <f t="shared" si="30"/>
        <v>1.049537389466904</v>
      </c>
      <c r="U241" s="5">
        <f t="shared" si="31"/>
        <v>2.9801003919741218</v>
      </c>
    </row>
    <row r="242" spans="1:21" x14ac:dyDescent="0.15">
      <c r="A242" s="1">
        <v>42109</v>
      </c>
      <c r="B242" s="2">
        <v>1.32</v>
      </c>
      <c r="C242" s="2">
        <v>0.90600000000000003</v>
      </c>
      <c r="D242" s="2">
        <v>0.90600000000000003</v>
      </c>
      <c r="E242" s="2">
        <v>1.77</v>
      </c>
      <c r="F242" s="2">
        <v>1.706</v>
      </c>
      <c r="G242" s="10">
        <v>13339.28</v>
      </c>
      <c r="H242" s="10">
        <v>12927.4</v>
      </c>
      <c r="I242" s="2" t="s">
        <v>8</v>
      </c>
      <c r="J242" s="2" t="s">
        <v>8</v>
      </c>
      <c r="K242" s="2" t="s">
        <v>8</v>
      </c>
      <c r="L242" s="2">
        <f t="shared" si="24"/>
        <v>1.3603838780467052</v>
      </c>
      <c r="M242" s="2">
        <f t="shared" si="25"/>
        <v>1.3380000000000001</v>
      </c>
      <c r="N242" s="3">
        <f t="shared" si="26"/>
        <v>1.6729355789764755E-2</v>
      </c>
      <c r="O242" t="str">
        <f>IF(N242&gt;参数!B$5,"套","")</f>
        <v>套</v>
      </c>
      <c r="P242" s="3">
        <f>IFERROR(IF(O241="套",(F242-E241)/2-2*参数!B$2,""),"")</f>
        <v>-2.6699999999999967E-2</v>
      </c>
      <c r="Q242" s="11">
        <f t="shared" si="27"/>
        <v>2.2270586364157601</v>
      </c>
      <c r="R242" s="3">
        <f t="shared" si="28"/>
        <v>1.1049723756906271E-3</v>
      </c>
      <c r="S242" s="3">
        <f t="shared" si="29"/>
        <v>-4.264870931537601E-2</v>
      </c>
      <c r="T242" s="5">
        <f t="shared" si="30"/>
        <v>1.0506970992895195</v>
      </c>
      <c r="U242" s="5">
        <f t="shared" si="31"/>
        <v>2.8530029566261792</v>
      </c>
    </row>
    <row r="243" spans="1:21" x14ac:dyDescent="0.15">
      <c r="A243" s="1">
        <v>42110</v>
      </c>
      <c r="B243" s="2">
        <v>1.355</v>
      </c>
      <c r="C243" s="2">
        <v>0.91</v>
      </c>
      <c r="D243" s="2">
        <v>0.90500000000000003</v>
      </c>
      <c r="E243" s="2">
        <v>1.6759999999999999</v>
      </c>
      <c r="F243" s="2">
        <v>1.7809999999999999</v>
      </c>
      <c r="G243" s="10">
        <v>12783.16</v>
      </c>
      <c r="H243" s="10">
        <v>13284.76</v>
      </c>
      <c r="I243" s="2" t="s">
        <v>8</v>
      </c>
      <c r="J243" s="2" t="s">
        <v>8</v>
      </c>
      <c r="K243" s="2" t="s">
        <v>8</v>
      </c>
      <c r="L243" s="2">
        <f t="shared" si="24"/>
        <v>1.3060082491452265</v>
      </c>
      <c r="M243" s="2">
        <f t="shared" si="25"/>
        <v>1.2929999999999999</v>
      </c>
      <c r="N243" s="3">
        <f t="shared" si="26"/>
        <v>1.0060517513709621E-2</v>
      </c>
      <c r="O243" t="str">
        <f>IF(N243&gt;参数!B$5,"套","")</f>
        <v>套</v>
      </c>
      <c r="P243" s="3">
        <f>IFERROR(IF(O242="套",(F243-E242)/2-2*参数!B$2,""),"")</f>
        <v>5.2999999999999497E-3</v>
      </c>
      <c r="Q243" s="11">
        <f t="shared" si="27"/>
        <v>2.2388620471887632</v>
      </c>
      <c r="R243" s="3">
        <f t="shared" si="28"/>
        <v>-1.1037527593819041E-3</v>
      </c>
      <c r="S243" s="3">
        <f t="shared" si="29"/>
        <v>4.3962485345838243E-2</v>
      </c>
      <c r="T243" s="5">
        <f t="shared" si="30"/>
        <v>1.0495373894669042</v>
      </c>
      <c r="U243" s="5">
        <f t="shared" si="31"/>
        <v>2.9784280572984909</v>
      </c>
    </row>
    <row r="244" spans="1:21" x14ac:dyDescent="0.15">
      <c r="A244" s="1">
        <v>42111</v>
      </c>
      <c r="B244" s="2">
        <v>1.4079999999999999</v>
      </c>
      <c r="C244" s="2">
        <v>0.90600000000000003</v>
      </c>
      <c r="D244" s="2">
        <v>0.90100000000000002</v>
      </c>
      <c r="E244" s="2">
        <v>1.827</v>
      </c>
      <c r="F244" s="2">
        <v>1.923</v>
      </c>
      <c r="G244" s="10">
        <v>13397</v>
      </c>
      <c r="H244" s="10">
        <v>13837.37</v>
      </c>
      <c r="I244" s="2" t="s">
        <v>8</v>
      </c>
      <c r="J244" s="2" t="s">
        <v>8</v>
      </c>
      <c r="K244" s="2" t="s">
        <v>8</v>
      </c>
      <c r="L244" s="2">
        <f t="shared" si="24"/>
        <v>1.3658756906410052</v>
      </c>
      <c r="M244" s="2">
        <f t="shared" si="25"/>
        <v>1.3665</v>
      </c>
      <c r="N244" s="3">
        <f t="shared" si="26"/>
        <v>-4.5686744163542237E-4</v>
      </c>
      <c r="O244" t="str">
        <f>IF(N244&gt;参数!B$5,"套","")</f>
        <v/>
      </c>
      <c r="P244" s="3">
        <f>IFERROR(IF(O243="套",(F244-E243)/2-2*参数!B$2,""),"")</f>
        <v>0.12330000000000005</v>
      </c>
      <c r="Q244" s="11">
        <f t="shared" si="27"/>
        <v>2.5149137376071375</v>
      </c>
      <c r="R244" s="3">
        <f t="shared" si="28"/>
        <v>-4.4198895027623974E-3</v>
      </c>
      <c r="S244" s="3">
        <f t="shared" si="29"/>
        <v>7.9730488489612616E-2</v>
      </c>
      <c r="T244" s="5">
        <f t="shared" si="30"/>
        <v>1.0448985501764427</v>
      </c>
      <c r="U244" s="5">
        <f t="shared" si="31"/>
        <v>3.2158995812380673</v>
      </c>
    </row>
    <row r="245" spans="1:21" x14ac:dyDescent="0.15">
      <c r="A245" s="1">
        <v>42114</v>
      </c>
      <c r="B245" s="2">
        <v>1.4330000000000001</v>
      </c>
      <c r="C245" s="2">
        <v>0.9</v>
      </c>
      <c r="D245" s="2">
        <v>0.88700000000000001</v>
      </c>
      <c r="E245" s="2">
        <v>1.9</v>
      </c>
      <c r="F245" s="2">
        <v>1.968</v>
      </c>
      <c r="G245" s="10">
        <v>13845.35</v>
      </c>
      <c r="H245" s="10">
        <v>14093.21</v>
      </c>
      <c r="I245" s="2" t="s">
        <v>8</v>
      </c>
      <c r="J245" s="2" t="s">
        <v>8</v>
      </c>
      <c r="K245" s="2" t="s">
        <v>8</v>
      </c>
      <c r="L245" s="2">
        <f t="shared" si="24"/>
        <v>1.4087713928297068</v>
      </c>
      <c r="M245" s="2">
        <f t="shared" si="25"/>
        <v>1.4</v>
      </c>
      <c r="N245" s="3">
        <f t="shared" si="26"/>
        <v>6.2652805926477484E-3</v>
      </c>
      <c r="O245" t="str">
        <f>IF(N245&gt;参数!B$5,"套","")</f>
        <v/>
      </c>
      <c r="P245" s="3" t="str">
        <f>IFERROR(IF(O244="套",(F245-E244)/2-2*参数!B$2,""),"")</f>
        <v/>
      </c>
      <c r="Q245" s="11">
        <f t="shared" si="27"/>
        <v>2.5149137376071375</v>
      </c>
      <c r="R245" s="3">
        <f t="shared" si="28"/>
        <v>-1.5538290788013387E-2</v>
      </c>
      <c r="S245" s="3">
        <f t="shared" si="29"/>
        <v>2.3400936037441422E-2</v>
      </c>
      <c r="T245" s="5">
        <f t="shared" si="30"/>
        <v>1.0286626126598275</v>
      </c>
      <c r="U245" s="5">
        <f t="shared" si="31"/>
        <v>3.2911546416414539</v>
      </c>
    </row>
    <row r="246" spans="1:21" x14ac:dyDescent="0.15">
      <c r="A246" s="1">
        <v>42115</v>
      </c>
      <c r="B246" s="2">
        <v>1.466</v>
      </c>
      <c r="C246" s="2">
        <v>0.88700000000000001</v>
      </c>
      <c r="D246" s="2">
        <v>0.89</v>
      </c>
      <c r="E246" s="2">
        <v>1.929</v>
      </c>
      <c r="F246" s="2">
        <v>2.0289999999999999</v>
      </c>
      <c r="G246" s="10">
        <v>14151.47</v>
      </c>
      <c r="H246" s="10">
        <v>14433.26</v>
      </c>
      <c r="I246" s="2" t="s">
        <v>8</v>
      </c>
      <c r="J246" s="2" t="s">
        <v>8</v>
      </c>
      <c r="K246" s="2" t="s">
        <v>8</v>
      </c>
      <c r="L246" s="2">
        <f t="shared" si="24"/>
        <v>1.4386276924135808</v>
      </c>
      <c r="M246" s="2">
        <f t="shared" si="25"/>
        <v>1.4079999999999999</v>
      </c>
      <c r="N246" s="3">
        <f t="shared" si="26"/>
        <v>2.1752622452827275E-2</v>
      </c>
      <c r="O246" t="str">
        <f>IF(N246&gt;参数!B$5,"套","")</f>
        <v>套</v>
      </c>
      <c r="P246" s="3" t="str">
        <f>IFERROR(IF(O245="套",(F246-E245)/2-2*参数!B$2,""),"")</f>
        <v/>
      </c>
      <c r="Q246" s="11">
        <f t="shared" si="27"/>
        <v>2.5149137376071375</v>
      </c>
      <c r="R246" s="3">
        <f t="shared" si="28"/>
        <v>3.3821871476888976E-3</v>
      </c>
      <c r="S246" s="3">
        <f t="shared" si="29"/>
        <v>3.0995934959349603E-2</v>
      </c>
      <c r="T246" s="5">
        <f t="shared" si="30"/>
        <v>1.0321417421276737</v>
      </c>
      <c r="U246" s="5">
        <f t="shared" si="31"/>
        <v>3.3931670568549341</v>
      </c>
    </row>
    <row r="247" spans="1:21" x14ac:dyDescent="0.15">
      <c r="A247" s="1">
        <v>42116</v>
      </c>
      <c r="B247" s="2">
        <v>1.498</v>
      </c>
      <c r="C247" s="2">
        <v>0.88700000000000001</v>
      </c>
      <c r="D247" s="2">
        <v>0.89900000000000002</v>
      </c>
      <c r="E247" s="2">
        <v>2.0299999999999998</v>
      </c>
      <c r="F247" s="2">
        <v>2.0659999999999998</v>
      </c>
      <c r="G247" s="10">
        <v>14444.71</v>
      </c>
      <c r="H247" s="10">
        <v>14769.87</v>
      </c>
      <c r="I247" s="2" t="s">
        <v>8</v>
      </c>
      <c r="J247" s="2" t="s">
        <v>8</v>
      </c>
      <c r="K247" s="2" t="s">
        <v>8</v>
      </c>
      <c r="L247" s="2">
        <f t="shared" si="24"/>
        <v>1.4671048380615326</v>
      </c>
      <c r="M247" s="2">
        <f t="shared" si="25"/>
        <v>1.4584999999999999</v>
      </c>
      <c r="N247" s="3">
        <f t="shared" si="26"/>
        <v>5.8997861237797267E-3</v>
      </c>
      <c r="O247" t="str">
        <f>IF(N247&gt;参数!B$5,"套","")</f>
        <v/>
      </c>
      <c r="P247" s="3">
        <f>IFERROR(IF(O246="套",(F247-E246)/2-2*参数!B$2,""),"")</f>
        <v>6.8299999999999889E-2</v>
      </c>
      <c r="Q247" s="11">
        <f t="shared" si="27"/>
        <v>2.6866823458857048</v>
      </c>
      <c r="R247" s="3">
        <f t="shared" si="28"/>
        <v>1.0112359550561889E-2</v>
      </c>
      <c r="S247" s="3">
        <f t="shared" si="29"/>
        <v>1.8235584031542684E-2</v>
      </c>
      <c r="T247" s="5">
        <f t="shared" si="30"/>
        <v>1.0425791305312122</v>
      </c>
      <c r="U247" s="5">
        <f t="shared" si="31"/>
        <v>3.4550434398532746</v>
      </c>
    </row>
    <row r="248" spans="1:21" x14ac:dyDescent="0.15">
      <c r="A248" s="1">
        <v>42117</v>
      </c>
      <c r="B248" s="2">
        <v>1.4950000000000001</v>
      </c>
      <c r="C248" s="2">
        <v>0.89600000000000002</v>
      </c>
      <c r="D248" s="2">
        <v>0.9</v>
      </c>
      <c r="E248" s="2">
        <v>2.0659999999999998</v>
      </c>
      <c r="F248" s="2">
        <v>2.048</v>
      </c>
      <c r="G248" s="10">
        <v>14787.99</v>
      </c>
      <c r="H248" s="10">
        <v>14731.31</v>
      </c>
      <c r="I248" s="2" t="s">
        <v>8</v>
      </c>
      <c r="J248" s="2" t="s">
        <v>8</v>
      </c>
      <c r="K248" s="2" t="s">
        <v>8</v>
      </c>
      <c r="L248" s="2">
        <f t="shared" si="24"/>
        <v>1.4997458902481875</v>
      </c>
      <c r="M248" s="2">
        <f t="shared" si="25"/>
        <v>1.4809999999999999</v>
      </c>
      <c r="N248" s="3">
        <f t="shared" si="26"/>
        <v>1.265758963415764E-2</v>
      </c>
      <c r="O248" t="str">
        <f>IF(N248&gt;参数!B$5,"套","")</f>
        <v>套</v>
      </c>
      <c r="P248" s="3" t="str">
        <f>IFERROR(IF(O247="套",(F248-E247)/2-2*参数!B$2,""),"")</f>
        <v/>
      </c>
      <c r="Q248" s="11">
        <f t="shared" si="27"/>
        <v>2.6866823458857048</v>
      </c>
      <c r="R248" s="3">
        <f t="shared" si="28"/>
        <v>1.1123470522802492E-3</v>
      </c>
      <c r="S248" s="3">
        <f t="shared" si="29"/>
        <v>-8.7124878993222188E-3</v>
      </c>
      <c r="T248" s="5">
        <f t="shared" si="30"/>
        <v>1.0437388403538275</v>
      </c>
      <c r="U248" s="5">
        <f t="shared" si="31"/>
        <v>3.4249414156919205</v>
      </c>
    </row>
    <row r="249" spans="1:21" x14ac:dyDescent="0.15">
      <c r="A249" s="1">
        <v>42118</v>
      </c>
      <c r="B249" s="2">
        <v>1.5009999999999999</v>
      </c>
      <c r="C249" s="2">
        <v>0.90500000000000003</v>
      </c>
      <c r="D249" s="2">
        <v>0.9</v>
      </c>
      <c r="E249" s="2">
        <v>2.0150000000000001</v>
      </c>
      <c r="F249" s="2">
        <v>2.0910000000000002</v>
      </c>
      <c r="G249" s="10">
        <v>14561.32</v>
      </c>
      <c r="H249" s="10">
        <v>14806.03</v>
      </c>
      <c r="I249" s="2" t="s">
        <v>8</v>
      </c>
      <c r="J249" s="2" t="s">
        <v>8</v>
      </c>
      <c r="K249" s="2" t="s">
        <v>8</v>
      </c>
      <c r="L249" s="2">
        <f t="shared" si="24"/>
        <v>1.4786112132933189</v>
      </c>
      <c r="M249" s="2">
        <f t="shared" si="25"/>
        <v>1.46</v>
      </c>
      <c r="N249" s="3">
        <f t="shared" si="26"/>
        <v>1.274740636528704E-2</v>
      </c>
      <c r="P249" s="3">
        <f>IFERROR(IF(O248="套",(F249-E248)/2-2*参数!B$2,""),"")</f>
        <v>1.2300000000000177E-2</v>
      </c>
      <c r="Q249" s="11">
        <f t="shared" si="27"/>
        <v>2.7197285387400996</v>
      </c>
      <c r="R249" s="3">
        <f t="shared" si="28"/>
        <v>0</v>
      </c>
      <c r="S249" s="3">
        <f t="shared" si="29"/>
        <v>2.099609375E-2</v>
      </c>
      <c r="T249" s="5">
        <f t="shared" si="30"/>
        <v>1.0437388403538275</v>
      </c>
      <c r="U249" s="5">
        <f t="shared" si="31"/>
        <v>3.4968518067440457</v>
      </c>
    </row>
    <row r="250" spans="1:21" x14ac:dyDescent="0.15">
      <c r="A250" s="1">
        <v>42121</v>
      </c>
      <c r="B250" s="2">
        <v>1</v>
      </c>
      <c r="C250" s="2">
        <v>0.89800000000000002</v>
      </c>
      <c r="D250" s="2">
        <v>0.89400000000000002</v>
      </c>
      <c r="E250" s="2">
        <v>2.13</v>
      </c>
      <c r="F250" s="2">
        <v>2.19</v>
      </c>
      <c r="G250" s="10">
        <v>15041.25</v>
      </c>
      <c r="H250" s="10">
        <v>15325.61</v>
      </c>
      <c r="I250" s="2">
        <v>0.54980000000000007</v>
      </c>
      <c r="J250" s="2">
        <v>2.0699999999999941E-2</v>
      </c>
      <c r="K250" s="2">
        <v>1.0789</v>
      </c>
      <c r="L250" s="2">
        <f t="shared" si="24"/>
        <v>1.5236537403341743</v>
      </c>
      <c r="M250" s="2">
        <f t="shared" si="25"/>
        <v>1.514</v>
      </c>
      <c r="N250" s="3">
        <f t="shared" si="26"/>
        <v>6.3763146196660347E-3</v>
      </c>
      <c r="P250" s="3" t="str">
        <f>IFERROR(IF(O249="套",(F250-E249)/2-2*参数!B$2,""),"")</f>
        <v/>
      </c>
      <c r="Q250" s="11">
        <f t="shared" si="27"/>
        <v>2.7197285387400996</v>
      </c>
      <c r="R250" s="3">
        <f t="shared" si="28"/>
        <v>1.6333333333333311E-2</v>
      </c>
      <c r="S250" s="3">
        <f t="shared" si="29"/>
        <v>0.5633189861310377</v>
      </c>
      <c r="T250" s="5">
        <f t="shared" si="30"/>
        <v>1.0607865747462732</v>
      </c>
      <c r="U250" s="5">
        <f t="shared" si="31"/>
        <v>5.4666948211695887</v>
      </c>
    </row>
    <row r="251" spans="1:21" x14ac:dyDescent="0.15">
      <c r="A251" s="1">
        <v>42122</v>
      </c>
      <c r="B251" s="2">
        <v>0.96699999999999997</v>
      </c>
      <c r="C251" s="2" t="e">
        <v>#N/A</v>
      </c>
      <c r="D251" s="2"/>
      <c r="E251" s="2" t="e">
        <v>#N/A</v>
      </c>
      <c r="F251" s="2" t="e">
        <v>#N/A</v>
      </c>
      <c r="G251" s="10">
        <v>15206.51</v>
      </c>
      <c r="H251" s="10">
        <v>14790.83</v>
      </c>
      <c r="I251" s="2" t="s">
        <v>8</v>
      </c>
      <c r="J251" s="2" t="s">
        <v>8</v>
      </c>
      <c r="K251" s="2" t="s">
        <v>8</v>
      </c>
      <c r="L251" s="2">
        <f t="shared" si="24"/>
        <v>0.99261725960663227</v>
      </c>
      <c r="M251" s="2" t="str">
        <f t="shared" si="25"/>
        <v/>
      </c>
      <c r="N251" s="3" t="str">
        <f t="shared" si="26"/>
        <v/>
      </c>
      <c r="O251" t="str">
        <f>IF(N251&gt;参数!B$5,"套","")</f>
        <v>套</v>
      </c>
      <c r="P251" s="3" t="str">
        <f>IFERROR(IF(O250="套",(F251-E250)/2-2*参数!B$2,""),"")</f>
        <v/>
      </c>
      <c r="Q251" s="11">
        <f t="shared" si="27"/>
        <v>2.7197285387400996</v>
      </c>
      <c r="R251" s="3"/>
      <c r="S251" s="3"/>
      <c r="T251" s="5">
        <f t="shared" si="30"/>
        <v>1.0607865747462732</v>
      </c>
      <c r="U251" s="5">
        <f t="shared" si="31"/>
        <v>5.4666948211695887</v>
      </c>
    </row>
    <row r="252" spans="1:21" x14ac:dyDescent="0.15">
      <c r="A252" s="1">
        <v>42123</v>
      </c>
      <c r="B252" s="2">
        <v>0.98599999999999999</v>
      </c>
      <c r="C252" s="2">
        <v>0.9</v>
      </c>
      <c r="D252" s="2">
        <v>0.9</v>
      </c>
      <c r="E252" s="2">
        <v>1.0269999999999999</v>
      </c>
      <c r="F252" s="2">
        <v>1.0269999999999999</v>
      </c>
      <c r="G252" s="10">
        <v>14677.88</v>
      </c>
      <c r="H252" s="10">
        <v>15100.23</v>
      </c>
      <c r="I252" s="2" t="s">
        <v>8</v>
      </c>
      <c r="J252" s="2" t="s">
        <v>8</v>
      </c>
      <c r="K252" s="2" t="s">
        <v>8</v>
      </c>
      <c r="L252" s="2">
        <f t="shared" si="24"/>
        <v>0.9599847400382534</v>
      </c>
      <c r="M252" s="2">
        <f t="shared" si="25"/>
        <v>0.96350000000000002</v>
      </c>
      <c r="N252" s="3">
        <f t="shared" si="26"/>
        <v>-3.6484275679777856E-3</v>
      </c>
      <c r="O252" t="str">
        <f>IF(N252&gt;参数!B$5,"套","")</f>
        <v/>
      </c>
      <c r="P252" s="3" t="str">
        <f>IFERROR(IF(O251="套",(F252-E251)/2-2*参数!B$2,""),"")</f>
        <v/>
      </c>
      <c r="Q252" s="11">
        <f t="shared" si="27"/>
        <v>2.7197285387400996</v>
      </c>
      <c r="R252" s="3"/>
      <c r="S252" s="3"/>
      <c r="T252" s="5">
        <f t="shared" si="30"/>
        <v>1.0607865747462732</v>
      </c>
      <c r="U252" s="5">
        <f t="shared" si="31"/>
        <v>5.4666948211695887</v>
      </c>
    </row>
    <row r="253" spans="1:21" x14ac:dyDescent="0.15">
      <c r="A253" s="1">
        <v>42124</v>
      </c>
      <c r="B253" s="2">
        <v>0.98899999999999999</v>
      </c>
      <c r="C253" s="2">
        <v>0.84399999999999997</v>
      </c>
      <c r="D253" s="2">
        <v>0.85299999999999998</v>
      </c>
      <c r="E253" s="2">
        <v>1.1299999999999999</v>
      </c>
      <c r="F253" s="2">
        <v>1.1299999999999999</v>
      </c>
      <c r="G253" s="10">
        <v>15128.1</v>
      </c>
      <c r="H253" s="10">
        <v>15149.22</v>
      </c>
      <c r="I253" s="2" t="s">
        <v>8</v>
      </c>
      <c r="J253" s="2" t="s">
        <v>8</v>
      </c>
      <c r="K253" s="2" t="s">
        <v>8</v>
      </c>
      <c r="L253" s="2">
        <f t="shared" si="24"/>
        <v>0.98772883651441057</v>
      </c>
      <c r="M253" s="2">
        <f t="shared" si="25"/>
        <v>0.98699999999999988</v>
      </c>
      <c r="N253" s="3">
        <f t="shared" si="26"/>
        <v>7.3843618481328477E-4</v>
      </c>
      <c r="O253" t="str">
        <f>IF(N253&gt;参数!B$5,"套","")</f>
        <v/>
      </c>
      <c r="P253" s="3" t="str">
        <f>IFERROR(IF(O252="套",(F253-E252)/2-2*参数!B$2,""),"")</f>
        <v/>
      </c>
      <c r="Q253" s="11">
        <f t="shared" si="27"/>
        <v>2.7197285387400996</v>
      </c>
      <c r="R253" s="3"/>
      <c r="S253" s="3"/>
      <c r="T253" s="5">
        <f t="shared" si="30"/>
        <v>1.0607865747462732</v>
      </c>
      <c r="U253" s="5">
        <f t="shared" si="31"/>
        <v>5.4666948211695887</v>
      </c>
    </row>
    <row r="254" spans="1:21" x14ac:dyDescent="0.15">
      <c r="A254" s="1">
        <v>42128</v>
      </c>
      <c r="B254" s="2">
        <v>1.032</v>
      </c>
      <c r="C254" s="2">
        <v>0.84799999999999998</v>
      </c>
      <c r="D254" s="2">
        <v>0.84199999999999997</v>
      </c>
      <c r="E254" s="2">
        <v>1.145</v>
      </c>
      <c r="F254" s="2">
        <v>1.2430000000000001</v>
      </c>
      <c r="G254" s="10">
        <v>15171.42</v>
      </c>
      <c r="H254" s="10">
        <v>15905.21</v>
      </c>
      <c r="I254" s="2" t="s">
        <v>8</v>
      </c>
      <c r="J254" s="2" t="s">
        <v>8</v>
      </c>
      <c r="K254" s="2" t="s">
        <v>8</v>
      </c>
      <c r="L254" s="2">
        <f t="shared" si="24"/>
        <v>0.99037683722330272</v>
      </c>
      <c r="M254" s="2">
        <f t="shared" si="25"/>
        <v>0.99649999999999994</v>
      </c>
      <c r="N254" s="3">
        <f t="shared" si="26"/>
        <v>-6.1446691186123337E-3</v>
      </c>
      <c r="O254" t="str">
        <f>IF(N254&gt;参数!B$5,"套","")</f>
        <v/>
      </c>
      <c r="P254" s="3" t="str">
        <f>IFERROR(IF(O253="套",(F254-E253)/2-2*参数!B$2,""),"")</f>
        <v/>
      </c>
      <c r="Q254" s="11">
        <f t="shared" si="27"/>
        <v>2.7197285387400996</v>
      </c>
      <c r="R254" s="3">
        <f t="shared" si="28"/>
        <v>-1.289566236811257E-2</v>
      </c>
      <c r="S254" s="3">
        <f t="shared" si="29"/>
        <v>0.10000000000000009</v>
      </c>
      <c r="T254" s="5">
        <f t="shared" si="30"/>
        <v>1.0471070292337188</v>
      </c>
      <c r="U254" s="5">
        <f t="shared" si="31"/>
        <v>6.013364303286548</v>
      </c>
    </row>
    <row r="255" spans="1:21" x14ac:dyDescent="0.15">
      <c r="A255" s="1">
        <v>42129</v>
      </c>
      <c r="B255" s="2">
        <v>1.0129999999999999</v>
      </c>
      <c r="C255" s="2">
        <v>0.84</v>
      </c>
      <c r="D255" s="2">
        <v>0.84099999999999997</v>
      </c>
      <c r="E255" s="2">
        <v>1.26</v>
      </c>
      <c r="F255" s="2">
        <v>1.3480000000000001</v>
      </c>
      <c r="G255" s="10">
        <v>15959.13</v>
      </c>
      <c r="H255" s="10">
        <v>15590.99</v>
      </c>
      <c r="I255" s="2" t="s">
        <v>8</v>
      </c>
      <c r="J255" s="2" t="s">
        <v>8</v>
      </c>
      <c r="K255" s="2" t="s">
        <v>8</v>
      </c>
      <c r="L255" s="2">
        <f t="shared" si="24"/>
        <v>1.0353236384807243</v>
      </c>
      <c r="M255" s="2">
        <f t="shared" si="25"/>
        <v>1.05</v>
      </c>
      <c r="N255" s="3">
        <f t="shared" si="26"/>
        <v>-1.3977487161215052E-2</v>
      </c>
      <c r="O255" t="str">
        <f>IF(N255&gt;参数!B$5,"套","")</f>
        <v/>
      </c>
      <c r="P255" s="3" t="str">
        <f>IFERROR(IF(O254="套",(F255-E254)/2-2*参数!B$2,""),"")</f>
        <v/>
      </c>
      <c r="Q255" s="11">
        <f t="shared" si="27"/>
        <v>2.7197285387400996</v>
      </c>
      <c r="R255" s="3">
        <f t="shared" si="28"/>
        <v>-1.1876484560570111E-3</v>
      </c>
      <c r="S255" s="3">
        <f t="shared" si="29"/>
        <v>8.4473049074818896E-2</v>
      </c>
      <c r="T255" s="5">
        <f t="shared" si="30"/>
        <v>1.0458634341871229</v>
      </c>
      <c r="U255" s="5">
        <f t="shared" si="31"/>
        <v>6.5213315211828364</v>
      </c>
    </row>
    <row r="256" spans="1:21" x14ac:dyDescent="0.15">
      <c r="A256" s="1">
        <v>42130</v>
      </c>
      <c r="B256" s="2">
        <v>0.998</v>
      </c>
      <c r="C256" s="2">
        <v>0.83899999999999997</v>
      </c>
      <c r="D256" s="2">
        <v>0.83599999999999997</v>
      </c>
      <c r="E256" s="2">
        <v>1.3</v>
      </c>
      <c r="F256" s="2">
        <v>1.27</v>
      </c>
      <c r="G256" s="10">
        <v>15650.09</v>
      </c>
      <c r="H256" s="10">
        <v>15340.07</v>
      </c>
      <c r="I256" s="2" t="s">
        <v>8</v>
      </c>
      <c r="J256" s="2" t="s">
        <v>8</v>
      </c>
      <c r="K256" s="2" t="s">
        <v>8</v>
      </c>
      <c r="L256" s="2">
        <f t="shared" si="24"/>
        <v>1.0166479328766167</v>
      </c>
      <c r="M256" s="2">
        <f t="shared" si="25"/>
        <v>1.0695000000000001</v>
      </c>
      <c r="N256" s="3">
        <f t="shared" si="26"/>
        <v>-4.9417547567445874E-2</v>
      </c>
      <c r="O256" t="str">
        <f>IF(N256&gt;参数!B$5,"套","")</f>
        <v/>
      </c>
      <c r="P256" s="3" t="str">
        <f>IFERROR(IF(O255="套",(F256-E255)/2-2*参数!B$2,""),"")</f>
        <v/>
      </c>
      <c r="Q256" s="11">
        <f t="shared" si="27"/>
        <v>2.7197285387400996</v>
      </c>
      <c r="R256" s="3">
        <f t="shared" si="28"/>
        <v>-5.9453032104637149E-3</v>
      </c>
      <c r="S256" s="3">
        <f t="shared" si="29"/>
        <v>-5.786350148367958E-2</v>
      </c>
      <c r="T256" s="5">
        <f t="shared" si="30"/>
        <v>1.0396454589541435</v>
      </c>
      <c r="U256" s="5">
        <f t="shared" si="31"/>
        <v>6.1439844450313066</v>
      </c>
    </row>
    <row r="257" spans="1:21" x14ac:dyDescent="0.15">
      <c r="A257" s="1">
        <v>42131</v>
      </c>
      <c r="B257" s="2">
        <v>0.96599999999999997</v>
      </c>
      <c r="C257" s="2">
        <v>0.83099999999999996</v>
      </c>
      <c r="D257" s="2">
        <v>0.83199999999999996</v>
      </c>
      <c r="E257" s="2">
        <v>1.194</v>
      </c>
      <c r="F257" s="2">
        <v>1.18</v>
      </c>
      <c r="G257" s="10">
        <v>15168.41</v>
      </c>
      <c r="H257" s="10">
        <v>14791.16</v>
      </c>
      <c r="I257" s="2" t="s">
        <v>8</v>
      </c>
      <c r="J257" s="2" t="s">
        <v>8</v>
      </c>
      <c r="K257" s="2" t="s">
        <v>8</v>
      </c>
      <c r="L257" s="2">
        <f t="shared" si="24"/>
        <v>0.98739047566275773</v>
      </c>
      <c r="M257" s="2">
        <f t="shared" si="25"/>
        <v>1.0125</v>
      </c>
      <c r="N257" s="3">
        <f t="shared" si="26"/>
        <v>-2.4799530209622E-2</v>
      </c>
      <c r="O257" t="str">
        <f>IF(N257&gt;参数!B$5,"套","")</f>
        <v/>
      </c>
      <c r="P257" s="3" t="str">
        <f>IFERROR(IF(O256="套",(F257-E256)/2-2*参数!B$2,""),"")</f>
        <v/>
      </c>
      <c r="Q257" s="11">
        <f t="shared" si="27"/>
        <v>2.7197285387400996</v>
      </c>
      <c r="R257" s="3">
        <f t="shared" si="28"/>
        <v>-4.784688995215336E-3</v>
      </c>
      <c r="S257" s="3">
        <f t="shared" si="29"/>
        <v>-7.0866141732283561E-2</v>
      </c>
      <c r="T257" s="5">
        <f t="shared" si="30"/>
        <v>1.03467107876776</v>
      </c>
      <c r="U257" s="5">
        <f t="shared" si="31"/>
        <v>5.7085839725487721</v>
      </c>
    </row>
    <row r="258" spans="1:21" x14ac:dyDescent="0.15">
      <c r="A258" s="1">
        <v>42132</v>
      </c>
      <c r="B258" s="2">
        <v>1.004</v>
      </c>
      <c r="C258" s="2">
        <v>0.83299999999999996</v>
      </c>
      <c r="D258" s="2">
        <v>0.83799999999999997</v>
      </c>
      <c r="E258" s="2">
        <v>1.1890000000000001</v>
      </c>
      <c r="F258" s="2">
        <v>1.2250000000000001</v>
      </c>
      <c r="G258" s="10">
        <v>14898.6</v>
      </c>
      <c r="H258" s="10">
        <v>15414.58</v>
      </c>
      <c r="I258" s="2" t="s">
        <v>8</v>
      </c>
      <c r="J258" s="2" t="s">
        <v>8</v>
      </c>
      <c r="K258" s="2" t="s">
        <v>8</v>
      </c>
      <c r="L258" s="2">
        <f t="shared" si="24"/>
        <v>0.97266598752227673</v>
      </c>
      <c r="M258" s="2">
        <f t="shared" si="25"/>
        <v>1.0110000000000001</v>
      </c>
      <c r="N258" s="3">
        <f t="shared" si="26"/>
        <v>-3.7916926288549369E-2</v>
      </c>
      <c r="O258" t="str">
        <f>IF(N258&gt;参数!B$5,"套","")</f>
        <v/>
      </c>
      <c r="P258" s="3" t="str">
        <f>IFERROR(IF(O257="套",(F258-E257)/2-2*参数!B$2,""),"")</f>
        <v/>
      </c>
      <c r="Q258" s="11">
        <f t="shared" si="27"/>
        <v>2.7197285387400996</v>
      </c>
      <c r="R258" s="3">
        <f t="shared" si="28"/>
        <v>7.2115384615385469E-3</v>
      </c>
      <c r="S258" s="3">
        <f t="shared" si="29"/>
        <v>3.8135593220339103E-2</v>
      </c>
      <c r="T258" s="5">
        <f t="shared" si="30"/>
        <v>1.0421326490473353</v>
      </c>
      <c r="U258" s="5">
        <f t="shared" si="31"/>
        <v>5.9262842087900394</v>
      </c>
    </row>
    <row r="259" spans="1:21" x14ac:dyDescent="0.15">
      <c r="A259" s="1">
        <v>42135</v>
      </c>
      <c r="B259" s="2">
        <v>1.0369999999999999</v>
      </c>
      <c r="C259" s="2">
        <v>0.83</v>
      </c>
      <c r="D259" s="2">
        <v>0.83399999999999996</v>
      </c>
      <c r="E259" s="2">
        <v>1.258</v>
      </c>
      <c r="F259" s="2">
        <v>1.252</v>
      </c>
      <c r="G259" s="10">
        <v>15597.97</v>
      </c>
      <c r="H259" s="10">
        <v>15978.7</v>
      </c>
      <c r="I259" s="2" t="s">
        <v>8</v>
      </c>
      <c r="J259" s="2" t="s">
        <v>8</v>
      </c>
      <c r="K259" s="2" t="s">
        <v>8</v>
      </c>
      <c r="L259" s="2">
        <f t="shared" si="24"/>
        <v>1.0153475282492288</v>
      </c>
      <c r="M259" s="2">
        <f t="shared" si="25"/>
        <v>1.044</v>
      </c>
      <c r="N259" s="3">
        <f t="shared" si="26"/>
        <v>-2.744489631299929E-2</v>
      </c>
      <c r="O259" t="str">
        <f>IF(N259&gt;参数!B$5,"套","")</f>
        <v/>
      </c>
      <c r="P259" s="3" t="str">
        <f>IFERROR(IF(O258="套",(F259-E258)/2-2*参数!B$2,""),"")</f>
        <v/>
      </c>
      <c r="Q259" s="11">
        <f t="shared" si="27"/>
        <v>2.7197285387400996</v>
      </c>
      <c r="R259" s="3">
        <f t="shared" si="28"/>
        <v>-4.7732696897374582E-3</v>
      </c>
      <c r="S259" s="3">
        <f t="shared" si="29"/>
        <v>2.2040816326530432E-2</v>
      </c>
      <c r="T259" s="5">
        <f t="shared" si="30"/>
        <v>1.0371582688609517</v>
      </c>
      <c r="U259" s="5">
        <f t="shared" si="31"/>
        <v>6.0569043505347979</v>
      </c>
    </row>
    <row r="260" spans="1:21" x14ac:dyDescent="0.15">
      <c r="A260" s="1">
        <v>42136</v>
      </c>
      <c r="B260" s="2">
        <v>1.0820000000000001</v>
      </c>
      <c r="C260" s="2">
        <v>0.83</v>
      </c>
      <c r="D260" s="2">
        <v>0.83</v>
      </c>
      <c r="E260" s="2">
        <v>1.2549999999999999</v>
      </c>
      <c r="F260" s="2">
        <v>1.377</v>
      </c>
      <c r="G260" s="10">
        <v>16005.83</v>
      </c>
      <c r="H260" s="10">
        <v>16745.25</v>
      </c>
      <c r="I260" s="2" t="s">
        <v>8</v>
      </c>
      <c r="J260" s="2" t="s">
        <v>8</v>
      </c>
      <c r="K260" s="2" t="s">
        <v>8</v>
      </c>
      <c r="L260" s="2">
        <f t="shared" si="24"/>
        <v>1.0386726717129677</v>
      </c>
      <c r="M260" s="2">
        <f t="shared" si="25"/>
        <v>1.0425</v>
      </c>
      <c r="N260" s="3">
        <f t="shared" si="26"/>
        <v>-3.6712981170573533E-3</v>
      </c>
      <c r="O260" t="str">
        <f>IF(N260&gt;参数!B$5,"套","")</f>
        <v/>
      </c>
      <c r="P260" s="3" t="str">
        <f>IFERROR(IF(O259="套",(F260-E259)/2-2*参数!B$2,""),"")</f>
        <v/>
      </c>
      <c r="Q260" s="11">
        <f t="shared" si="27"/>
        <v>2.7197285387400996</v>
      </c>
      <c r="R260" s="3">
        <f t="shared" si="28"/>
        <v>-4.7961630695443347E-3</v>
      </c>
      <c r="S260" s="3">
        <f t="shared" si="29"/>
        <v>9.984025559105425E-2</v>
      </c>
      <c r="T260" s="5">
        <f t="shared" si="30"/>
        <v>1.0321838886745682</v>
      </c>
      <c r="U260" s="5">
        <f t="shared" si="31"/>
        <v>6.6616272289827609</v>
      </c>
    </row>
    <row r="261" spans="1:21" x14ac:dyDescent="0.15">
      <c r="A261" s="1">
        <v>42137</v>
      </c>
      <c r="B261" s="2">
        <v>1.0680000000000001</v>
      </c>
      <c r="C261" s="2">
        <v>0.83099999999999996</v>
      </c>
      <c r="D261" s="2">
        <v>0.83499999999999996</v>
      </c>
      <c r="E261" s="2">
        <v>1.4</v>
      </c>
      <c r="F261" s="2">
        <v>1.419</v>
      </c>
      <c r="G261" s="10">
        <v>16666.099999999999</v>
      </c>
      <c r="H261" s="10">
        <v>16499.07</v>
      </c>
      <c r="I261" s="2" t="s">
        <v>8</v>
      </c>
      <c r="J261" s="2" t="s">
        <v>8</v>
      </c>
      <c r="K261" s="2" t="s">
        <v>8</v>
      </c>
      <c r="L261" s="2">
        <f t="shared" si="24"/>
        <v>1.0771414111464446</v>
      </c>
      <c r="M261" s="2">
        <f t="shared" si="25"/>
        <v>1.1154999999999999</v>
      </c>
      <c r="N261" s="3">
        <f t="shared" si="26"/>
        <v>-3.4386901706459305E-2</v>
      </c>
      <c r="O261" t="str">
        <f>IF(N261&gt;参数!B$5,"套","")</f>
        <v/>
      </c>
      <c r="P261" s="3" t="str">
        <f>IFERROR(IF(O260="套",(F261-E260)/2-2*参数!B$2,""),"")</f>
        <v/>
      </c>
      <c r="Q261" s="11">
        <f t="shared" si="27"/>
        <v>2.7197285387400996</v>
      </c>
      <c r="R261" s="3">
        <f t="shared" si="28"/>
        <v>6.0240963855422436E-3</v>
      </c>
      <c r="S261" s="3">
        <f t="shared" si="29"/>
        <v>3.0501089324618702E-2</v>
      </c>
      <c r="T261" s="5">
        <f t="shared" si="30"/>
        <v>1.0384018639075476</v>
      </c>
      <c r="U261" s="5">
        <f t="shared" si="31"/>
        <v>6.8648141161412761</v>
      </c>
    </row>
    <row r="262" spans="1:21" x14ac:dyDescent="0.15">
      <c r="A262" s="1">
        <v>42138</v>
      </c>
      <c r="B262" s="2">
        <v>1.0620000000000001</v>
      </c>
      <c r="C262" s="2">
        <v>0.83299999999999996</v>
      </c>
      <c r="D262" s="2">
        <v>0.85099999999999998</v>
      </c>
      <c r="E262" s="2">
        <v>1.3879999999999999</v>
      </c>
      <c r="F262" s="2">
        <v>1.393</v>
      </c>
      <c r="G262" s="10">
        <v>16449.04</v>
      </c>
      <c r="H262" s="10">
        <v>16402.310000000001</v>
      </c>
      <c r="I262" s="2" t="s">
        <v>8</v>
      </c>
      <c r="J262" s="2" t="s">
        <v>8</v>
      </c>
      <c r="K262" s="2" t="s">
        <v>8</v>
      </c>
      <c r="L262" s="2">
        <f t="shared" ref="L262:L325" si="32">IFERROR(B261*(1+95%*(G262/H261-1)),"")</f>
        <v>1.0649234364118705</v>
      </c>
      <c r="M262" s="2">
        <f t="shared" ref="M262:M325" si="33">IFERROR((C262+E262)/2,"")</f>
        <v>1.1105</v>
      </c>
      <c r="N262" s="3">
        <f t="shared" ref="N262:N325" si="34">IFERROR(L262/M262-1,"")</f>
        <v>-4.1041480043340406E-2</v>
      </c>
      <c r="O262" t="str">
        <f>IF(N262&gt;参数!B$5,"套","")</f>
        <v/>
      </c>
      <c r="P262" s="3" t="str">
        <f>IFERROR(IF(O261="套",(F262-E261)/2-2*参数!B$2,""),"")</f>
        <v/>
      </c>
      <c r="Q262" s="11">
        <f t="shared" ref="Q262:Q325" si="35">IFERROR(Q261*(1+P262),Q261)</f>
        <v>2.7197285387400996</v>
      </c>
      <c r="R262" s="3">
        <f t="shared" ref="R262:R325" si="36">(IFERROR(D262+0,0)+IFERROR(J262+0,0))/IFERROR(D261+0,0)-1</f>
        <v>1.9161676646706649E-2</v>
      </c>
      <c r="S262" s="3">
        <f t="shared" ref="S262:S325" si="37">(IFERROR(F262+0,0)+IFERROR(K262+0,0))/IFERROR(F261+0,0)-1</f>
        <v>-1.8322762508809043E-2</v>
      </c>
      <c r="T262" s="5">
        <f t="shared" ref="T262:T325" si="38">IFERROR(T261*(1+R262),T261)</f>
        <v>1.0582993846530815</v>
      </c>
      <c r="U262" s="5">
        <f t="shared" ref="U262:U325" si="39">IFERROR(U261*(1+S262),U261)</f>
        <v>6.7390317574241001</v>
      </c>
    </row>
    <row r="263" spans="1:21" x14ac:dyDescent="0.15">
      <c r="A263" s="1">
        <v>42139</v>
      </c>
      <c r="B263" s="2">
        <v>1.08</v>
      </c>
      <c r="C263" s="2">
        <v>0.84199999999999997</v>
      </c>
      <c r="D263" s="2">
        <v>0.84499999999999997</v>
      </c>
      <c r="E263" s="2">
        <v>1.34</v>
      </c>
      <c r="F263" s="2">
        <v>1.353</v>
      </c>
      <c r="G263" s="10">
        <v>16380.67</v>
      </c>
      <c r="H263" s="10">
        <v>16713.96</v>
      </c>
      <c r="I263" s="2" t="s">
        <v>8</v>
      </c>
      <c r="J263" s="2" t="s">
        <v>8</v>
      </c>
      <c r="K263" s="2" t="s">
        <v>8</v>
      </c>
      <c r="L263" s="2">
        <f t="shared" si="32"/>
        <v>1.0606689316321907</v>
      </c>
      <c r="M263" s="2">
        <f t="shared" si="33"/>
        <v>1.091</v>
      </c>
      <c r="N263" s="3">
        <f t="shared" si="34"/>
        <v>-2.780116257361076E-2</v>
      </c>
      <c r="O263" t="str">
        <f>IF(N263&gt;参数!B$5,"套","")</f>
        <v/>
      </c>
      <c r="P263" s="3" t="str">
        <f>IFERROR(IF(O262="套",(F263-E262)/2-2*参数!B$2,""),"")</f>
        <v/>
      </c>
      <c r="Q263" s="11">
        <f t="shared" si="35"/>
        <v>2.7197285387400996</v>
      </c>
      <c r="R263" s="3">
        <f t="shared" si="36"/>
        <v>-7.0505287896592828E-3</v>
      </c>
      <c r="S263" s="3">
        <f t="shared" si="37"/>
        <v>-2.871500358937551E-2</v>
      </c>
      <c r="T263" s="5">
        <f t="shared" si="38"/>
        <v>1.0508378143735062</v>
      </c>
      <c r="U263" s="5">
        <f t="shared" si="39"/>
        <v>6.5455204363207518</v>
      </c>
    </row>
    <row r="264" spans="1:21" x14ac:dyDescent="0.15">
      <c r="A264" s="1">
        <v>42142</v>
      </c>
      <c r="B264" s="2">
        <v>1.1020000000000001</v>
      </c>
      <c r="C264" s="2">
        <v>0.84199999999999997</v>
      </c>
      <c r="D264" s="2">
        <v>0.84199999999999997</v>
      </c>
      <c r="E264" s="2">
        <v>1.3380000000000001</v>
      </c>
      <c r="F264" s="2">
        <v>1.365</v>
      </c>
      <c r="G264" s="10">
        <v>16744.98</v>
      </c>
      <c r="H264" s="10">
        <v>17119.21</v>
      </c>
      <c r="I264" s="2" t="s">
        <v>8</v>
      </c>
      <c r="J264" s="2" t="s">
        <v>8</v>
      </c>
      <c r="K264" s="2" t="s">
        <v>8</v>
      </c>
      <c r="L264" s="2">
        <f t="shared" si="32"/>
        <v>1.0819041878764819</v>
      </c>
      <c r="M264" s="2">
        <f t="shared" si="33"/>
        <v>1.0900000000000001</v>
      </c>
      <c r="N264" s="3">
        <f t="shared" si="34"/>
        <v>-7.4273505720350297E-3</v>
      </c>
      <c r="O264" t="str">
        <f>IF(N264&gt;参数!B$5,"套","")</f>
        <v/>
      </c>
      <c r="P264" s="3" t="str">
        <f>IFERROR(IF(O263="套",(F264-E263)/2-2*参数!B$2,""),"")</f>
        <v/>
      </c>
      <c r="Q264" s="11">
        <f t="shared" si="35"/>
        <v>2.7197285387400996</v>
      </c>
      <c r="R264" s="3">
        <f t="shared" si="36"/>
        <v>-3.5502958579881616E-3</v>
      </c>
      <c r="S264" s="3">
        <f t="shared" si="37"/>
        <v>8.8691796008868451E-3</v>
      </c>
      <c r="T264" s="5">
        <f t="shared" si="38"/>
        <v>1.0471070292337186</v>
      </c>
      <c r="U264" s="5">
        <f t="shared" si="39"/>
        <v>6.6035738326517555</v>
      </c>
    </row>
    <row r="265" spans="1:21" x14ac:dyDescent="0.15">
      <c r="A265" s="1">
        <v>42143</v>
      </c>
      <c r="B265" s="2">
        <v>1.117</v>
      </c>
      <c r="C265" s="2">
        <v>0.83899999999999997</v>
      </c>
      <c r="D265" s="2">
        <v>0.84099999999999997</v>
      </c>
      <c r="E265" s="2">
        <v>1.365</v>
      </c>
      <c r="F265" s="2">
        <v>1.379</v>
      </c>
      <c r="G265" s="10">
        <v>17168.830000000002</v>
      </c>
      <c r="H265" s="10">
        <v>17368.22</v>
      </c>
      <c r="I265" s="2" t="s">
        <v>8</v>
      </c>
      <c r="J265" s="2" t="s">
        <v>8</v>
      </c>
      <c r="K265" s="2" t="s">
        <v>8</v>
      </c>
      <c r="L265" s="2">
        <f t="shared" si="32"/>
        <v>1.1050344378040813</v>
      </c>
      <c r="M265" s="2">
        <f t="shared" si="33"/>
        <v>1.1019999999999999</v>
      </c>
      <c r="N265" s="3">
        <f t="shared" si="34"/>
        <v>2.7535733249377525E-3</v>
      </c>
      <c r="O265" t="str">
        <f>IF(N265&gt;参数!B$5,"套","")</f>
        <v/>
      </c>
      <c r="P265" s="3" t="str">
        <f>IFERROR(IF(O264="套",(F265-E264)/2-2*参数!B$2,""),"")</f>
        <v/>
      </c>
      <c r="Q265" s="11">
        <f t="shared" si="35"/>
        <v>2.7197285387400996</v>
      </c>
      <c r="R265" s="3">
        <f t="shared" si="36"/>
        <v>-1.1876484560570111E-3</v>
      </c>
      <c r="S265" s="3">
        <f t="shared" si="37"/>
        <v>1.025641025641022E-2</v>
      </c>
      <c r="T265" s="5">
        <f t="shared" si="38"/>
        <v>1.0458634341871227</v>
      </c>
      <c r="U265" s="5">
        <f t="shared" si="39"/>
        <v>6.6713027950379269</v>
      </c>
    </row>
    <row r="266" spans="1:21" x14ac:dyDescent="0.15">
      <c r="A266" s="1">
        <v>42144</v>
      </c>
      <c r="B266" s="2">
        <v>1.153</v>
      </c>
      <c r="C266" s="2">
        <v>0.83899999999999997</v>
      </c>
      <c r="D266" s="2">
        <v>0.84099999999999997</v>
      </c>
      <c r="E266" s="2">
        <v>1.3859999999999999</v>
      </c>
      <c r="F266" s="2">
        <v>1.4530000000000001</v>
      </c>
      <c r="G266" s="10">
        <v>17485.75</v>
      </c>
      <c r="H266" s="10">
        <v>17961.87</v>
      </c>
      <c r="I266" s="2" t="s">
        <v>8</v>
      </c>
      <c r="J266" s="2" t="s">
        <v>8</v>
      </c>
      <c r="K266" s="2" t="s">
        <v>8</v>
      </c>
      <c r="L266" s="2">
        <f t="shared" si="32"/>
        <v>1.1241807565484545</v>
      </c>
      <c r="M266" s="2">
        <f t="shared" si="33"/>
        <v>1.1124999999999998</v>
      </c>
      <c r="N266" s="3">
        <f t="shared" si="34"/>
        <v>1.049955644804923E-2</v>
      </c>
      <c r="O266" t="str">
        <f>IF(N266&gt;参数!B$5,"套","")</f>
        <v>套</v>
      </c>
      <c r="P266" s="3" t="str">
        <f>IFERROR(IF(O265="套",(F266-E265)/2-2*参数!B$2,""),"")</f>
        <v/>
      </c>
      <c r="Q266" s="11">
        <f t="shared" si="35"/>
        <v>2.7197285387400996</v>
      </c>
      <c r="R266" s="3">
        <f t="shared" si="36"/>
        <v>0</v>
      </c>
      <c r="S266" s="3">
        <f t="shared" si="37"/>
        <v>5.3662073966642465E-2</v>
      </c>
      <c r="T266" s="5">
        <f t="shared" si="38"/>
        <v>1.0458634341871227</v>
      </c>
      <c r="U266" s="5">
        <f t="shared" si="39"/>
        <v>7.0292987390791204</v>
      </c>
    </row>
    <row r="267" spans="1:21" x14ac:dyDescent="0.15">
      <c r="A267" s="1">
        <v>42145</v>
      </c>
      <c r="B267" s="2">
        <v>1.1890000000000001</v>
      </c>
      <c r="C267" s="2">
        <v>0.84</v>
      </c>
      <c r="D267" s="2">
        <v>0.84399999999999997</v>
      </c>
      <c r="E267" s="2">
        <v>1.4610000000000001</v>
      </c>
      <c r="F267" s="2">
        <v>1.506</v>
      </c>
      <c r="G267" s="10">
        <v>18083.18</v>
      </c>
      <c r="H267" s="10">
        <v>18562.099999999999</v>
      </c>
      <c r="I267" s="2" t="s">
        <v>8</v>
      </c>
      <c r="J267" s="2" t="s">
        <v>8</v>
      </c>
      <c r="K267" s="2" t="s">
        <v>8</v>
      </c>
      <c r="L267" s="2">
        <f t="shared" si="32"/>
        <v>1.1603977213118679</v>
      </c>
      <c r="M267" s="2">
        <f t="shared" si="33"/>
        <v>1.1505000000000001</v>
      </c>
      <c r="N267" s="3">
        <f t="shared" si="34"/>
        <v>8.6029737608586121E-3</v>
      </c>
      <c r="O267" t="str">
        <f>IF(N267&gt;参数!B$5,"套","")</f>
        <v>套</v>
      </c>
      <c r="P267" s="3">
        <f>IFERROR(IF(O266="套",(F267-E266)/2-2*参数!B$2,""),"")</f>
        <v>5.9800000000000055E-2</v>
      </c>
      <c r="Q267" s="11">
        <f t="shared" si="35"/>
        <v>2.8823683053567577</v>
      </c>
      <c r="R267" s="3">
        <f t="shared" si="36"/>
        <v>3.5671819262781401E-3</v>
      </c>
      <c r="S267" s="3">
        <f t="shared" si="37"/>
        <v>3.6476256022023312E-2</v>
      </c>
      <c r="T267" s="5">
        <f t="shared" si="38"/>
        <v>1.0495942193269101</v>
      </c>
      <c r="U267" s="5">
        <f t="shared" si="39"/>
        <v>7.2857012395410559</v>
      </c>
    </row>
    <row r="268" spans="1:21" x14ac:dyDescent="0.15">
      <c r="A268" s="1">
        <v>42146</v>
      </c>
      <c r="B268" s="2">
        <v>1.2010000000000001</v>
      </c>
      <c r="C268" s="2">
        <v>0.84299999999999997</v>
      </c>
      <c r="D268" s="2">
        <v>0.84799999999999998</v>
      </c>
      <c r="E268" s="2">
        <v>1.532</v>
      </c>
      <c r="F268" s="2">
        <v>1.552</v>
      </c>
      <c r="G268" s="10">
        <v>18790.03</v>
      </c>
      <c r="H268" s="10">
        <v>18766.59</v>
      </c>
      <c r="I268" s="2" t="s">
        <v>8</v>
      </c>
      <c r="J268" s="2" t="s">
        <v>8</v>
      </c>
      <c r="K268" s="2" t="s">
        <v>8</v>
      </c>
      <c r="L268" s="2">
        <f t="shared" si="32"/>
        <v>1.2028701079888591</v>
      </c>
      <c r="M268" s="2">
        <f t="shared" si="33"/>
        <v>1.1875</v>
      </c>
      <c r="N268" s="3">
        <f t="shared" si="34"/>
        <v>1.2943248832723464E-2</v>
      </c>
      <c r="O268" t="str">
        <f>IF(N268&gt;参数!B$5,"套","")</f>
        <v>套</v>
      </c>
      <c r="P268" s="3">
        <f>IFERROR(IF(O267="套",(F268-E267)/2-2*参数!B$2,""),"")</f>
        <v>4.5299999999999986E-2</v>
      </c>
      <c r="Q268" s="11">
        <f t="shared" si="35"/>
        <v>3.0129395895894184</v>
      </c>
      <c r="R268" s="3">
        <f t="shared" si="36"/>
        <v>4.7393364928909332E-3</v>
      </c>
      <c r="S268" s="3">
        <f t="shared" si="37"/>
        <v>3.0544488711819362E-2</v>
      </c>
      <c r="T268" s="5">
        <f t="shared" si="38"/>
        <v>1.0545685995132934</v>
      </c>
      <c r="U268" s="5">
        <f t="shared" si="39"/>
        <v>7.5082392588099056</v>
      </c>
    </row>
    <row r="269" spans="1:21" x14ac:dyDescent="0.15">
      <c r="A269" s="1">
        <v>42149</v>
      </c>
      <c r="B269" s="2">
        <v>1.2629999999999999</v>
      </c>
      <c r="C269" s="2">
        <v>0.84499999999999997</v>
      </c>
      <c r="D269" s="2">
        <v>0.85</v>
      </c>
      <c r="E269" s="2">
        <v>1.5529999999999999</v>
      </c>
      <c r="F269" s="2">
        <v>1.7070000000000001</v>
      </c>
      <c r="G269" s="10">
        <v>18556.79</v>
      </c>
      <c r="H269" s="10">
        <v>19790.310000000001</v>
      </c>
      <c r="I269" s="2" t="s">
        <v>8</v>
      </c>
      <c r="J269" s="2" t="s">
        <v>8</v>
      </c>
      <c r="K269" s="2" t="s">
        <v>8</v>
      </c>
      <c r="L269" s="2">
        <f t="shared" si="32"/>
        <v>1.1882448159202073</v>
      </c>
      <c r="M269" s="2">
        <f t="shared" si="33"/>
        <v>1.1989999999999998</v>
      </c>
      <c r="N269" s="3">
        <f t="shared" si="34"/>
        <v>-8.9701285069162529E-3</v>
      </c>
      <c r="O269" t="str">
        <f>IF(N269&gt;参数!B$5,"套","")</f>
        <v/>
      </c>
      <c r="P269" s="3">
        <f>IFERROR(IF(O268="套",(F269-E268)/2-2*参数!B$2,""),"")</f>
        <v>8.7300000000000016E-2</v>
      </c>
      <c r="Q269" s="11">
        <f t="shared" si="35"/>
        <v>3.2759692157605746</v>
      </c>
      <c r="R269" s="3">
        <f t="shared" si="36"/>
        <v>2.3584905660376521E-3</v>
      </c>
      <c r="S269" s="3">
        <f t="shared" si="37"/>
        <v>9.9871134020618646E-2</v>
      </c>
      <c r="T269" s="5">
        <f t="shared" si="38"/>
        <v>1.0570557896064849</v>
      </c>
      <c r="U269" s="5">
        <f t="shared" si="39"/>
        <v>8.2580956280853801</v>
      </c>
    </row>
    <row r="270" spans="1:21" x14ac:dyDescent="0.15">
      <c r="A270" s="1">
        <v>42150</v>
      </c>
      <c r="B270" s="2">
        <v>1.3460000000000001</v>
      </c>
      <c r="C270" s="2">
        <v>0.85</v>
      </c>
      <c r="D270" s="2">
        <v>0.84099999999999997</v>
      </c>
      <c r="E270" s="2">
        <v>1.8380000000000001</v>
      </c>
      <c r="F270" s="2">
        <v>1.8779999999999999</v>
      </c>
      <c r="G270" s="10">
        <v>20230.830000000002</v>
      </c>
      <c r="H270" s="10">
        <v>21209.040000000001</v>
      </c>
      <c r="I270" s="2" t="s">
        <v>8</v>
      </c>
      <c r="J270" s="2" t="s">
        <v>8</v>
      </c>
      <c r="K270" s="2" t="s">
        <v>8</v>
      </c>
      <c r="L270" s="2">
        <f t="shared" si="32"/>
        <v>1.2897079152373057</v>
      </c>
      <c r="M270" s="2">
        <f t="shared" si="33"/>
        <v>1.3440000000000001</v>
      </c>
      <c r="N270" s="3">
        <f t="shared" si="34"/>
        <v>-4.0395896400814313E-2</v>
      </c>
      <c r="O270" t="str">
        <f>IF(N270&gt;参数!B$5,"套","")</f>
        <v/>
      </c>
      <c r="P270" s="3" t="str">
        <f>IFERROR(IF(O269="套",(F270-E269)/2-2*参数!B$2,""),"")</f>
        <v/>
      </c>
      <c r="Q270" s="11">
        <f t="shared" si="35"/>
        <v>3.2759692157605746</v>
      </c>
      <c r="R270" s="3">
        <f t="shared" si="36"/>
        <v>-1.0588235294117676E-2</v>
      </c>
      <c r="S270" s="3">
        <f t="shared" si="37"/>
        <v>0.10017574692442865</v>
      </c>
      <c r="T270" s="5">
        <f t="shared" si="38"/>
        <v>1.045863434187122</v>
      </c>
      <c r="U270" s="5">
        <f t="shared" si="39"/>
        <v>9.085356525802192</v>
      </c>
    </row>
    <row r="271" spans="1:21" x14ac:dyDescent="0.15">
      <c r="A271" s="1">
        <v>42151</v>
      </c>
      <c r="B271" s="2">
        <v>1.3520000000000001</v>
      </c>
      <c r="C271" s="2">
        <v>0.83699999999999997</v>
      </c>
      <c r="D271" s="2">
        <v>0.81299999999999994</v>
      </c>
      <c r="E271" s="2">
        <v>2.0630000000000002</v>
      </c>
      <c r="F271" s="2">
        <v>2.0659999999999998</v>
      </c>
      <c r="G271" s="10">
        <v>21507.54</v>
      </c>
      <c r="H271" s="10">
        <v>21346.55</v>
      </c>
      <c r="I271" s="2" t="s">
        <v>8</v>
      </c>
      <c r="J271" s="2" t="s">
        <v>8</v>
      </c>
      <c r="K271" s="2" t="s">
        <v>8</v>
      </c>
      <c r="L271" s="2">
        <f t="shared" si="32"/>
        <v>1.3639966632153084</v>
      </c>
      <c r="M271" s="2">
        <f t="shared" si="33"/>
        <v>1.4500000000000002</v>
      </c>
      <c r="N271" s="3">
        <f t="shared" si="34"/>
        <v>-5.9312646058408136E-2</v>
      </c>
      <c r="O271" t="str">
        <f>IF(N271&gt;参数!B$5,"套","")</f>
        <v/>
      </c>
      <c r="P271" s="3" t="str">
        <f>IFERROR(IF(O270="套",(F271-E270)/2-2*参数!B$2,""),"")</f>
        <v/>
      </c>
      <c r="Q271" s="11">
        <f t="shared" si="35"/>
        <v>3.2759692157605746</v>
      </c>
      <c r="R271" s="3">
        <f t="shared" si="36"/>
        <v>-3.3293697978596937E-2</v>
      </c>
      <c r="S271" s="3">
        <f t="shared" si="37"/>
        <v>0.10010649627263035</v>
      </c>
      <c r="T271" s="5">
        <f t="shared" si="38"/>
        <v>1.0110427728824378</v>
      </c>
      <c r="U271" s="5">
        <f t="shared" si="39"/>
        <v>9.9948597349879265</v>
      </c>
    </row>
    <row r="272" spans="1:21" x14ac:dyDescent="0.15">
      <c r="A272" s="1">
        <v>42152</v>
      </c>
      <c r="B272" s="2">
        <v>1.26</v>
      </c>
      <c r="C272" s="2">
        <v>0.79900000000000004</v>
      </c>
      <c r="D272" s="2">
        <v>0.82599999999999996</v>
      </c>
      <c r="E272" s="2">
        <v>2.1</v>
      </c>
      <c r="F272" s="2">
        <v>1.982</v>
      </c>
      <c r="G272" s="10">
        <v>21221.45</v>
      </c>
      <c r="H272" s="10">
        <v>19826.03</v>
      </c>
      <c r="I272" s="2" t="s">
        <v>8</v>
      </c>
      <c r="J272" s="2" t="s">
        <v>8</v>
      </c>
      <c r="K272" s="2" t="s">
        <v>8</v>
      </c>
      <c r="L272" s="2">
        <f t="shared" si="32"/>
        <v>1.3444728614225721</v>
      </c>
      <c r="M272" s="2">
        <f t="shared" si="33"/>
        <v>1.4495</v>
      </c>
      <c r="N272" s="3">
        <f t="shared" si="34"/>
        <v>-7.2457494706745784E-2</v>
      </c>
      <c r="O272" t="str">
        <f>IF(N272&gt;参数!B$5,"套","")</f>
        <v/>
      </c>
      <c r="P272" s="3" t="str">
        <f>IFERROR(IF(O271="套",(F272-E271)/2-2*参数!B$2,""),"")</f>
        <v/>
      </c>
      <c r="Q272" s="11">
        <f t="shared" si="35"/>
        <v>3.2759692157605746</v>
      </c>
      <c r="R272" s="3">
        <f t="shared" si="36"/>
        <v>1.5990159901599021E-2</v>
      </c>
      <c r="S272" s="3">
        <f t="shared" si="37"/>
        <v>-4.0658276863504317E-2</v>
      </c>
      <c r="T272" s="5">
        <f t="shared" si="38"/>
        <v>1.027209508488184</v>
      </c>
      <c r="U272" s="5">
        <f t="shared" si="39"/>
        <v>9.5884859606708961</v>
      </c>
    </row>
    <row r="273" spans="1:21" x14ac:dyDescent="0.15">
      <c r="A273" s="1">
        <v>42153</v>
      </c>
      <c r="B273" s="2">
        <v>1.29</v>
      </c>
      <c r="C273" s="2">
        <v>0.81</v>
      </c>
      <c r="D273" s="2">
        <v>0.8</v>
      </c>
      <c r="E273" s="2">
        <v>1.901</v>
      </c>
      <c r="F273" s="2">
        <v>2.09</v>
      </c>
      <c r="G273" s="10">
        <v>19735.650000000001</v>
      </c>
      <c r="H273" s="10">
        <v>20344.82</v>
      </c>
      <c r="I273" s="2" t="s">
        <v>8</v>
      </c>
      <c r="J273" s="2" t="s">
        <v>8</v>
      </c>
      <c r="K273" s="2" t="s">
        <v>8</v>
      </c>
      <c r="L273" s="2">
        <f t="shared" si="32"/>
        <v>1.2545432918239305</v>
      </c>
      <c r="M273" s="2">
        <f t="shared" si="33"/>
        <v>1.3555000000000001</v>
      </c>
      <c r="N273" s="3">
        <f t="shared" si="34"/>
        <v>-7.4479312560730038E-2</v>
      </c>
      <c r="O273" t="str">
        <f>IF(N273&gt;参数!B$5,"套","")</f>
        <v/>
      </c>
      <c r="P273" s="3" t="str">
        <f>IFERROR(IF(O272="套",(F273-E272)/2-2*参数!B$2,""),"")</f>
        <v/>
      </c>
      <c r="Q273" s="11">
        <f t="shared" si="35"/>
        <v>3.2759692157605746</v>
      </c>
      <c r="R273" s="3">
        <f t="shared" si="36"/>
        <v>-3.1476997578692378E-2</v>
      </c>
      <c r="S273" s="3">
        <f t="shared" si="37"/>
        <v>5.4490413723511599E-2</v>
      </c>
      <c r="T273" s="5">
        <f t="shared" si="38"/>
        <v>0.99487603727669172</v>
      </c>
      <c r="U273" s="5">
        <f t="shared" si="39"/>
        <v>10.110966527649936</v>
      </c>
    </row>
    <row r="274" spans="1:21" x14ac:dyDescent="0.15">
      <c r="A274" s="1">
        <v>42156</v>
      </c>
      <c r="B274" s="2">
        <v>1.3480000000000001</v>
      </c>
      <c r="C274" s="2">
        <v>0.79300000000000004</v>
      </c>
      <c r="D274" s="2">
        <v>0.79500000000000004</v>
      </c>
      <c r="E274" s="2">
        <v>1.9219999999999999</v>
      </c>
      <c r="F274" s="2">
        <v>2.0310000000000001</v>
      </c>
      <c r="G274" s="10">
        <v>20478.099999999999</v>
      </c>
      <c r="H274" s="10">
        <v>21343.87</v>
      </c>
      <c r="I274" s="2" t="s">
        <v>8</v>
      </c>
      <c r="J274" s="2" t="s">
        <v>8</v>
      </c>
      <c r="K274" s="2" t="s">
        <v>8</v>
      </c>
      <c r="L274" s="2">
        <f t="shared" si="32"/>
        <v>1.2980283158071684</v>
      </c>
      <c r="M274" s="2">
        <f t="shared" si="33"/>
        <v>1.3574999999999999</v>
      </c>
      <c r="N274" s="3">
        <f t="shared" si="34"/>
        <v>-4.380971211258311E-2</v>
      </c>
      <c r="O274" t="str">
        <f>IF(N274&gt;参数!B$5,"套","")</f>
        <v/>
      </c>
      <c r="P274" s="3" t="str">
        <f>IFERROR(IF(O273="套",(F274-E273)/2-2*参数!B$2,""),"")</f>
        <v/>
      </c>
      <c r="Q274" s="11">
        <f t="shared" si="35"/>
        <v>3.2759692157605746</v>
      </c>
      <c r="R274" s="3">
        <f t="shared" si="36"/>
        <v>-6.2499999999999778E-3</v>
      </c>
      <c r="S274" s="3">
        <f t="shared" si="37"/>
        <v>-2.822966507177016E-2</v>
      </c>
      <c r="T274" s="5">
        <f t="shared" si="38"/>
        <v>0.98865806204371243</v>
      </c>
      <c r="U274" s="5">
        <f t="shared" si="39"/>
        <v>9.8255373290224988</v>
      </c>
    </row>
    <row r="275" spans="1:21" x14ac:dyDescent="0.15">
      <c r="A275" s="1">
        <v>42157</v>
      </c>
      <c r="B275" s="2">
        <v>1.3839999999999999</v>
      </c>
      <c r="C275" s="2">
        <v>0.77600000000000002</v>
      </c>
      <c r="D275" s="2">
        <v>0.79800000000000004</v>
      </c>
      <c r="E275" s="2">
        <v>1.98</v>
      </c>
      <c r="F275" s="2">
        <v>1.9419999999999999</v>
      </c>
      <c r="G275" s="10">
        <v>21476.46</v>
      </c>
      <c r="H275" s="10">
        <v>21958.54</v>
      </c>
      <c r="I275" s="2" t="s">
        <v>8</v>
      </c>
      <c r="J275" s="2" t="s">
        <v>8</v>
      </c>
      <c r="K275" s="2" t="s">
        <v>8</v>
      </c>
      <c r="L275" s="2">
        <f t="shared" si="32"/>
        <v>1.3559551999707644</v>
      </c>
      <c r="M275" s="2">
        <f t="shared" si="33"/>
        <v>1.3780000000000001</v>
      </c>
      <c r="N275" s="3">
        <f t="shared" si="34"/>
        <v>-1.5997677815120293E-2</v>
      </c>
      <c r="O275" t="str">
        <f>IF(N275&gt;参数!B$5,"套","")</f>
        <v/>
      </c>
      <c r="P275" s="3" t="str">
        <f>IFERROR(IF(O274="套",(F275-E274)/2-2*参数!B$2,""),"")</f>
        <v/>
      </c>
      <c r="Q275" s="11">
        <f t="shared" si="35"/>
        <v>3.2759692157605746</v>
      </c>
      <c r="R275" s="3">
        <f t="shared" si="36"/>
        <v>3.7735849056603765E-3</v>
      </c>
      <c r="S275" s="3">
        <f t="shared" si="37"/>
        <v>-4.3820777941900646E-2</v>
      </c>
      <c r="T275" s="5">
        <f t="shared" si="38"/>
        <v>0.99238884718350007</v>
      </c>
      <c r="U275" s="5">
        <f t="shared" si="39"/>
        <v>9.3949746395675486</v>
      </c>
    </row>
    <row r="276" spans="1:21" x14ac:dyDescent="0.15">
      <c r="A276" s="1">
        <v>42158</v>
      </c>
      <c r="B276" s="2">
        <v>1.3520000000000001</v>
      </c>
      <c r="C276" s="2">
        <v>0.79200000000000004</v>
      </c>
      <c r="D276" s="2">
        <v>0.82</v>
      </c>
      <c r="E276" s="2">
        <v>1.9510000000000001</v>
      </c>
      <c r="F276" s="2">
        <v>1.883</v>
      </c>
      <c r="G276" s="10">
        <v>22063.279999999999</v>
      </c>
      <c r="H276" s="10">
        <v>21456.97</v>
      </c>
      <c r="I276" s="2" t="s">
        <v>8</v>
      </c>
      <c r="J276" s="2" t="s">
        <v>8</v>
      </c>
      <c r="K276" s="2" t="s">
        <v>8</v>
      </c>
      <c r="L276" s="2">
        <f t="shared" si="32"/>
        <v>1.3902714621281742</v>
      </c>
      <c r="M276" s="2">
        <f t="shared" si="33"/>
        <v>1.3715000000000002</v>
      </c>
      <c r="N276" s="3">
        <f t="shared" si="34"/>
        <v>1.3686811613688787E-2</v>
      </c>
      <c r="O276" t="str">
        <f>IF(N276&gt;参数!B$5,"套","")</f>
        <v>套</v>
      </c>
      <c r="P276" s="3" t="str">
        <f>IFERROR(IF(O275="套",(F276-E275)/2-2*参数!B$2,""),"")</f>
        <v/>
      </c>
      <c r="Q276" s="11">
        <f t="shared" si="35"/>
        <v>3.2759692157605746</v>
      </c>
      <c r="R276" s="3">
        <f t="shared" si="36"/>
        <v>2.7568922305764243E-2</v>
      </c>
      <c r="S276" s="3">
        <f t="shared" si="37"/>
        <v>-3.0381050463439752E-2</v>
      </c>
      <c r="T276" s="5">
        <f t="shared" si="38"/>
        <v>1.019747938208609</v>
      </c>
      <c r="U276" s="5">
        <f t="shared" si="39"/>
        <v>9.10954544094011</v>
      </c>
    </row>
    <row r="277" spans="1:21" x14ac:dyDescent="0.15">
      <c r="A277" s="1">
        <v>42159</v>
      </c>
      <c r="B277" s="2">
        <v>1.3360000000000001</v>
      </c>
      <c r="C277" s="2">
        <v>0.81200000000000006</v>
      </c>
      <c r="D277" s="2">
        <v>0.82199999999999995</v>
      </c>
      <c r="E277" s="2">
        <v>1.849</v>
      </c>
      <c r="F277" s="2">
        <v>1.8280000000000001</v>
      </c>
      <c r="G277" s="10">
        <v>21490.78</v>
      </c>
      <c r="H277" s="10">
        <v>21206.39</v>
      </c>
      <c r="I277" s="2" t="s">
        <v>8</v>
      </c>
      <c r="J277" s="2" t="s">
        <v>8</v>
      </c>
      <c r="K277" s="2" t="s">
        <v>8</v>
      </c>
      <c r="L277" s="2">
        <f t="shared" si="32"/>
        <v>1.3540238441867607</v>
      </c>
      <c r="M277" s="2">
        <f t="shared" si="33"/>
        <v>1.3305</v>
      </c>
      <c r="N277" s="3">
        <f t="shared" si="34"/>
        <v>1.7680454105043708E-2</v>
      </c>
      <c r="O277" t="str">
        <f>IF(N277&gt;参数!B$5,"套","")</f>
        <v>套</v>
      </c>
      <c r="P277" s="3">
        <f>IFERROR(IF(O276="套",(F277-E276)/2-2*参数!B$2,""),"")</f>
        <v>-6.1699999999999998E-2</v>
      </c>
      <c r="Q277" s="11">
        <f t="shared" si="35"/>
        <v>3.0738419151481473</v>
      </c>
      <c r="R277" s="3">
        <f t="shared" si="36"/>
        <v>2.4390243902439046E-3</v>
      </c>
      <c r="S277" s="3">
        <f t="shared" si="37"/>
        <v>-2.9208709506107211E-2</v>
      </c>
      <c r="T277" s="5">
        <f t="shared" si="38"/>
        <v>1.0222351283018007</v>
      </c>
      <c r="U277" s="5">
        <f t="shared" si="39"/>
        <v>8.8434673744230068</v>
      </c>
    </row>
    <row r="278" spans="1:21" x14ac:dyDescent="0.15">
      <c r="A278" s="1">
        <v>42160</v>
      </c>
      <c r="B278" s="2">
        <v>1.347</v>
      </c>
      <c r="C278" s="2">
        <v>0.81499999999999995</v>
      </c>
      <c r="D278" s="2">
        <v>0.82399999999999995</v>
      </c>
      <c r="E278" s="2">
        <v>1.85</v>
      </c>
      <c r="F278" s="2">
        <v>1.903</v>
      </c>
      <c r="G278" s="10">
        <v>21463.49</v>
      </c>
      <c r="H278" s="10">
        <v>21391.19</v>
      </c>
      <c r="I278" s="2" t="s">
        <v>8</v>
      </c>
      <c r="J278" s="2" t="s">
        <v>8</v>
      </c>
      <c r="K278" s="2" t="s">
        <v>8</v>
      </c>
      <c r="L278" s="2">
        <f t="shared" si="32"/>
        <v>1.3513874053999764</v>
      </c>
      <c r="M278" s="2">
        <f t="shared" si="33"/>
        <v>1.3325</v>
      </c>
      <c r="N278" s="3">
        <f t="shared" si="34"/>
        <v>1.4174413058143598E-2</v>
      </c>
      <c r="O278" t="str">
        <f>IF(N278&gt;参数!B$5,"套","")</f>
        <v>套</v>
      </c>
      <c r="P278" s="3">
        <f>IFERROR(IF(O277="套",(F278-E277)/2-2*参数!B$2,""),"")</f>
        <v>2.6800000000000025E-2</v>
      </c>
      <c r="Q278" s="11">
        <f t="shared" si="35"/>
        <v>3.1562208784741173</v>
      </c>
      <c r="R278" s="3">
        <f t="shared" si="36"/>
        <v>2.4330900243310083E-3</v>
      </c>
      <c r="S278" s="3">
        <f t="shared" si="37"/>
        <v>4.1028446389496764E-2</v>
      </c>
      <c r="T278" s="5">
        <f t="shared" si="38"/>
        <v>1.0247223183949925</v>
      </c>
      <c r="U278" s="5">
        <f t="shared" si="39"/>
        <v>9.2063011014917855</v>
      </c>
    </row>
    <row r="279" spans="1:21" x14ac:dyDescent="0.15">
      <c r="A279" s="1">
        <v>42163</v>
      </c>
      <c r="B279" s="2">
        <v>1.304</v>
      </c>
      <c r="C279" s="2">
        <v>0.82199999999999995</v>
      </c>
      <c r="D279" s="2">
        <v>0.82</v>
      </c>
      <c r="E279" s="2">
        <v>1.903</v>
      </c>
      <c r="F279" s="2">
        <v>1.8320000000000001</v>
      </c>
      <c r="G279" s="10">
        <v>21339.09</v>
      </c>
      <c r="H279" s="10">
        <v>20711.78</v>
      </c>
      <c r="I279" s="2" t="s">
        <v>8</v>
      </c>
      <c r="J279" s="2" t="s">
        <v>8</v>
      </c>
      <c r="K279" s="2" t="s">
        <v>8</v>
      </c>
      <c r="L279" s="2">
        <f t="shared" si="32"/>
        <v>1.343883307333533</v>
      </c>
      <c r="M279" s="2">
        <f t="shared" si="33"/>
        <v>1.3625</v>
      </c>
      <c r="N279" s="3">
        <f t="shared" si="34"/>
        <v>-1.3663627645113419E-2</v>
      </c>
      <c r="O279" t="str">
        <f>IF(N279&gt;参数!B$5,"套","")</f>
        <v/>
      </c>
      <c r="P279" s="3">
        <f>IFERROR(IF(O278="套",(F279-E278)/2-2*参数!B$2,""),"")</f>
        <v>-9.2000000000000085E-3</v>
      </c>
      <c r="Q279" s="11">
        <f t="shared" si="35"/>
        <v>3.1271836463921554</v>
      </c>
      <c r="R279" s="3">
        <f t="shared" si="36"/>
        <v>-4.8543689320388328E-3</v>
      </c>
      <c r="S279" s="3">
        <f t="shared" si="37"/>
        <v>-3.7309511297950571E-2</v>
      </c>
      <c r="T279" s="5">
        <f t="shared" si="38"/>
        <v>1.019747938208609</v>
      </c>
      <c r="U279" s="5">
        <f t="shared" si="39"/>
        <v>8.8628185065333422</v>
      </c>
    </row>
    <row r="280" spans="1:21" x14ac:dyDescent="0.15">
      <c r="A280" s="1">
        <v>42164</v>
      </c>
      <c r="B280" s="2">
        <v>1.319</v>
      </c>
      <c r="C280" s="2">
        <v>0.80900000000000005</v>
      </c>
      <c r="D280" s="2">
        <v>0.81100000000000005</v>
      </c>
      <c r="E280" s="2">
        <v>1.8140000000000001</v>
      </c>
      <c r="F280" s="2">
        <v>1.865</v>
      </c>
      <c r="G280" s="10">
        <v>20703.11</v>
      </c>
      <c r="H280" s="10">
        <v>20964.060000000001</v>
      </c>
      <c r="I280" s="2" t="s">
        <v>8</v>
      </c>
      <c r="J280" s="2" t="s">
        <v>8</v>
      </c>
      <c r="K280" s="2" t="s">
        <v>8</v>
      </c>
      <c r="L280" s="2">
        <f t="shared" si="32"/>
        <v>1.3034814353957025</v>
      </c>
      <c r="M280" s="2">
        <f t="shared" si="33"/>
        <v>1.3115000000000001</v>
      </c>
      <c r="N280" s="3">
        <f t="shared" si="34"/>
        <v>-6.1140408725105511E-3</v>
      </c>
      <c r="O280" t="str">
        <f>IF(N280&gt;参数!B$5,"套","")</f>
        <v/>
      </c>
      <c r="P280" s="3" t="str">
        <f>IFERROR(IF(O279="套",(F280-E279)/2-2*参数!B$2,""),"")</f>
        <v/>
      </c>
      <c r="Q280" s="11">
        <f t="shared" si="35"/>
        <v>3.1271836463921554</v>
      </c>
      <c r="R280" s="3">
        <f t="shared" si="36"/>
        <v>-1.097560975609746E-2</v>
      </c>
      <c r="S280" s="3">
        <f t="shared" si="37"/>
        <v>1.8013100436681251E-2</v>
      </c>
      <c r="T280" s="5">
        <f t="shared" si="38"/>
        <v>1.0085555827892463</v>
      </c>
      <c r="U280" s="5">
        <f t="shared" si="39"/>
        <v>9.0224653464436049</v>
      </c>
    </row>
    <row r="281" spans="1:21" x14ac:dyDescent="0.15">
      <c r="A281" s="1">
        <v>42165</v>
      </c>
      <c r="B281" s="2">
        <v>1.329</v>
      </c>
      <c r="C281" s="2">
        <v>0.80700000000000005</v>
      </c>
      <c r="D281" s="2">
        <v>0.80800000000000005</v>
      </c>
      <c r="E281" s="2">
        <v>1.84</v>
      </c>
      <c r="F281" s="2">
        <v>1.847</v>
      </c>
      <c r="G281" s="10">
        <v>20838.169999999998</v>
      </c>
      <c r="H281" s="10">
        <v>21130.23</v>
      </c>
      <c r="I281" s="2" t="s">
        <v>8</v>
      </c>
      <c r="J281" s="2" t="s">
        <v>8</v>
      </c>
      <c r="K281" s="2" t="s">
        <v>8</v>
      </c>
      <c r="L281" s="2">
        <f t="shared" si="32"/>
        <v>1.3114753857554307</v>
      </c>
      <c r="M281" s="2">
        <f t="shared" si="33"/>
        <v>1.3235000000000001</v>
      </c>
      <c r="N281" s="3">
        <f t="shared" si="34"/>
        <v>-9.085465995141262E-3</v>
      </c>
      <c r="O281" t="str">
        <f>IF(N281&gt;参数!B$5,"套","")</f>
        <v/>
      </c>
      <c r="P281" s="3" t="str">
        <f>IFERROR(IF(O280="套",(F281-E280)/2-2*参数!B$2,""),"")</f>
        <v/>
      </c>
      <c r="Q281" s="11">
        <f t="shared" si="35"/>
        <v>3.1271836463921554</v>
      </c>
      <c r="R281" s="3">
        <f t="shared" si="36"/>
        <v>-3.6991368680641123E-3</v>
      </c>
      <c r="S281" s="3">
        <f t="shared" si="37"/>
        <v>-9.65147453083115E-3</v>
      </c>
      <c r="T281" s="5">
        <f t="shared" si="38"/>
        <v>1.0048247976494586</v>
      </c>
      <c r="U281" s="5">
        <f t="shared" si="39"/>
        <v>8.935385251947098</v>
      </c>
    </row>
    <row r="282" spans="1:21" x14ac:dyDescent="0.15">
      <c r="A282" s="1">
        <v>42166</v>
      </c>
      <c r="B282" s="2">
        <v>1.337</v>
      </c>
      <c r="C282" s="2">
        <v>0.80400000000000005</v>
      </c>
      <c r="D282" s="2">
        <v>0.81</v>
      </c>
      <c r="E282" s="2">
        <v>1.8340000000000001</v>
      </c>
      <c r="F282" s="2">
        <v>1.8240000000000001</v>
      </c>
      <c r="G282" s="10">
        <v>21082.09</v>
      </c>
      <c r="H282" s="10">
        <v>21283.75</v>
      </c>
      <c r="I282" s="2" t="s">
        <v>8</v>
      </c>
      <c r="J282" s="2" t="s">
        <v>8</v>
      </c>
      <c r="K282" s="2" t="s">
        <v>8</v>
      </c>
      <c r="L282" s="2">
        <f t="shared" si="32"/>
        <v>1.326123592265678</v>
      </c>
      <c r="M282" s="2">
        <f t="shared" si="33"/>
        <v>1.319</v>
      </c>
      <c r="N282" s="3">
        <f t="shared" si="34"/>
        <v>5.4007522863366297E-3</v>
      </c>
      <c r="O282" t="str">
        <f>IF(N282&gt;参数!B$5,"套","")</f>
        <v/>
      </c>
      <c r="P282" s="3" t="str">
        <f>IFERROR(IF(O281="套",(F282-E281)/2-2*参数!B$2,""),"")</f>
        <v/>
      </c>
      <c r="Q282" s="11">
        <f t="shared" si="35"/>
        <v>3.1271836463921554</v>
      </c>
      <c r="R282" s="3">
        <f t="shared" si="36"/>
        <v>2.4752475247524774E-3</v>
      </c>
      <c r="S282" s="3">
        <f t="shared" si="37"/>
        <v>-1.2452625879805002E-2</v>
      </c>
      <c r="T282" s="5">
        <f t="shared" si="38"/>
        <v>1.0073119877426504</v>
      </c>
      <c r="U282" s="5">
        <f t="shared" si="39"/>
        <v>8.8241162423126731</v>
      </c>
    </row>
    <row r="283" spans="1:21" x14ac:dyDescent="0.15">
      <c r="A283" s="1">
        <v>42167</v>
      </c>
      <c r="B283" s="2">
        <v>1.3520000000000001</v>
      </c>
      <c r="C283" s="2">
        <v>0.80900000000000005</v>
      </c>
      <c r="D283" s="2">
        <v>0.8</v>
      </c>
      <c r="E283" s="2">
        <v>1.821</v>
      </c>
      <c r="F283" s="2">
        <v>1.9339999999999999</v>
      </c>
      <c r="G283" s="10">
        <v>21369.200000000001</v>
      </c>
      <c r="H283" s="10">
        <v>21541.83</v>
      </c>
      <c r="I283" s="2" t="s">
        <v>8</v>
      </c>
      <c r="J283" s="2" t="s">
        <v>8</v>
      </c>
      <c r="K283" s="2" t="s">
        <v>8</v>
      </c>
      <c r="L283" s="2">
        <f t="shared" si="32"/>
        <v>1.3420993982498386</v>
      </c>
      <c r="M283" s="2">
        <f t="shared" si="33"/>
        <v>1.3149999999999999</v>
      </c>
      <c r="N283" s="3">
        <f t="shared" si="34"/>
        <v>2.0607907414325943E-2</v>
      </c>
      <c r="O283" t="str">
        <f>IF(N283&gt;参数!B$5,"套","")</f>
        <v>套</v>
      </c>
      <c r="P283" s="3" t="str">
        <f>IFERROR(IF(O282="套",(F283-E282)/2-2*参数!B$2,""),"")</f>
        <v/>
      </c>
      <c r="Q283" s="11">
        <f t="shared" si="35"/>
        <v>3.1271836463921554</v>
      </c>
      <c r="R283" s="3">
        <f t="shared" si="36"/>
        <v>-1.2345679012345734E-2</v>
      </c>
      <c r="S283" s="3">
        <f t="shared" si="37"/>
        <v>6.0307017543859587E-2</v>
      </c>
      <c r="T283" s="5">
        <f t="shared" si="38"/>
        <v>0.99487603727669172</v>
      </c>
      <c r="U283" s="5">
        <f t="shared" si="39"/>
        <v>9.3562723753468795</v>
      </c>
    </row>
    <row r="284" spans="1:21" x14ac:dyDescent="0.15">
      <c r="A284" s="1">
        <v>42170</v>
      </c>
      <c r="B284" s="2">
        <v>1.3260000000000001</v>
      </c>
      <c r="C284" s="2">
        <v>0.79800000000000004</v>
      </c>
      <c r="D284" s="2">
        <v>0.79300000000000004</v>
      </c>
      <c r="E284" s="2">
        <v>1.95</v>
      </c>
      <c r="F284" s="2">
        <v>1.8859999999999999</v>
      </c>
      <c r="G284" s="10">
        <v>21629.21</v>
      </c>
      <c r="H284" s="10">
        <v>21281.26</v>
      </c>
      <c r="I284" s="2" t="s">
        <v>8</v>
      </c>
      <c r="J284" s="2" t="s">
        <v>8</v>
      </c>
      <c r="K284" s="2" t="s">
        <v>8</v>
      </c>
      <c r="L284" s="2">
        <f t="shared" si="32"/>
        <v>1.3572099042653292</v>
      </c>
      <c r="M284" s="2">
        <f t="shared" si="33"/>
        <v>1.3740000000000001</v>
      </c>
      <c r="N284" s="3">
        <f t="shared" si="34"/>
        <v>-1.221986589131796E-2</v>
      </c>
      <c r="O284" t="str">
        <f>IF(N284&gt;参数!B$5,"套","")</f>
        <v/>
      </c>
      <c r="P284" s="3">
        <f>IFERROR(IF(O283="套",(F284-E283)/2-2*参数!B$2,""),"")</f>
        <v>3.2299999999999975E-2</v>
      </c>
      <c r="Q284" s="11">
        <f t="shared" si="35"/>
        <v>3.2281916781706221</v>
      </c>
      <c r="R284" s="3">
        <f t="shared" si="36"/>
        <v>-8.7500000000000355E-3</v>
      </c>
      <c r="S284" s="3">
        <f t="shared" si="37"/>
        <v>-2.4819027921406445E-2</v>
      </c>
      <c r="T284" s="5">
        <f t="shared" si="38"/>
        <v>0.98617087195052067</v>
      </c>
      <c r="U284" s="5">
        <f t="shared" si="39"/>
        <v>9.1240587900228611</v>
      </c>
    </row>
    <row r="285" spans="1:21" x14ac:dyDescent="0.15">
      <c r="A285" s="1">
        <v>42171</v>
      </c>
      <c r="B285" s="2">
        <v>1.2669999999999999</v>
      </c>
      <c r="C285" s="2">
        <v>0.78500000000000003</v>
      </c>
      <c r="D285" s="2">
        <v>0.79900000000000004</v>
      </c>
      <c r="E285" s="2">
        <v>1.83</v>
      </c>
      <c r="F285" s="2">
        <v>1.7450000000000001</v>
      </c>
      <c r="G285" s="10">
        <v>21060.26</v>
      </c>
      <c r="H285" s="10">
        <v>20380.400000000001</v>
      </c>
      <c r="I285" s="2" t="s">
        <v>8</v>
      </c>
      <c r="J285" s="2" t="s">
        <v>8</v>
      </c>
      <c r="K285" s="2" t="s">
        <v>8</v>
      </c>
      <c r="L285" s="2">
        <f t="shared" si="32"/>
        <v>1.3129183638562756</v>
      </c>
      <c r="M285" s="2">
        <f t="shared" si="33"/>
        <v>1.3075000000000001</v>
      </c>
      <c r="N285" s="3">
        <f t="shared" si="34"/>
        <v>4.1440641348187146E-3</v>
      </c>
      <c r="O285" t="str">
        <f>IF(N285&gt;参数!B$5,"套","")</f>
        <v/>
      </c>
      <c r="P285" s="3" t="str">
        <f>IFERROR(IF(O284="套",(F285-E284)/2-2*参数!B$2,""),"")</f>
        <v/>
      </c>
      <c r="Q285" s="11">
        <f t="shared" si="35"/>
        <v>3.2281916781706221</v>
      </c>
      <c r="R285" s="3">
        <f t="shared" si="36"/>
        <v>7.5662042875157542E-3</v>
      </c>
      <c r="S285" s="3">
        <f t="shared" si="37"/>
        <v>-7.4761399787910854E-2</v>
      </c>
      <c r="T285" s="5">
        <f t="shared" si="38"/>
        <v>0.99363244223009584</v>
      </c>
      <c r="U285" s="5">
        <f t="shared" si="39"/>
        <v>8.441931383133559</v>
      </c>
    </row>
    <row r="286" spans="1:21" x14ac:dyDescent="0.15">
      <c r="A286" s="1">
        <v>42172</v>
      </c>
      <c r="B286" s="2">
        <v>1.276</v>
      </c>
      <c r="C286" s="2">
        <v>0.79900000000000004</v>
      </c>
      <c r="D286" s="2">
        <v>0.79400000000000004</v>
      </c>
      <c r="E286" s="2">
        <v>1.7390000000000001</v>
      </c>
      <c r="F286" s="2">
        <v>1.7709999999999999</v>
      </c>
      <c r="G286" s="10">
        <v>20278.57</v>
      </c>
      <c r="H286" s="10">
        <v>20524.18</v>
      </c>
      <c r="I286" s="2" t="s">
        <v>8</v>
      </c>
      <c r="J286" s="2" t="s">
        <v>8</v>
      </c>
      <c r="K286" s="2" t="s">
        <v>8</v>
      </c>
      <c r="L286" s="2">
        <f t="shared" si="32"/>
        <v>1.260986002261977</v>
      </c>
      <c r="M286" s="2">
        <f t="shared" si="33"/>
        <v>1.2690000000000001</v>
      </c>
      <c r="N286" s="3">
        <f t="shared" si="34"/>
        <v>-6.3152070433594165E-3</v>
      </c>
      <c r="O286" t="str">
        <f>IF(N286&gt;参数!B$5,"套","")</f>
        <v/>
      </c>
      <c r="P286" s="3" t="str">
        <f>IFERROR(IF(O285="套",(F286-E285)/2-2*参数!B$2,""),"")</f>
        <v/>
      </c>
      <c r="Q286" s="11">
        <f t="shared" si="35"/>
        <v>3.2281916781706221</v>
      </c>
      <c r="R286" s="3">
        <f t="shared" si="36"/>
        <v>-6.2578222778473247E-3</v>
      </c>
      <c r="S286" s="3">
        <f t="shared" si="37"/>
        <v>1.4899713467048548E-2</v>
      </c>
      <c r="T286" s="5">
        <f t="shared" si="38"/>
        <v>0.98741446699711655</v>
      </c>
      <c r="U286" s="5">
        <f t="shared" si="39"/>
        <v>8.5677137418507332</v>
      </c>
    </row>
    <row r="287" spans="1:21" x14ac:dyDescent="0.15">
      <c r="A287" s="1">
        <v>42173</v>
      </c>
      <c r="B287" s="2">
        <v>1.2370000000000001</v>
      </c>
      <c r="C287" s="2">
        <v>0.79200000000000004</v>
      </c>
      <c r="D287" s="2">
        <v>0.79</v>
      </c>
      <c r="E287" s="2">
        <v>1.75</v>
      </c>
      <c r="F287" s="2">
        <v>1.702</v>
      </c>
      <c r="G287" s="10">
        <v>20437.810000000001</v>
      </c>
      <c r="H287" s="10">
        <v>19878.7</v>
      </c>
      <c r="I287" s="2" t="s">
        <v>8</v>
      </c>
      <c r="J287" s="2" t="s">
        <v>8</v>
      </c>
      <c r="K287" s="2" t="s">
        <v>8</v>
      </c>
      <c r="L287" s="2">
        <f t="shared" si="32"/>
        <v>1.2708988113532431</v>
      </c>
      <c r="M287" s="2">
        <f t="shared" si="33"/>
        <v>1.2709999999999999</v>
      </c>
      <c r="N287" s="3">
        <f t="shared" si="34"/>
        <v>-7.9613412082402135E-5</v>
      </c>
      <c r="O287" t="str">
        <f>IF(N287&gt;参数!B$5,"套","")</f>
        <v/>
      </c>
      <c r="P287" s="3" t="str">
        <f>IFERROR(IF(O286="套",(F287-E286)/2-2*参数!B$2,""),"")</f>
        <v/>
      </c>
      <c r="Q287" s="11">
        <f t="shared" si="35"/>
        <v>3.2281916781706221</v>
      </c>
      <c r="R287" s="3">
        <f t="shared" si="36"/>
        <v>-5.0377833753149082E-3</v>
      </c>
      <c r="S287" s="3">
        <f t="shared" si="37"/>
        <v>-3.8961038961038974E-2</v>
      </c>
      <c r="T287" s="5">
        <f t="shared" si="38"/>
        <v>0.98244008681073303</v>
      </c>
      <c r="U287" s="5">
        <f t="shared" si="39"/>
        <v>8.2339067129474586</v>
      </c>
    </row>
    <row r="288" spans="1:21" x14ac:dyDescent="0.15">
      <c r="A288" s="1">
        <v>42174</v>
      </c>
      <c r="B288" s="2">
        <v>1.1890000000000001</v>
      </c>
      <c r="C288" s="2">
        <v>0.79</v>
      </c>
      <c r="D288" s="2">
        <v>0.79400000000000004</v>
      </c>
      <c r="E288" s="2">
        <v>1.66</v>
      </c>
      <c r="F288" s="2">
        <v>1.5660000000000001</v>
      </c>
      <c r="G288" s="10">
        <v>19508.88</v>
      </c>
      <c r="H288" s="10">
        <v>19064.86</v>
      </c>
      <c r="I288" s="2" t="s">
        <v>8</v>
      </c>
      <c r="J288" s="2" t="s">
        <v>8</v>
      </c>
      <c r="K288" s="2" t="s">
        <v>8</v>
      </c>
      <c r="L288" s="2">
        <f t="shared" si="32"/>
        <v>1.2151377065401663</v>
      </c>
      <c r="M288" s="2">
        <f t="shared" si="33"/>
        <v>1.2250000000000001</v>
      </c>
      <c r="N288" s="3">
        <f t="shared" si="34"/>
        <v>-8.0508518039459354E-3</v>
      </c>
      <c r="O288" t="str">
        <f>IF(N288&gt;参数!B$5,"套","")</f>
        <v/>
      </c>
      <c r="P288" s="3" t="str">
        <f>IFERROR(IF(O287="套",(F288-E287)/2-2*参数!B$2,""),"")</f>
        <v/>
      </c>
      <c r="Q288" s="11">
        <f t="shared" si="35"/>
        <v>3.2281916781706221</v>
      </c>
      <c r="R288" s="3">
        <f t="shared" si="36"/>
        <v>5.0632911392405333E-3</v>
      </c>
      <c r="S288" s="3">
        <f t="shared" si="37"/>
        <v>-7.9905992949471205E-2</v>
      </c>
      <c r="T288" s="5">
        <f t="shared" si="38"/>
        <v>0.98741446699711655</v>
      </c>
      <c r="U288" s="5">
        <f t="shared" si="39"/>
        <v>7.5759682211960753</v>
      </c>
    </row>
    <row r="289" spans="1:21" x14ac:dyDescent="0.15">
      <c r="A289" s="1">
        <v>42178</v>
      </c>
      <c r="B289" s="2">
        <v>1.2330000000000001</v>
      </c>
      <c r="C289" s="2">
        <v>0.79</v>
      </c>
      <c r="D289" s="2">
        <v>0.77800000000000002</v>
      </c>
      <c r="E289" s="2">
        <v>1.5860000000000001</v>
      </c>
      <c r="F289" s="2">
        <v>1.7230000000000001</v>
      </c>
      <c r="G289" s="10">
        <v>19013.900000000001</v>
      </c>
      <c r="H289" s="10">
        <v>19758.13</v>
      </c>
      <c r="I289" s="2" t="s">
        <v>8</v>
      </c>
      <c r="J289" s="2" t="s">
        <v>8</v>
      </c>
      <c r="K289" s="2" t="s">
        <v>8</v>
      </c>
      <c r="L289" s="2">
        <f t="shared" si="32"/>
        <v>1.1859807348178797</v>
      </c>
      <c r="M289" s="2">
        <f t="shared" si="33"/>
        <v>1.1880000000000002</v>
      </c>
      <c r="N289" s="3">
        <f t="shared" si="34"/>
        <v>-1.6997181667680605E-3</v>
      </c>
      <c r="O289" t="str">
        <f>IF(N289&gt;参数!B$5,"套","")</f>
        <v/>
      </c>
      <c r="P289" s="3" t="str">
        <f>IFERROR(IF(O288="套",(F289-E288)/2-2*参数!B$2,""),"")</f>
        <v/>
      </c>
      <c r="Q289" s="11">
        <f t="shared" si="35"/>
        <v>3.2281916781706221</v>
      </c>
      <c r="R289" s="3">
        <f t="shared" si="36"/>
        <v>-2.0151133501259411E-2</v>
      </c>
      <c r="S289" s="3">
        <f t="shared" si="37"/>
        <v>0.10025542784163477</v>
      </c>
      <c r="T289" s="5">
        <f t="shared" si="38"/>
        <v>0.9675169462515828</v>
      </c>
      <c r="U289" s="5">
        <f t="shared" si="39"/>
        <v>8.3355001565267166</v>
      </c>
    </row>
    <row r="290" spans="1:21" x14ac:dyDescent="0.15">
      <c r="A290" s="1">
        <v>42179</v>
      </c>
      <c r="B290" s="2">
        <v>1.2569999999999999</v>
      </c>
      <c r="C290" s="2">
        <v>0.77600000000000002</v>
      </c>
      <c r="D290" s="2">
        <v>0.78200000000000003</v>
      </c>
      <c r="E290" s="2">
        <v>1.78</v>
      </c>
      <c r="F290" s="2">
        <v>1.79</v>
      </c>
      <c r="G290" s="10">
        <v>19905.29</v>
      </c>
      <c r="H290" s="10">
        <v>20140.07</v>
      </c>
      <c r="I290" s="2" t="s">
        <v>8</v>
      </c>
      <c r="J290" s="2" t="s">
        <v>8</v>
      </c>
      <c r="K290" s="2" t="s">
        <v>8</v>
      </c>
      <c r="L290" s="2">
        <f t="shared" si="32"/>
        <v>1.2417243006296652</v>
      </c>
      <c r="M290" s="2">
        <f t="shared" si="33"/>
        <v>1.278</v>
      </c>
      <c r="N290" s="3">
        <f t="shared" si="34"/>
        <v>-2.8384741291341831E-2</v>
      </c>
      <c r="O290" t="str">
        <f>IF(N290&gt;参数!B$5,"套","")</f>
        <v/>
      </c>
      <c r="P290" s="3" t="str">
        <f>IFERROR(IF(O289="套",(F290-E289)/2-2*参数!B$2,""),"")</f>
        <v/>
      </c>
      <c r="Q290" s="11">
        <f t="shared" si="35"/>
        <v>3.2281916781706221</v>
      </c>
      <c r="R290" s="3">
        <f t="shared" si="36"/>
        <v>5.1413881748072487E-3</v>
      </c>
      <c r="S290" s="3">
        <f t="shared" si="37"/>
        <v>3.8885664538595544E-2</v>
      </c>
      <c r="T290" s="5">
        <f t="shared" si="38"/>
        <v>0.97249132643796632</v>
      </c>
      <c r="U290" s="5">
        <f t="shared" si="39"/>
        <v>8.6596316193748244</v>
      </c>
    </row>
    <row r="291" spans="1:21" x14ac:dyDescent="0.15">
      <c r="A291" s="1">
        <v>42180</v>
      </c>
      <c r="B291" s="2">
        <v>1.2150000000000001</v>
      </c>
      <c r="C291" s="2">
        <v>0.78</v>
      </c>
      <c r="D291" s="2">
        <v>0.79300000000000004</v>
      </c>
      <c r="E291" s="2">
        <v>1.7909999999999999</v>
      </c>
      <c r="F291" s="2">
        <v>1.6919999999999999</v>
      </c>
      <c r="G291" s="10">
        <v>20140.2</v>
      </c>
      <c r="H291" s="10">
        <v>19397.04</v>
      </c>
      <c r="I291" s="2" t="s">
        <v>8</v>
      </c>
      <c r="J291" s="2" t="s">
        <v>8</v>
      </c>
      <c r="K291" s="2" t="s">
        <v>8</v>
      </c>
      <c r="L291" s="2">
        <f t="shared" si="32"/>
        <v>1.2570077079920776</v>
      </c>
      <c r="M291" s="2">
        <f t="shared" si="33"/>
        <v>1.2854999999999999</v>
      </c>
      <c r="N291" s="3">
        <f t="shared" si="34"/>
        <v>-2.2164365622654447E-2</v>
      </c>
      <c r="O291" t="str">
        <f>IF(N291&gt;参数!B$5,"套","")</f>
        <v/>
      </c>
      <c r="P291" s="3" t="str">
        <f>IFERROR(IF(O290="套",(F291-E290)/2-2*参数!B$2,""),"")</f>
        <v/>
      </c>
      <c r="Q291" s="11">
        <f t="shared" si="35"/>
        <v>3.2281916781706221</v>
      </c>
      <c r="R291" s="3">
        <f t="shared" si="36"/>
        <v>1.406649616368294E-2</v>
      </c>
      <c r="S291" s="3">
        <f t="shared" si="37"/>
        <v>-5.4748603351955305E-2</v>
      </c>
      <c r="T291" s="5">
        <f t="shared" si="38"/>
        <v>0.98617087195052089</v>
      </c>
      <c r="U291" s="5">
        <f t="shared" si="39"/>
        <v>8.1855288826716226</v>
      </c>
    </row>
    <row r="292" spans="1:21" x14ac:dyDescent="0.15">
      <c r="A292" s="1">
        <v>42181</v>
      </c>
      <c r="B292" s="2">
        <v>1.115</v>
      </c>
      <c r="C292" s="2">
        <v>0.79600000000000004</v>
      </c>
      <c r="D292" s="2">
        <v>0.81399999999999995</v>
      </c>
      <c r="E292" s="2">
        <v>1.601</v>
      </c>
      <c r="F292" s="2">
        <v>1.5229999999999999</v>
      </c>
      <c r="G292" s="10">
        <v>18611.13</v>
      </c>
      <c r="H292" s="10">
        <v>17695.419999999998</v>
      </c>
      <c r="I292" s="2" t="s">
        <v>8</v>
      </c>
      <c r="J292" s="2" t="s">
        <v>8</v>
      </c>
      <c r="K292" s="2" t="s">
        <v>8</v>
      </c>
      <c r="L292" s="2">
        <f t="shared" si="32"/>
        <v>1.1682332449951127</v>
      </c>
      <c r="M292" s="2">
        <f t="shared" si="33"/>
        <v>1.1985000000000001</v>
      </c>
      <c r="N292" s="3">
        <f t="shared" si="34"/>
        <v>-2.5253863166364132E-2</v>
      </c>
      <c r="O292" t="str">
        <f>IF(N292&gt;参数!B$5,"套","")</f>
        <v/>
      </c>
      <c r="P292" s="3" t="str">
        <f>IFERROR(IF(O291="套",(F292-E291)/2-2*参数!B$2,""),"")</f>
        <v/>
      </c>
      <c r="Q292" s="11">
        <f t="shared" si="35"/>
        <v>3.2281916781706221</v>
      </c>
      <c r="R292" s="3">
        <f t="shared" si="36"/>
        <v>2.6481715006305029E-2</v>
      </c>
      <c r="S292" s="3">
        <f t="shared" si="37"/>
        <v>-9.9881796690307389E-2</v>
      </c>
      <c r="T292" s="5">
        <f t="shared" si="38"/>
        <v>1.0122863679290339</v>
      </c>
      <c r="U292" s="5">
        <f t="shared" si="39"/>
        <v>7.3679435510099767</v>
      </c>
    </row>
    <row r="293" spans="1:21" x14ac:dyDescent="0.15">
      <c r="A293" s="1">
        <v>42184</v>
      </c>
      <c r="B293" s="2">
        <v>1.0329999999999999</v>
      </c>
      <c r="C293" s="2">
        <v>0.79900000000000004</v>
      </c>
      <c r="D293" s="2">
        <v>0.79100000000000004</v>
      </c>
      <c r="E293" s="2">
        <v>1.57</v>
      </c>
      <c r="F293" s="2">
        <v>1.371</v>
      </c>
      <c r="G293" s="10" t="e">
        <v>#N/A</v>
      </c>
      <c r="H293" s="10" t="e">
        <v>#N/A</v>
      </c>
      <c r="I293" s="2" t="s">
        <v>8</v>
      </c>
      <c r="J293" s="2" t="s">
        <v>8</v>
      </c>
      <c r="K293" s="2" t="s">
        <v>8</v>
      </c>
      <c r="L293" s="2" t="str">
        <f t="shared" si="32"/>
        <v/>
      </c>
      <c r="M293" s="2">
        <f t="shared" si="33"/>
        <v>1.1845000000000001</v>
      </c>
      <c r="N293" s="3" t="str">
        <f t="shared" si="34"/>
        <v/>
      </c>
      <c r="O293" t="str">
        <f>IF(N293&gt;参数!B$5,"套","")</f>
        <v>套</v>
      </c>
      <c r="P293" s="3" t="str">
        <f>IFERROR(IF(O292="套",(F293-E292)/2-2*参数!B$2,""),"")</f>
        <v/>
      </c>
      <c r="Q293" s="11">
        <f t="shared" si="35"/>
        <v>3.2281916781706221</v>
      </c>
      <c r="R293" s="3">
        <f t="shared" si="36"/>
        <v>-2.8255528255528128E-2</v>
      </c>
      <c r="S293" s="3">
        <f t="shared" si="37"/>
        <v>-9.9803020354563343E-2</v>
      </c>
      <c r="T293" s="5">
        <f t="shared" si="38"/>
        <v>0.98368368185732913</v>
      </c>
      <c r="U293" s="5">
        <f t="shared" si="39"/>
        <v>6.6326005308172542</v>
      </c>
    </row>
    <row r="294" spans="1:21" x14ac:dyDescent="0.15">
      <c r="A294" s="1">
        <v>42185</v>
      </c>
      <c r="B294" s="2">
        <v>1.0860000000000001</v>
      </c>
      <c r="C294" s="2">
        <v>0.78800000000000003</v>
      </c>
      <c r="D294" s="2">
        <v>0.77100000000000002</v>
      </c>
      <c r="E294" s="2">
        <v>1.28</v>
      </c>
      <c r="F294" s="2">
        <v>1.4890000000000001</v>
      </c>
      <c r="G294" s="10">
        <v>15775.39</v>
      </c>
      <c r="H294" s="10">
        <v>17184.46</v>
      </c>
      <c r="I294" s="2" t="s">
        <v>8</v>
      </c>
      <c r="J294" s="2" t="s">
        <v>8</v>
      </c>
      <c r="K294" s="2" t="s">
        <v>8</v>
      </c>
      <c r="L294" s="2" t="str">
        <f t="shared" si="32"/>
        <v/>
      </c>
      <c r="M294" s="2">
        <f t="shared" si="33"/>
        <v>1.034</v>
      </c>
      <c r="N294" s="3" t="str">
        <f t="shared" si="34"/>
        <v/>
      </c>
      <c r="O294" t="str">
        <f>IF(N294&gt;参数!B$5,"套","")</f>
        <v>套</v>
      </c>
      <c r="P294" s="3">
        <f>IFERROR(IF(O293="套",(F294-E293)/2-2*参数!B$2,""),"")</f>
        <v>-4.0699999999999979E-2</v>
      </c>
      <c r="Q294" s="11">
        <f t="shared" si="35"/>
        <v>3.096804276869078</v>
      </c>
      <c r="R294" s="3">
        <f t="shared" si="36"/>
        <v>-2.5284450063211117E-2</v>
      </c>
      <c r="S294" s="3">
        <f t="shared" si="37"/>
        <v>8.6068563092633221E-2</v>
      </c>
      <c r="T294" s="5">
        <f t="shared" si="38"/>
        <v>0.95881178092541186</v>
      </c>
      <c r="U294" s="5">
        <f t="shared" si="39"/>
        <v>7.2034589280721315</v>
      </c>
    </row>
    <row r="295" spans="1:21" x14ac:dyDescent="0.15">
      <c r="A295" s="1">
        <v>42186</v>
      </c>
      <c r="B295" s="2">
        <v>1.0249999999999999</v>
      </c>
      <c r="C295" s="2">
        <v>0.76800000000000002</v>
      </c>
      <c r="D295" s="2">
        <v>0.77100000000000002</v>
      </c>
      <c r="E295" s="2">
        <v>1.48</v>
      </c>
      <c r="F295" s="2">
        <v>1.353</v>
      </c>
      <c r="G295" s="10">
        <v>16941.419999999998</v>
      </c>
      <c r="H295" s="10">
        <v>16168.49</v>
      </c>
      <c r="I295" s="2" t="s">
        <v>8</v>
      </c>
      <c r="J295" s="2" t="s">
        <v>8</v>
      </c>
      <c r="K295" s="2" t="s">
        <v>8</v>
      </c>
      <c r="L295" s="2">
        <f t="shared" si="32"/>
        <v>1.0714086559600942</v>
      </c>
      <c r="M295" s="2">
        <f t="shared" si="33"/>
        <v>1.1240000000000001</v>
      </c>
      <c r="N295" s="3">
        <f t="shared" si="34"/>
        <v>-4.6789451992798936E-2</v>
      </c>
      <c r="O295" t="str">
        <f>IF(N295&gt;参数!B$5,"套","")</f>
        <v/>
      </c>
      <c r="P295" s="3">
        <f>IFERROR(IF(O294="套",(F295-E294)/2-2*参数!B$2,""),"")</f>
        <v>3.6299999999999978E-2</v>
      </c>
      <c r="Q295" s="11">
        <f t="shared" si="35"/>
        <v>3.2092182721194256</v>
      </c>
      <c r="R295" s="3">
        <f t="shared" si="36"/>
        <v>0</v>
      </c>
      <c r="S295" s="3">
        <f t="shared" si="37"/>
        <v>-9.1336467427803991E-2</v>
      </c>
      <c r="T295" s="5">
        <f t="shared" si="38"/>
        <v>0.95881178092541186</v>
      </c>
      <c r="U295" s="5">
        <f t="shared" si="39"/>
        <v>6.5455204363207473</v>
      </c>
    </row>
    <row r="296" spans="1:21" x14ac:dyDescent="0.15">
      <c r="A296" s="1">
        <v>42187</v>
      </c>
      <c r="B296" s="2">
        <v>0.95499999999999996</v>
      </c>
      <c r="C296" s="2">
        <v>0.76200000000000001</v>
      </c>
      <c r="D296" s="2">
        <v>0.75700000000000001</v>
      </c>
      <c r="E296" s="2">
        <v>1.34</v>
      </c>
      <c r="F296" s="2">
        <v>1.218</v>
      </c>
      <c r="G296" s="10">
        <v>16031.44</v>
      </c>
      <c r="H296" s="10">
        <v>14962.22</v>
      </c>
      <c r="I296" s="2" t="s">
        <v>8</v>
      </c>
      <c r="J296" s="2" t="s">
        <v>8</v>
      </c>
      <c r="K296" s="2" t="s">
        <v>8</v>
      </c>
      <c r="L296" s="2">
        <f t="shared" si="32"/>
        <v>1.016746140950701</v>
      </c>
      <c r="M296" s="2">
        <f t="shared" si="33"/>
        <v>1.0510000000000002</v>
      </c>
      <c r="N296" s="3">
        <f t="shared" si="34"/>
        <v>-3.259168320580319E-2</v>
      </c>
      <c r="O296" t="str">
        <f>IF(N296&gt;参数!B$5,"套","")</f>
        <v/>
      </c>
      <c r="P296" s="3" t="str">
        <f>IFERROR(IF(O295="套",(F296-E295)/2-2*参数!B$2,""),"")</f>
        <v/>
      </c>
      <c r="Q296" s="11">
        <f t="shared" si="35"/>
        <v>3.2092182721194256</v>
      </c>
      <c r="R296" s="3">
        <f t="shared" si="36"/>
        <v>-1.8158236057068788E-2</v>
      </c>
      <c r="S296" s="3">
        <f t="shared" si="37"/>
        <v>-9.9778270509977784E-2</v>
      </c>
      <c r="T296" s="5">
        <f t="shared" si="38"/>
        <v>0.94140145027306976</v>
      </c>
      <c r="U296" s="5">
        <f t="shared" si="39"/>
        <v>5.8924197275969483</v>
      </c>
    </row>
    <row r="297" spans="1:21" x14ac:dyDescent="0.15">
      <c r="A297" s="1">
        <v>42188</v>
      </c>
      <c r="B297" s="2">
        <v>0.89200000000000002</v>
      </c>
      <c r="C297" s="2">
        <v>0.75600000000000001</v>
      </c>
      <c r="D297" s="2">
        <v>0.76400000000000001</v>
      </c>
      <c r="E297" s="2">
        <v>1.1200000000000001</v>
      </c>
      <c r="F297" s="2">
        <v>1.0960000000000001</v>
      </c>
      <c r="G297" s="10">
        <v>14135.14</v>
      </c>
      <c r="H297" s="10">
        <v>13903.49</v>
      </c>
      <c r="I297" s="2" t="s">
        <v>8</v>
      </c>
      <c r="J297" s="2" t="s">
        <v>8</v>
      </c>
      <c r="K297" s="2" t="s">
        <v>8</v>
      </c>
      <c r="L297" s="2">
        <f t="shared" si="32"/>
        <v>0.90484913134548217</v>
      </c>
      <c r="M297" s="2">
        <f t="shared" si="33"/>
        <v>0.93800000000000006</v>
      </c>
      <c r="N297" s="3">
        <f t="shared" si="34"/>
        <v>-3.5342077456842147E-2</v>
      </c>
      <c r="O297" t="str">
        <f>IF(N297&gt;参数!B$5,"套","")</f>
        <v/>
      </c>
      <c r="P297" s="3" t="str">
        <f>IFERROR(IF(O296="套",(F297-E296)/2-2*参数!B$2,""),"")</f>
        <v/>
      </c>
      <c r="Q297" s="11">
        <f t="shared" si="35"/>
        <v>3.2092182721194256</v>
      </c>
      <c r="R297" s="3">
        <f t="shared" si="36"/>
        <v>9.2470277410832136E-3</v>
      </c>
      <c r="S297" s="3">
        <f t="shared" si="37"/>
        <v>-0.10016420361247935</v>
      </c>
      <c r="T297" s="5">
        <f t="shared" si="38"/>
        <v>0.95010661559924081</v>
      </c>
      <c r="U297" s="5">
        <f t="shared" si="39"/>
        <v>5.3022101982317373</v>
      </c>
    </row>
    <row r="298" spans="1:21" x14ac:dyDescent="0.15">
      <c r="A298" s="1">
        <v>42191</v>
      </c>
      <c r="B298" s="2">
        <v>0.84499999999999997</v>
      </c>
      <c r="C298" s="2">
        <v>0.752</v>
      </c>
      <c r="D298" s="2">
        <v>0.79600000000000004</v>
      </c>
      <c r="E298" s="2">
        <v>1.206</v>
      </c>
      <c r="F298" s="2">
        <v>0.98599999999999999</v>
      </c>
      <c r="G298" s="10">
        <v>15011.72</v>
      </c>
      <c r="H298" s="10">
        <v>13164.14</v>
      </c>
      <c r="I298" s="2" t="s">
        <v>8</v>
      </c>
      <c r="J298" s="2" t="s">
        <v>8</v>
      </c>
      <c r="K298" s="2" t="s">
        <v>8</v>
      </c>
      <c r="L298" s="2">
        <f t="shared" si="32"/>
        <v>0.95954520641939534</v>
      </c>
      <c r="M298" s="2">
        <f t="shared" si="33"/>
        <v>0.97899999999999998</v>
      </c>
      <c r="N298" s="3">
        <f t="shared" si="34"/>
        <v>-1.9872107845357201E-2</v>
      </c>
      <c r="O298" t="str">
        <f>IF(N298&gt;参数!B$5,"套","")</f>
        <v/>
      </c>
      <c r="P298" s="3" t="str">
        <f>IFERROR(IF(O297="套",(F298-E297)/2-2*参数!B$2,""),"")</f>
        <v/>
      </c>
      <c r="Q298" s="11">
        <f t="shared" si="35"/>
        <v>3.2092182721194256</v>
      </c>
      <c r="R298" s="3">
        <f t="shared" si="36"/>
        <v>4.1884816753926746E-2</v>
      </c>
      <c r="S298" s="3">
        <f t="shared" si="37"/>
        <v>-0.10036496350364976</v>
      </c>
      <c r="T298" s="5">
        <f t="shared" si="38"/>
        <v>0.98990165709030853</v>
      </c>
      <c r="U298" s="5">
        <f t="shared" si="39"/>
        <v>4.7700540651975292</v>
      </c>
    </row>
    <row r="299" spans="1:21" x14ac:dyDescent="0.15">
      <c r="A299" s="1">
        <v>42192</v>
      </c>
      <c r="B299" s="2">
        <v>0.78200000000000003</v>
      </c>
      <c r="C299" s="2">
        <v>0.78700000000000003</v>
      </c>
      <c r="D299" s="2">
        <v>0.83</v>
      </c>
      <c r="E299" s="2">
        <v>0.88700000000000001</v>
      </c>
      <c r="F299" s="2">
        <v>0.88700000000000001</v>
      </c>
      <c r="G299" s="10">
        <v>12470.44</v>
      </c>
      <c r="H299" s="10">
        <v>12110.55</v>
      </c>
      <c r="I299" s="2" t="s">
        <v>8</v>
      </c>
      <c r="J299" s="2" t="s">
        <v>8</v>
      </c>
      <c r="K299" s="2" t="s">
        <v>8</v>
      </c>
      <c r="L299" s="2">
        <f t="shared" si="32"/>
        <v>0.80269813485727137</v>
      </c>
      <c r="M299" s="2">
        <f t="shared" si="33"/>
        <v>0.83699999999999997</v>
      </c>
      <c r="N299" s="3">
        <f t="shared" si="34"/>
        <v>-4.0981917733247997E-2</v>
      </c>
      <c r="O299" t="str">
        <f>IF(N299&gt;参数!B$5,"套","")</f>
        <v/>
      </c>
      <c r="P299" s="3" t="str">
        <f>IFERROR(IF(O298="套",(F299-E298)/2-2*参数!B$2,""),"")</f>
        <v/>
      </c>
      <c r="Q299" s="11">
        <f t="shared" si="35"/>
        <v>3.2092182721194256</v>
      </c>
      <c r="R299" s="3">
        <f t="shared" si="36"/>
        <v>4.2713567839195887E-2</v>
      </c>
      <c r="S299" s="3">
        <f t="shared" si="37"/>
        <v>-0.10040567951318458</v>
      </c>
      <c r="T299" s="5">
        <f t="shared" si="38"/>
        <v>1.0321838886745678</v>
      </c>
      <c r="U299" s="5">
        <f t="shared" si="39"/>
        <v>4.2911135454667431</v>
      </c>
    </row>
    <row r="300" spans="1:21" x14ac:dyDescent="0.15">
      <c r="A300" s="1">
        <v>42193</v>
      </c>
      <c r="B300" s="2">
        <v>0.74099999999999999</v>
      </c>
      <c r="C300" s="2">
        <v>0.8</v>
      </c>
      <c r="D300" s="2">
        <v>0.747</v>
      </c>
      <c r="E300" s="2">
        <v>0.79800000000000004</v>
      </c>
      <c r="F300" s="2">
        <v>0.79800000000000004</v>
      </c>
      <c r="G300" s="10">
        <v>11302.61</v>
      </c>
      <c r="H300" s="10">
        <v>11462.15</v>
      </c>
      <c r="I300" s="2" t="s">
        <v>8</v>
      </c>
      <c r="J300" s="2" t="s">
        <v>8</v>
      </c>
      <c r="K300" s="2" t="s">
        <v>8</v>
      </c>
      <c r="L300" s="2">
        <f t="shared" si="32"/>
        <v>0.73243836770419191</v>
      </c>
      <c r="M300" s="2">
        <f t="shared" si="33"/>
        <v>0.79900000000000004</v>
      </c>
      <c r="N300" s="3">
        <f t="shared" si="34"/>
        <v>-8.3306173086117763E-2</v>
      </c>
      <c r="O300" t="str">
        <f>IF(N300&gt;参数!B$5,"套","")</f>
        <v/>
      </c>
      <c r="P300" s="3" t="str">
        <f>IFERROR(IF(O299="套",(F300-E299)/2-2*参数!B$2,""),"")</f>
        <v/>
      </c>
      <c r="Q300" s="11">
        <f t="shared" si="35"/>
        <v>3.2092182721194256</v>
      </c>
      <c r="R300" s="3">
        <f t="shared" si="36"/>
        <v>-9.9999999999999978E-2</v>
      </c>
      <c r="S300" s="3">
        <f t="shared" si="37"/>
        <v>-0.10033821871476889</v>
      </c>
      <c r="T300" s="5">
        <f t="shared" si="38"/>
        <v>0.92896549980711107</v>
      </c>
      <c r="U300" s="5">
        <f t="shared" si="39"/>
        <v>3.8605508560117938</v>
      </c>
    </row>
    <row r="301" spans="1:21" x14ac:dyDescent="0.15">
      <c r="A301" s="1">
        <v>42194</v>
      </c>
      <c r="B301" s="2">
        <v>0.78500000000000003</v>
      </c>
      <c r="C301" s="2">
        <v>0.748</v>
      </c>
      <c r="D301" s="2">
        <v>0.79</v>
      </c>
      <c r="E301" s="2">
        <v>0.71799999999999997</v>
      </c>
      <c r="F301" s="2">
        <v>0.878</v>
      </c>
      <c r="G301" s="10">
        <v>11157.42</v>
      </c>
      <c r="H301" s="10">
        <v>12137.56</v>
      </c>
      <c r="I301" s="2" t="s">
        <v>8</v>
      </c>
      <c r="J301" s="2" t="s">
        <v>8</v>
      </c>
      <c r="K301" s="2" t="s">
        <v>8</v>
      </c>
      <c r="L301" s="2">
        <f t="shared" si="32"/>
        <v>0.72228495234314682</v>
      </c>
      <c r="M301" s="2">
        <f t="shared" si="33"/>
        <v>0.73299999999999998</v>
      </c>
      <c r="N301" s="3">
        <f t="shared" si="34"/>
        <v>-1.4618073201709603E-2</v>
      </c>
      <c r="O301" t="str">
        <f>IF(N301&gt;参数!B$5,"套","")</f>
        <v/>
      </c>
      <c r="P301" s="3" t="str">
        <f>IFERROR(IF(O300="套",(F301-E300)/2-2*参数!B$2,""),"")</f>
        <v/>
      </c>
      <c r="Q301" s="11">
        <f t="shared" si="35"/>
        <v>3.2092182721194256</v>
      </c>
      <c r="R301" s="3">
        <f t="shared" si="36"/>
        <v>5.7563587684069661E-2</v>
      </c>
      <c r="S301" s="3">
        <f t="shared" si="37"/>
        <v>0.10025062656641603</v>
      </c>
      <c r="T301" s="5">
        <f t="shared" si="38"/>
        <v>0.98244008681073336</v>
      </c>
      <c r="U301" s="5">
        <f t="shared" si="39"/>
        <v>4.2475734982184896</v>
      </c>
    </row>
    <row r="302" spans="1:21" x14ac:dyDescent="0.15">
      <c r="A302" s="1">
        <v>42195</v>
      </c>
      <c r="B302" s="2">
        <v>0.83099999999999996</v>
      </c>
      <c r="C302" s="2">
        <v>0.78500000000000003</v>
      </c>
      <c r="D302" s="2">
        <v>0.80400000000000005</v>
      </c>
      <c r="E302" s="2">
        <v>0.83</v>
      </c>
      <c r="F302" s="2">
        <v>0.95799999999999996</v>
      </c>
      <c r="G302" s="10">
        <v>12548.8</v>
      </c>
      <c r="H302" s="10">
        <v>12881.58</v>
      </c>
      <c r="I302" s="2" t="s">
        <v>8</v>
      </c>
      <c r="J302" s="2" t="s">
        <v>8</v>
      </c>
      <c r="K302" s="2" t="s">
        <v>8</v>
      </c>
      <c r="L302" s="2">
        <f t="shared" si="32"/>
        <v>0.81026720609414071</v>
      </c>
      <c r="M302" s="2">
        <f t="shared" si="33"/>
        <v>0.8075</v>
      </c>
      <c r="N302" s="3">
        <f t="shared" si="34"/>
        <v>3.426880611939076E-3</v>
      </c>
      <c r="O302" t="str">
        <f>IF(N302&gt;参数!B$5,"套","")</f>
        <v/>
      </c>
      <c r="P302" s="3" t="str">
        <f>IFERROR(IF(O301="套",(F302-E301)/2-2*参数!B$2,""),"")</f>
        <v/>
      </c>
      <c r="Q302" s="11">
        <f t="shared" si="35"/>
        <v>3.2092182721194256</v>
      </c>
      <c r="R302" s="3">
        <f t="shared" si="36"/>
        <v>1.7721518987341867E-2</v>
      </c>
      <c r="S302" s="3">
        <f t="shared" si="37"/>
        <v>9.1116173120728838E-2</v>
      </c>
      <c r="T302" s="5">
        <f t="shared" si="38"/>
        <v>0.99985041746307557</v>
      </c>
      <c r="U302" s="5">
        <f t="shared" si="39"/>
        <v>4.6345961404251854</v>
      </c>
    </row>
    <row r="303" spans="1:21" x14ac:dyDescent="0.15">
      <c r="A303" s="1">
        <v>42198</v>
      </c>
      <c r="B303" s="2">
        <v>0.88500000000000001</v>
      </c>
      <c r="C303" s="2">
        <v>0.79700000000000004</v>
      </c>
      <c r="D303" s="2">
        <v>0.81499999999999995</v>
      </c>
      <c r="E303" s="2">
        <v>0.94499999999999995</v>
      </c>
      <c r="F303" s="2">
        <v>1.006</v>
      </c>
      <c r="G303" s="10">
        <v>13570.9</v>
      </c>
      <c r="H303" s="10">
        <v>13803.37</v>
      </c>
      <c r="I303" s="2" t="s">
        <v>8</v>
      </c>
      <c r="J303" s="2" t="s">
        <v>8</v>
      </c>
      <c r="K303" s="2" t="s">
        <v>8</v>
      </c>
      <c r="L303" s="2">
        <f t="shared" si="32"/>
        <v>0.87324510300755021</v>
      </c>
      <c r="M303" s="2">
        <f t="shared" si="33"/>
        <v>0.871</v>
      </c>
      <c r="N303" s="3">
        <f t="shared" si="34"/>
        <v>2.5776153932837165E-3</v>
      </c>
      <c r="O303" t="str">
        <f>IF(N303&gt;参数!B$5,"套","")</f>
        <v/>
      </c>
      <c r="P303" s="3" t="str">
        <f>IFERROR(IF(O302="套",(F303-E302)/2-2*参数!B$2,""),"")</f>
        <v/>
      </c>
      <c r="Q303" s="11">
        <f t="shared" si="35"/>
        <v>3.2092182721194256</v>
      </c>
      <c r="R303" s="3">
        <f t="shared" si="36"/>
        <v>1.3681592039800794E-2</v>
      </c>
      <c r="S303" s="3">
        <f t="shared" si="37"/>
        <v>5.0104384133611735E-2</v>
      </c>
      <c r="T303" s="5">
        <f t="shared" si="38"/>
        <v>1.0135299629756298</v>
      </c>
      <c r="U303" s="5">
        <f t="shared" si="39"/>
        <v>4.8668097257492029</v>
      </c>
    </row>
    <row r="304" spans="1:21" x14ac:dyDescent="0.15">
      <c r="A304" s="1">
        <v>42199</v>
      </c>
      <c r="B304" s="2">
        <v>0.91500000000000004</v>
      </c>
      <c r="C304" s="2">
        <v>0.81</v>
      </c>
      <c r="D304" s="2">
        <v>0.82699999999999996</v>
      </c>
      <c r="E304" s="2">
        <v>0.97</v>
      </c>
      <c r="F304" s="2">
        <v>0.94699999999999995</v>
      </c>
      <c r="G304" s="10">
        <v>14251.48</v>
      </c>
      <c r="H304" s="10">
        <v>14360.89</v>
      </c>
      <c r="I304" s="2" t="s">
        <v>8</v>
      </c>
      <c r="J304" s="2" t="s">
        <v>8</v>
      </c>
      <c r="K304" s="2" t="s">
        <v>8</v>
      </c>
      <c r="L304" s="2">
        <f t="shared" si="32"/>
        <v>0.91229394941235376</v>
      </c>
      <c r="M304" s="2">
        <f t="shared" si="33"/>
        <v>0.89</v>
      </c>
      <c r="N304" s="3">
        <f t="shared" si="34"/>
        <v>2.5049381362195255E-2</v>
      </c>
      <c r="O304" t="str">
        <f>IF(N304&gt;参数!B$5,"套","")</f>
        <v>套</v>
      </c>
      <c r="P304" s="3" t="str">
        <f>IFERROR(IF(O303="套",(F304-E303)/2-2*参数!B$2,""),"")</f>
        <v/>
      </c>
      <c r="Q304" s="11">
        <f t="shared" si="35"/>
        <v>3.2092182721194256</v>
      </c>
      <c r="R304" s="3">
        <f t="shared" si="36"/>
        <v>1.4723926380368013E-2</v>
      </c>
      <c r="S304" s="3">
        <f t="shared" si="37"/>
        <v>-5.8648111332007979E-2</v>
      </c>
      <c r="T304" s="5">
        <f t="shared" si="38"/>
        <v>1.0284531035347801</v>
      </c>
      <c r="U304" s="5">
        <f t="shared" si="39"/>
        <v>4.5813805271217642</v>
      </c>
    </row>
    <row r="305" spans="1:21" x14ac:dyDescent="0.15">
      <c r="A305" s="1">
        <v>42200</v>
      </c>
      <c r="B305" s="2">
        <v>0.86899999999999999</v>
      </c>
      <c r="C305" s="2">
        <v>0.83399999999999996</v>
      </c>
      <c r="D305" s="2">
        <v>0.84699999999999998</v>
      </c>
      <c r="E305" s="2">
        <v>0.91100000000000003</v>
      </c>
      <c r="F305" s="2">
        <v>0.85199999999999998</v>
      </c>
      <c r="G305" s="10">
        <v>14284.98</v>
      </c>
      <c r="H305" s="10">
        <v>13604.46</v>
      </c>
      <c r="I305" s="2" t="s">
        <v>8</v>
      </c>
      <c r="J305" s="2" t="s">
        <v>8</v>
      </c>
      <c r="K305" s="2" t="s">
        <v>8</v>
      </c>
      <c r="L305" s="2">
        <f t="shared" si="32"/>
        <v>0.91040524525290567</v>
      </c>
      <c r="M305" s="2">
        <f t="shared" si="33"/>
        <v>0.87250000000000005</v>
      </c>
      <c r="N305" s="3">
        <f t="shared" si="34"/>
        <v>4.3444407166653987E-2</v>
      </c>
      <c r="O305" t="str">
        <f>IF(N305&gt;参数!B$5,"套","")</f>
        <v>套</v>
      </c>
      <c r="P305" s="3">
        <f>IFERROR(IF(O304="套",(F305-E304)/2-2*参数!B$2,""),"")</f>
        <v>-5.9199999999999996E-2</v>
      </c>
      <c r="Q305" s="11">
        <f t="shared" si="35"/>
        <v>3.0192325504099555</v>
      </c>
      <c r="R305" s="3">
        <f t="shared" si="36"/>
        <v>2.4183796856106499E-2</v>
      </c>
      <c r="S305" s="3">
        <f t="shared" si="37"/>
        <v>-0.10031678986272441</v>
      </c>
      <c r="T305" s="5">
        <f t="shared" si="38"/>
        <v>1.0533250044666975</v>
      </c>
      <c r="U305" s="5">
        <f t="shared" si="39"/>
        <v>4.1217911395013127</v>
      </c>
    </row>
    <row r="306" spans="1:21" x14ac:dyDescent="0.15">
      <c r="A306" s="1">
        <v>42201</v>
      </c>
      <c r="B306" s="2">
        <v>0.90200000000000002</v>
      </c>
      <c r="C306" s="2">
        <v>0.85</v>
      </c>
      <c r="D306" s="2">
        <v>0.86299999999999999</v>
      </c>
      <c r="E306" s="2">
        <v>0.76700000000000002</v>
      </c>
      <c r="F306" s="2">
        <v>0.872</v>
      </c>
      <c r="G306" s="10">
        <v>13347.3</v>
      </c>
      <c r="H306" s="10">
        <v>14156.1</v>
      </c>
      <c r="I306" s="2" t="s">
        <v>8</v>
      </c>
      <c r="J306" s="2" t="s">
        <v>8</v>
      </c>
      <c r="K306" s="2" t="s">
        <v>8</v>
      </c>
      <c r="L306" s="2">
        <f t="shared" si="32"/>
        <v>0.85339493827759427</v>
      </c>
      <c r="M306" s="2">
        <f t="shared" si="33"/>
        <v>0.8085</v>
      </c>
      <c r="N306" s="3">
        <f t="shared" si="34"/>
        <v>5.5528680615453574E-2</v>
      </c>
      <c r="O306" t="str">
        <f>IF(N306&gt;参数!B$5,"套","")</f>
        <v>套</v>
      </c>
      <c r="P306" s="3">
        <f>IFERROR(IF(O305="套",(F306-E305)/2-2*参数!B$2,""),"")</f>
        <v>-1.9700000000000016E-2</v>
      </c>
      <c r="Q306" s="11">
        <f t="shared" si="35"/>
        <v>2.9597536691668793</v>
      </c>
      <c r="R306" s="3">
        <f t="shared" si="36"/>
        <v>1.8890200708382654E-2</v>
      </c>
      <c r="S306" s="3">
        <f t="shared" si="37"/>
        <v>2.3474178403755985E-2</v>
      </c>
      <c r="T306" s="5">
        <f t="shared" si="38"/>
        <v>1.0732225252122316</v>
      </c>
      <c r="U306" s="5">
        <f t="shared" si="39"/>
        <v>4.2185468000529873</v>
      </c>
    </row>
    <row r="307" spans="1:21" x14ac:dyDescent="0.15">
      <c r="A307" s="1">
        <v>42202</v>
      </c>
      <c r="B307" s="2">
        <v>0.97199999999999998</v>
      </c>
      <c r="C307" s="2">
        <v>0.86099999999999999</v>
      </c>
      <c r="D307" s="2">
        <v>0.85899999999999999</v>
      </c>
      <c r="E307" s="2">
        <v>0.88</v>
      </c>
      <c r="F307" s="2">
        <v>0.95899999999999996</v>
      </c>
      <c r="G307" s="10">
        <v>14324.19</v>
      </c>
      <c r="H307" s="10">
        <v>15293.38</v>
      </c>
      <c r="I307" s="2" t="s">
        <v>8</v>
      </c>
      <c r="J307" s="2" t="s">
        <v>8</v>
      </c>
      <c r="K307" s="2" t="s">
        <v>8</v>
      </c>
      <c r="L307" s="2">
        <f t="shared" si="32"/>
        <v>0.91217485896539297</v>
      </c>
      <c r="M307" s="2">
        <f t="shared" si="33"/>
        <v>0.87050000000000005</v>
      </c>
      <c r="N307" s="3">
        <f t="shared" si="34"/>
        <v>4.7874622590916571E-2</v>
      </c>
      <c r="O307" t="str">
        <f>IF(N307&gt;参数!B$5,"套","")</f>
        <v>套</v>
      </c>
      <c r="P307" s="3">
        <f>IFERROR(IF(O306="套",(F307-E306)/2-2*参数!B$2,""),"")</f>
        <v>9.5799999999999969E-2</v>
      </c>
      <c r="Q307" s="11">
        <f t="shared" si="35"/>
        <v>3.2432980706730659</v>
      </c>
      <c r="R307" s="3">
        <f t="shared" si="36"/>
        <v>-4.6349942062572369E-3</v>
      </c>
      <c r="S307" s="3">
        <f t="shared" si="37"/>
        <v>9.9770642201834736E-2</v>
      </c>
      <c r="T307" s="5">
        <f t="shared" si="38"/>
        <v>1.0682481450258481</v>
      </c>
      <c r="U307" s="5">
        <f t="shared" si="39"/>
        <v>4.6394339234527688</v>
      </c>
    </row>
    <row r="308" spans="1:21" x14ac:dyDescent="0.15">
      <c r="A308" s="1">
        <v>42205</v>
      </c>
      <c r="B308" s="2">
        <v>1.0149999999999999</v>
      </c>
      <c r="C308" s="2">
        <v>0.85399999999999998</v>
      </c>
      <c r="D308" s="2">
        <v>0.86599999999999999</v>
      </c>
      <c r="E308" s="2">
        <v>1.0549999999999999</v>
      </c>
      <c r="F308" s="2">
        <v>1.0549999999999999</v>
      </c>
      <c r="G308" s="10">
        <v>15722</v>
      </c>
      <c r="H308" s="10">
        <v>16005.13</v>
      </c>
      <c r="I308" s="2" t="s">
        <v>8</v>
      </c>
      <c r="J308" s="2" t="s">
        <v>8</v>
      </c>
      <c r="K308" s="2" t="s">
        <v>8</v>
      </c>
      <c r="L308" s="2">
        <f t="shared" si="32"/>
        <v>0.99787967525818355</v>
      </c>
      <c r="M308" s="2">
        <f t="shared" si="33"/>
        <v>0.9544999999999999</v>
      </c>
      <c r="N308" s="3">
        <f t="shared" si="34"/>
        <v>4.5447538248490016E-2</v>
      </c>
      <c r="O308" t="str">
        <f>IF(N308&gt;参数!B$5,"套","")</f>
        <v>套</v>
      </c>
      <c r="P308" s="3">
        <f>IFERROR(IF(O307="套",(F308-E307)/2-2*参数!B$2,""),"")</f>
        <v>8.7299999999999961E-2</v>
      </c>
      <c r="Q308" s="11">
        <f t="shared" si="35"/>
        <v>3.5264379922428244</v>
      </c>
      <c r="R308" s="3">
        <f t="shared" si="36"/>
        <v>8.1490104772992122E-3</v>
      </c>
      <c r="S308" s="3">
        <f t="shared" si="37"/>
        <v>0.10010427528675692</v>
      </c>
      <c r="T308" s="5">
        <f t="shared" si="38"/>
        <v>1.0769533103520192</v>
      </c>
      <c r="U308" s="5">
        <f t="shared" si="39"/>
        <v>5.1038610941008038</v>
      </c>
    </row>
    <row r="309" spans="1:21" x14ac:dyDescent="0.15">
      <c r="A309" s="1">
        <v>42206</v>
      </c>
      <c r="B309" s="2">
        <v>1.012</v>
      </c>
      <c r="C309" s="2">
        <v>0.86</v>
      </c>
      <c r="D309" s="2">
        <v>0.84499999999999997</v>
      </c>
      <c r="E309" s="2">
        <v>1.07</v>
      </c>
      <c r="F309" s="2">
        <v>1.159</v>
      </c>
      <c r="G309" s="10">
        <v>15754.57</v>
      </c>
      <c r="H309" s="10">
        <v>15958.88</v>
      </c>
      <c r="I309" s="2" t="s">
        <v>8</v>
      </c>
      <c r="J309" s="2" t="s">
        <v>8</v>
      </c>
      <c r="K309" s="2" t="s">
        <v>8</v>
      </c>
      <c r="L309" s="2">
        <f t="shared" si="32"/>
        <v>0.99990468493539242</v>
      </c>
      <c r="M309" s="2">
        <f t="shared" si="33"/>
        <v>0.96500000000000008</v>
      </c>
      <c r="N309" s="3">
        <f t="shared" si="34"/>
        <v>3.6170657964137209E-2</v>
      </c>
      <c r="O309" t="str">
        <f>IF(N309&gt;参数!B$5,"套","")</f>
        <v>套</v>
      </c>
      <c r="P309" s="3">
        <f>IFERROR(IF(O308="套",(F309-E308)/2-2*参数!B$2,""),"")</f>
        <v>5.1800000000000047E-2</v>
      </c>
      <c r="Q309" s="11">
        <f t="shared" si="35"/>
        <v>3.7091074802410029</v>
      </c>
      <c r="R309" s="3">
        <f t="shared" si="36"/>
        <v>-2.4249422632794504E-2</v>
      </c>
      <c r="S309" s="3">
        <f t="shared" si="37"/>
        <v>9.8578199052132831E-2</v>
      </c>
      <c r="T309" s="5">
        <f t="shared" si="38"/>
        <v>1.050837814373506</v>
      </c>
      <c r="U309" s="5">
        <f t="shared" si="39"/>
        <v>5.6069905289695097</v>
      </c>
    </row>
    <row r="310" spans="1:21" x14ac:dyDescent="0.15">
      <c r="A310" s="1">
        <v>42207</v>
      </c>
      <c r="B310" s="2">
        <v>1.056</v>
      </c>
      <c r="C310" s="2">
        <v>0.84499999999999997</v>
      </c>
      <c r="D310" s="2">
        <v>0.82</v>
      </c>
      <c r="E310" s="2">
        <v>1.1539999999999999</v>
      </c>
      <c r="F310" s="2">
        <v>1.2749999999999999</v>
      </c>
      <c r="G310" s="10">
        <v>15964.36</v>
      </c>
      <c r="H310" s="10">
        <v>16648.669999999998</v>
      </c>
      <c r="I310" s="2" t="s">
        <v>8</v>
      </c>
      <c r="J310" s="2" t="s">
        <v>8</v>
      </c>
      <c r="K310" s="2" t="s">
        <v>8</v>
      </c>
      <c r="L310" s="2">
        <f t="shared" si="32"/>
        <v>1.0123301279287769</v>
      </c>
      <c r="M310" s="2">
        <f t="shared" si="33"/>
        <v>0.99949999999999994</v>
      </c>
      <c r="N310" s="3">
        <f t="shared" si="34"/>
        <v>1.2836546201877796E-2</v>
      </c>
      <c r="O310" t="str">
        <f>IF(N310&gt;参数!B$5,"套","")</f>
        <v>套</v>
      </c>
      <c r="P310" s="3">
        <f>IFERROR(IF(O309="套",(F310-E309)/2-2*参数!B$2,""),"")</f>
        <v>0.10229999999999992</v>
      </c>
      <c r="Q310" s="11">
        <f t="shared" si="35"/>
        <v>4.088549175469657</v>
      </c>
      <c r="R310" s="3">
        <f t="shared" si="36"/>
        <v>-2.9585798816568087E-2</v>
      </c>
      <c r="S310" s="3">
        <f t="shared" si="37"/>
        <v>0.10008628127696273</v>
      </c>
      <c r="T310" s="5">
        <f t="shared" si="38"/>
        <v>1.0197479382086092</v>
      </c>
      <c r="U310" s="5">
        <f t="shared" si="39"/>
        <v>6.1681733601692184</v>
      </c>
    </row>
    <row r="311" spans="1:21" x14ac:dyDescent="0.15">
      <c r="A311" s="1">
        <v>42208</v>
      </c>
      <c r="B311" s="2">
        <v>1.081</v>
      </c>
      <c r="C311" s="2">
        <v>0.81799999999999995</v>
      </c>
      <c r="D311" s="2">
        <v>0.81699999999999995</v>
      </c>
      <c r="E311" s="2">
        <v>1.3220000000000001</v>
      </c>
      <c r="F311" s="2">
        <v>1.3740000000000001</v>
      </c>
      <c r="G311" s="10">
        <v>16679.79</v>
      </c>
      <c r="H311" s="10">
        <v>17051.919999999998</v>
      </c>
      <c r="I311" s="2" t="s">
        <v>8</v>
      </c>
      <c r="J311" s="2" t="s">
        <v>8</v>
      </c>
      <c r="K311" s="2" t="s">
        <v>8</v>
      </c>
      <c r="L311" s="2">
        <f t="shared" si="32"/>
        <v>1.0578751998808316</v>
      </c>
      <c r="M311" s="2">
        <f t="shared" si="33"/>
        <v>1.07</v>
      </c>
      <c r="N311" s="3">
        <f t="shared" si="34"/>
        <v>-1.1331588896419165E-2</v>
      </c>
      <c r="O311" t="str">
        <f>IF(N311&gt;参数!B$5,"套","")</f>
        <v/>
      </c>
      <c r="P311" s="3">
        <f>IFERROR(IF(O310="套",(F311-E310)/2-2*参数!B$2,""),"")</f>
        <v>0.10980000000000009</v>
      </c>
      <c r="Q311" s="11">
        <f t="shared" si="35"/>
        <v>4.5374718749362257</v>
      </c>
      <c r="R311" s="3">
        <f t="shared" si="36"/>
        <v>-3.6585365853658569E-3</v>
      </c>
      <c r="S311" s="3">
        <f t="shared" si="37"/>
        <v>7.7647058823529624E-2</v>
      </c>
      <c r="T311" s="5">
        <f t="shared" si="38"/>
        <v>1.0160171530688216</v>
      </c>
      <c r="U311" s="5">
        <f t="shared" si="39"/>
        <v>6.6471138799000062</v>
      </c>
    </row>
    <row r="312" spans="1:21" x14ac:dyDescent="0.15">
      <c r="A312" s="1">
        <v>42209</v>
      </c>
      <c r="B312" s="2">
        <v>1.0920000000000001</v>
      </c>
      <c r="C312" s="2">
        <v>0.81399999999999995</v>
      </c>
      <c r="D312" s="2">
        <v>0.82699999999999996</v>
      </c>
      <c r="E312" s="2">
        <v>1.389</v>
      </c>
      <c r="F312" s="2">
        <v>1.458</v>
      </c>
      <c r="G312" s="10">
        <v>17014.310000000001</v>
      </c>
      <c r="H312" s="10">
        <v>17259.21</v>
      </c>
      <c r="I312" s="2" t="s">
        <v>8</v>
      </c>
      <c r="J312" s="2" t="s">
        <v>8</v>
      </c>
      <c r="K312" s="2" t="s">
        <v>8</v>
      </c>
      <c r="L312" s="2">
        <f t="shared" si="32"/>
        <v>1.0787349419009709</v>
      </c>
      <c r="M312" s="2">
        <f t="shared" si="33"/>
        <v>1.1014999999999999</v>
      </c>
      <c r="N312" s="3">
        <f t="shared" si="34"/>
        <v>-2.0667324647325569E-2</v>
      </c>
      <c r="O312" t="str">
        <f>IF(N312&gt;参数!B$5,"套","")</f>
        <v/>
      </c>
      <c r="P312" s="3" t="str">
        <f>IFERROR(IF(O311="套",(F312-E311)/2-2*参数!B$2,""),"")</f>
        <v/>
      </c>
      <c r="Q312" s="11">
        <f t="shared" si="35"/>
        <v>4.5374718749362257</v>
      </c>
      <c r="R312" s="3">
        <f t="shared" si="36"/>
        <v>1.2239902080783294E-2</v>
      </c>
      <c r="S312" s="3">
        <f t="shared" si="37"/>
        <v>6.1135371179039222E-2</v>
      </c>
      <c r="T312" s="5">
        <f t="shared" si="38"/>
        <v>1.0284531035347801</v>
      </c>
      <c r="U312" s="5">
        <f t="shared" si="39"/>
        <v>7.0534876542170366</v>
      </c>
    </row>
    <row r="313" spans="1:21" x14ac:dyDescent="0.15">
      <c r="A313" s="1">
        <v>42212</v>
      </c>
      <c r="B313" s="2">
        <v>1.0109999999999999</v>
      </c>
      <c r="C313" s="2">
        <v>0.82799999999999996</v>
      </c>
      <c r="D313" s="2">
        <v>0.85</v>
      </c>
      <c r="E313" s="2">
        <v>1.37</v>
      </c>
      <c r="F313" s="2">
        <v>1.3120000000000001</v>
      </c>
      <c r="G313" s="10">
        <v>16884</v>
      </c>
      <c r="H313" s="10">
        <v>15932.77</v>
      </c>
      <c r="I313" s="2" t="s">
        <v>8</v>
      </c>
      <c r="J313" s="2" t="s">
        <v>8</v>
      </c>
      <c r="K313" s="2" t="s">
        <v>8</v>
      </c>
      <c r="L313" s="2">
        <f t="shared" si="32"/>
        <v>1.0694472380833191</v>
      </c>
      <c r="M313" s="2">
        <f t="shared" si="33"/>
        <v>1.099</v>
      </c>
      <c r="N313" s="3">
        <f t="shared" si="34"/>
        <v>-2.6890593190792456E-2</v>
      </c>
      <c r="O313" t="str">
        <f>IF(N313&gt;参数!B$5,"套","")</f>
        <v/>
      </c>
      <c r="P313" s="3" t="str">
        <f>IFERROR(IF(O312="套",(F313-E312)/2-2*参数!B$2,""),"")</f>
        <v/>
      </c>
      <c r="Q313" s="11">
        <f t="shared" si="35"/>
        <v>4.5374718749362257</v>
      </c>
      <c r="R313" s="3">
        <f t="shared" si="36"/>
        <v>2.7811366384522307E-2</v>
      </c>
      <c r="S313" s="3">
        <f t="shared" si="37"/>
        <v>-0.10013717421124824</v>
      </c>
      <c r="T313" s="5">
        <f t="shared" si="38"/>
        <v>1.0570557896064849</v>
      </c>
      <c r="U313" s="5">
        <f t="shared" si="39"/>
        <v>6.3471713321898164</v>
      </c>
    </row>
    <row r="314" spans="1:21" x14ac:dyDescent="0.15">
      <c r="A314" s="1">
        <v>42213</v>
      </c>
      <c r="B314" s="2">
        <v>0.997</v>
      </c>
      <c r="C314" s="2">
        <v>0.85</v>
      </c>
      <c r="D314" s="2">
        <v>0.83799999999999997</v>
      </c>
      <c r="E314" s="2">
        <v>1.181</v>
      </c>
      <c r="F314" s="2">
        <v>1.181</v>
      </c>
      <c r="G314" s="10">
        <v>14991.47</v>
      </c>
      <c r="H314" s="10">
        <v>15700.28</v>
      </c>
      <c r="I314" s="2" t="s">
        <v>8</v>
      </c>
      <c r="J314" s="2" t="s">
        <v>8</v>
      </c>
      <c r="K314" s="2" t="s">
        <v>8</v>
      </c>
      <c r="L314" s="2">
        <f t="shared" si="32"/>
        <v>0.95425709936188097</v>
      </c>
      <c r="M314" s="2">
        <f t="shared" si="33"/>
        <v>1.0155000000000001</v>
      </c>
      <c r="N314" s="3">
        <f t="shared" si="34"/>
        <v>-6.0308124705188648E-2</v>
      </c>
      <c r="O314" t="str">
        <f>IF(N314&gt;参数!B$5,"套","")</f>
        <v/>
      </c>
      <c r="P314" s="3" t="str">
        <f>IFERROR(IF(O313="套",(F314-E313)/2-2*参数!B$2,""),"")</f>
        <v/>
      </c>
      <c r="Q314" s="11">
        <f t="shared" si="35"/>
        <v>4.5374718749362257</v>
      </c>
      <c r="R314" s="3">
        <f t="shared" si="36"/>
        <v>-1.4117647058823568E-2</v>
      </c>
      <c r="S314" s="3">
        <f t="shared" si="37"/>
        <v>-9.9847560975609762E-2</v>
      </c>
      <c r="T314" s="5">
        <f t="shared" si="38"/>
        <v>1.0421326490473346</v>
      </c>
      <c r="U314" s="5">
        <f t="shared" si="39"/>
        <v>5.7134217555763511</v>
      </c>
    </row>
    <row r="315" spans="1:21" x14ac:dyDescent="0.15">
      <c r="A315" s="1">
        <v>42214</v>
      </c>
      <c r="B315" s="2">
        <v>1.0649999999999999</v>
      </c>
      <c r="C315" s="2">
        <v>0.83</v>
      </c>
      <c r="D315" s="2">
        <v>0.83599999999999997</v>
      </c>
      <c r="E315" s="2">
        <v>1.2350000000000001</v>
      </c>
      <c r="F315" s="2">
        <v>1.2989999999999999</v>
      </c>
      <c r="G315" s="10">
        <v>16034.47</v>
      </c>
      <c r="H315" s="10">
        <v>16829.259999999998</v>
      </c>
      <c r="I315" s="2" t="s">
        <v>8</v>
      </c>
      <c r="J315" s="2" t="s">
        <v>8</v>
      </c>
      <c r="K315" s="2" t="s">
        <v>8</v>
      </c>
      <c r="L315" s="2">
        <f t="shared" si="32"/>
        <v>1.0171606632811643</v>
      </c>
      <c r="M315" s="2">
        <f t="shared" si="33"/>
        <v>1.0325</v>
      </c>
      <c r="N315" s="3">
        <f t="shared" si="34"/>
        <v>-1.4856500454078159E-2</v>
      </c>
      <c r="O315" t="str">
        <f>IF(N315&gt;参数!B$5,"套","")</f>
        <v/>
      </c>
      <c r="P315" s="3" t="str">
        <f>IFERROR(IF(O314="套",(F315-E314)/2-2*参数!B$2,""),"")</f>
        <v/>
      </c>
      <c r="Q315" s="11">
        <f t="shared" si="35"/>
        <v>4.5374718749362257</v>
      </c>
      <c r="R315" s="3">
        <f t="shared" si="36"/>
        <v>-2.3866348448687846E-3</v>
      </c>
      <c r="S315" s="3">
        <f t="shared" si="37"/>
        <v>9.9915325994919479E-2</v>
      </c>
      <c r="T315" s="5">
        <f t="shared" si="38"/>
        <v>1.0396454589541428</v>
      </c>
      <c r="U315" s="5">
        <f t="shared" si="39"/>
        <v>6.2842801528312275</v>
      </c>
    </row>
    <row r="316" spans="1:21" x14ac:dyDescent="0.15">
      <c r="A316" s="1">
        <v>42215</v>
      </c>
      <c r="B316" s="2">
        <v>1.069</v>
      </c>
      <c r="C316" s="2">
        <v>0.83199999999999996</v>
      </c>
      <c r="D316" s="2">
        <v>0.84499999999999997</v>
      </c>
      <c r="E316" s="2">
        <v>1.302</v>
      </c>
      <c r="F316" s="2">
        <v>1.29</v>
      </c>
      <c r="G316" s="10">
        <v>16923.48</v>
      </c>
      <c r="H316" s="10">
        <v>16921.98</v>
      </c>
      <c r="I316" s="2" t="s">
        <v>8</v>
      </c>
      <c r="J316" s="2" t="s">
        <v>8</v>
      </c>
      <c r="K316" s="2" t="s">
        <v>8</v>
      </c>
      <c r="L316" s="2">
        <f t="shared" si="32"/>
        <v>1.0706643658128756</v>
      </c>
      <c r="M316" s="2">
        <f t="shared" si="33"/>
        <v>1.0669999999999999</v>
      </c>
      <c r="N316" s="3">
        <f t="shared" si="34"/>
        <v>3.4342697402771627E-3</v>
      </c>
      <c r="O316" t="str">
        <f>IF(N316&gt;参数!B$5,"套","")</f>
        <v/>
      </c>
      <c r="P316" s="3" t="str">
        <f>IFERROR(IF(O315="套",(F316-E315)/2-2*参数!B$2,""),"")</f>
        <v/>
      </c>
      <c r="Q316" s="11">
        <f t="shared" si="35"/>
        <v>4.5374718749362257</v>
      </c>
      <c r="R316" s="3">
        <f t="shared" si="36"/>
        <v>1.0765550239234534E-2</v>
      </c>
      <c r="S316" s="3">
        <f t="shared" si="37"/>
        <v>-6.9284064665126044E-3</v>
      </c>
      <c r="T316" s="5">
        <f t="shared" si="38"/>
        <v>1.0508378143735058</v>
      </c>
      <c r="U316" s="5">
        <f t="shared" si="39"/>
        <v>6.240740105582975</v>
      </c>
    </row>
    <row r="317" spans="1:21" x14ac:dyDescent="0.15">
      <c r="A317" s="1">
        <v>42216</v>
      </c>
      <c r="B317" s="2">
        <v>1.012</v>
      </c>
      <c r="C317" s="2">
        <v>0.84399999999999997</v>
      </c>
      <c r="D317" s="2">
        <v>0.85499999999999998</v>
      </c>
      <c r="E317" s="2">
        <v>1.2370000000000001</v>
      </c>
      <c r="F317" s="2">
        <v>1.161</v>
      </c>
      <c r="G317" s="10">
        <v>16632.95</v>
      </c>
      <c r="H317" s="10">
        <v>15946.97</v>
      </c>
      <c r="I317" s="2" t="s">
        <v>8</v>
      </c>
      <c r="J317" s="2" t="s">
        <v>8</v>
      </c>
      <c r="K317" s="2" t="s">
        <v>8</v>
      </c>
      <c r="L317" s="2">
        <f t="shared" si="32"/>
        <v>1.0516542510687283</v>
      </c>
      <c r="M317" s="2">
        <f t="shared" si="33"/>
        <v>1.0405</v>
      </c>
      <c r="N317" s="3">
        <f t="shared" si="34"/>
        <v>1.0720087524006106E-2</v>
      </c>
      <c r="O317" t="str">
        <f>IF(N317&gt;参数!B$5,"套","")</f>
        <v>套</v>
      </c>
      <c r="P317" s="3" t="str">
        <f>IFERROR(IF(O316="套",(F317-E316)/2-2*参数!B$2,""),"")</f>
        <v/>
      </c>
      <c r="Q317" s="11">
        <f t="shared" si="35"/>
        <v>4.5374718749362257</v>
      </c>
      <c r="R317" s="3">
        <f t="shared" si="36"/>
        <v>1.1834319526627279E-2</v>
      </c>
      <c r="S317" s="3">
        <f t="shared" si="37"/>
        <v>-9.9999999999999978E-2</v>
      </c>
      <c r="T317" s="5">
        <f t="shared" si="38"/>
        <v>1.0632737648394646</v>
      </c>
      <c r="U317" s="5">
        <f t="shared" si="39"/>
        <v>5.6166660950246774</v>
      </c>
    </row>
    <row r="318" spans="1:21" x14ac:dyDescent="0.15">
      <c r="A318" s="1">
        <v>42219</v>
      </c>
      <c r="B318" s="2">
        <v>0.94</v>
      </c>
      <c r="C318" s="2">
        <v>0.85799999999999998</v>
      </c>
      <c r="D318" s="2">
        <v>0.875</v>
      </c>
      <c r="E318" s="2">
        <v>1.081</v>
      </c>
      <c r="F318" s="2">
        <v>1.0449999999999999</v>
      </c>
      <c r="G318" s="10">
        <v>15433.45</v>
      </c>
      <c r="H318" s="10">
        <v>14732.77</v>
      </c>
      <c r="I318" s="2" t="s">
        <v>8</v>
      </c>
      <c r="J318" s="2" t="s">
        <v>8</v>
      </c>
      <c r="K318" s="2" t="s">
        <v>8</v>
      </c>
      <c r="L318" s="2">
        <f t="shared" si="32"/>
        <v>0.98104125811988108</v>
      </c>
      <c r="M318" s="2">
        <f t="shared" si="33"/>
        <v>0.96950000000000003</v>
      </c>
      <c r="N318" s="3">
        <f t="shared" si="34"/>
        <v>1.1904340505292543E-2</v>
      </c>
      <c r="O318" t="str">
        <f>IF(N318&gt;参数!B$5,"套","")</f>
        <v>套</v>
      </c>
      <c r="P318" s="3">
        <f>IFERROR(IF(O317="套",(F318-E317)/2-2*参数!B$2,""),"")</f>
        <v>-9.6200000000000091E-2</v>
      </c>
      <c r="Q318" s="11">
        <f t="shared" si="35"/>
        <v>4.1009670805673606</v>
      </c>
      <c r="R318" s="3">
        <f t="shared" si="36"/>
        <v>2.3391812865497075E-2</v>
      </c>
      <c r="S318" s="3">
        <f t="shared" si="37"/>
        <v>-9.9913867355727937E-2</v>
      </c>
      <c r="T318" s="5">
        <f t="shared" si="38"/>
        <v>1.0881456657713819</v>
      </c>
      <c r="U318" s="5">
        <f t="shared" si="39"/>
        <v>5.0554832638249669</v>
      </c>
    </row>
    <row r="319" spans="1:21" x14ac:dyDescent="0.15">
      <c r="A319" s="1">
        <v>42220</v>
      </c>
      <c r="B319" s="2">
        <v>1.0109999999999999</v>
      </c>
      <c r="C319" s="2">
        <v>0.871</v>
      </c>
      <c r="D319" s="2">
        <v>0.85799999999999998</v>
      </c>
      <c r="E319" s="2">
        <v>0.97199999999999998</v>
      </c>
      <c r="F319" s="2">
        <v>1.1499999999999999</v>
      </c>
      <c r="G319" s="10">
        <v>14632.02</v>
      </c>
      <c r="H319" s="10">
        <v>15881.41</v>
      </c>
      <c r="I319" s="2" t="s">
        <v>8</v>
      </c>
      <c r="J319" s="2" t="s">
        <v>8</v>
      </c>
      <c r="K319" s="2" t="s">
        <v>8</v>
      </c>
      <c r="L319" s="2">
        <f t="shared" si="32"/>
        <v>0.93389322238791472</v>
      </c>
      <c r="M319" s="2">
        <f t="shared" si="33"/>
        <v>0.92149999999999999</v>
      </c>
      <c r="N319" s="3">
        <f t="shared" si="34"/>
        <v>1.344896623756342E-2</v>
      </c>
      <c r="O319" t="str">
        <f>IF(N319&gt;参数!B$5,"套","")</f>
        <v>套</v>
      </c>
      <c r="P319" s="3">
        <f>IFERROR(IF(O318="套",(F319-E318)/2-2*参数!B$2,""),"")</f>
        <v>3.4299999999999976E-2</v>
      </c>
      <c r="Q319" s="11">
        <f t="shared" si="35"/>
        <v>4.2416302514308208</v>
      </c>
      <c r="R319" s="3">
        <f t="shared" si="36"/>
        <v>-1.9428571428571462E-2</v>
      </c>
      <c r="S319" s="3">
        <f t="shared" si="37"/>
        <v>0.1004784688995215</v>
      </c>
      <c r="T319" s="5">
        <f t="shared" si="38"/>
        <v>1.0670045499792522</v>
      </c>
      <c r="U319" s="5">
        <f t="shared" si="39"/>
        <v>5.5634504817212553</v>
      </c>
    </row>
    <row r="320" spans="1:21" x14ac:dyDescent="0.15">
      <c r="A320" s="1">
        <v>42221</v>
      </c>
      <c r="B320" s="2">
        <v>1.01</v>
      </c>
      <c r="C320" s="2">
        <v>0.85299999999999998</v>
      </c>
      <c r="D320" s="2">
        <v>0.86499999999999999</v>
      </c>
      <c r="E320" s="2">
        <v>1.1870000000000001</v>
      </c>
      <c r="F320" s="2">
        <v>1.153</v>
      </c>
      <c r="G320" s="10">
        <v>16131.79</v>
      </c>
      <c r="H320" s="10">
        <v>15825.24</v>
      </c>
      <c r="I320" s="2" t="s">
        <v>8</v>
      </c>
      <c r="J320" s="2" t="s">
        <v>8</v>
      </c>
      <c r="K320" s="2" t="s">
        <v>8</v>
      </c>
      <c r="L320" s="2">
        <f t="shared" si="32"/>
        <v>1.0261420730904873</v>
      </c>
      <c r="M320" s="2">
        <f t="shared" si="33"/>
        <v>1.02</v>
      </c>
      <c r="N320" s="3">
        <f t="shared" si="34"/>
        <v>6.021640284791463E-3</v>
      </c>
      <c r="O320" t="str">
        <f>IF(N320&gt;参数!B$5,"套","")</f>
        <v/>
      </c>
      <c r="P320" s="3">
        <f>IFERROR(IF(O319="套",(F320-E319)/2-2*参数!B$2,""),"")</f>
        <v>9.0300000000000019E-2</v>
      </c>
      <c r="Q320" s="11">
        <f t="shared" si="35"/>
        <v>4.6246494631350243</v>
      </c>
      <c r="R320" s="3">
        <f t="shared" si="36"/>
        <v>8.1585081585082708E-3</v>
      </c>
      <c r="S320" s="3">
        <f t="shared" si="37"/>
        <v>2.6086956521740312E-3</v>
      </c>
      <c r="T320" s="5">
        <f t="shared" si="38"/>
        <v>1.0757097153054234</v>
      </c>
      <c r="U320" s="5">
        <f t="shared" si="39"/>
        <v>5.5779638308040074</v>
      </c>
    </row>
    <row r="321" spans="1:21" x14ac:dyDescent="0.15">
      <c r="A321" s="1">
        <v>42222</v>
      </c>
      <c r="B321" s="2">
        <v>0.997</v>
      </c>
      <c r="C321" s="2">
        <v>0.86899999999999999</v>
      </c>
      <c r="D321" s="2">
        <v>0.86499999999999999</v>
      </c>
      <c r="E321" s="2">
        <v>1.101</v>
      </c>
      <c r="F321" s="2">
        <v>1.1020000000000001</v>
      </c>
      <c r="G321" s="10">
        <v>15315.09</v>
      </c>
      <c r="H321" s="10">
        <v>15590.49</v>
      </c>
      <c r="I321" s="2" t="s">
        <v>8</v>
      </c>
      <c r="J321" s="2" t="s">
        <v>8</v>
      </c>
      <c r="K321" s="2" t="s">
        <v>8</v>
      </c>
      <c r="L321" s="2">
        <f t="shared" si="32"/>
        <v>0.9790690994259803</v>
      </c>
      <c r="M321" s="2">
        <f t="shared" si="33"/>
        <v>0.98499999999999999</v>
      </c>
      <c r="N321" s="3">
        <f t="shared" si="34"/>
        <v>-6.0212188568727898E-3</v>
      </c>
      <c r="O321" t="str">
        <f>IF(N321&gt;参数!B$5,"套","")</f>
        <v/>
      </c>
      <c r="P321" s="3" t="str">
        <f>IFERROR(IF(O320="套",(F321-E320)/2-2*参数!B$2,""),"")</f>
        <v/>
      </c>
      <c r="Q321" s="11">
        <f t="shared" si="35"/>
        <v>4.6246494631350243</v>
      </c>
      <c r="R321" s="3">
        <f t="shared" si="36"/>
        <v>0</v>
      </c>
      <c r="S321" s="3">
        <f t="shared" si="37"/>
        <v>-4.4232437120555024E-2</v>
      </c>
      <c r="T321" s="5">
        <f t="shared" si="38"/>
        <v>1.0757097153054234</v>
      </c>
      <c r="U321" s="5">
        <f t="shared" si="39"/>
        <v>5.3312368963972387</v>
      </c>
    </row>
    <row r="322" spans="1:21" x14ac:dyDescent="0.15">
      <c r="A322" s="1">
        <v>42223</v>
      </c>
      <c r="B322" s="2">
        <v>1.032</v>
      </c>
      <c r="C322" s="2">
        <v>0.86199999999999999</v>
      </c>
      <c r="D322" s="2">
        <v>0.86599999999999999</v>
      </c>
      <c r="E322" s="2">
        <v>1.1399999999999999</v>
      </c>
      <c r="F322" s="2">
        <v>1.18</v>
      </c>
      <c r="G322" s="10">
        <v>15849.5</v>
      </c>
      <c r="H322" s="10">
        <v>16184.48</v>
      </c>
      <c r="I322" s="2" t="s">
        <v>8</v>
      </c>
      <c r="J322" s="2" t="s">
        <v>8</v>
      </c>
      <c r="K322" s="2" t="s">
        <v>8</v>
      </c>
      <c r="L322" s="2">
        <f t="shared" si="32"/>
        <v>1.012735318229254</v>
      </c>
      <c r="M322" s="2">
        <f t="shared" si="33"/>
        <v>1.0009999999999999</v>
      </c>
      <c r="N322" s="3">
        <f t="shared" si="34"/>
        <v>1.1723594634619472E-2</v>
      </c>
      <c r="O322" t="str">
        <f>IF(N322&gt;参数!B$5,"套","")</f>
        <v>套</v>
      </c>
      <c r="P322" s="3" t="str">
        <f>IFERROR(IF(O321="套",(F322-E321)/2-2*参数!B$2,""),"")</f>
        <v/>
      </c>
      <c r="Q322" s="11">
        <f t="shared" si="35"/>
        <v>4.6246494631350243</v>
      </c>
      <c r="R322" s="3">
        <f t="shared" si="36"/>
        <v>1.1560693641619046E-3</v>
      </c>
      <c r="S322" s="3">
        <f t="shared" si="37"/>
        <v>7.0780399274047001E-2</v>
      </c>
      <c r="T322" s="5">
        <f t="shared" si="38"/>
        <v>1.0769533103520192</v>
      </c>
      <c r="U322" s="5">
        <f t="shared" si="39"/>
        <v>5.7085839725487668</v>
      </c>
    </row>
    <row r="323" spans="1:21" x14ac:dyDescent="0.15">
      <c r="A323" s="1">
        <v>42226</v>
      </c>
      <c r="B323" s="2">
        <v>1.0960000000000001</v>
      </c>
      <c r="C323" s="2">
        <v>0.86199999999999999</v>
      </c>
      <c r="D323" s="2">
        <v>0.85299999999999998</v>
      </c>
      <c r="E323" s="2">
        <v>1.23</v>
      </c>
      <c r="F323" s="2">
        <v>1.298</v>
      </c>
      <c r="G323" s="10">
        <v>16599.12</v>
      </c>
      <c r="H323" s="10">
        <v>17276.18</v>
      </c>
      <c r="I323" s="2" t="s">
        <v>8</v>
      </c>
      <c r="J323" s="2" t="s">
        <v>8</v>
      </c>
      <c r="K323" s="2" t="s">
        <v>8</v>
      </c>
      <c r="L323" s="2">
        <f t="shared" si="32"/>
        <v>1.0571174616669796</v>
      </c>
      <c r="M323" s="2">
        <f t="shared" si="33"/>
        <v>1.046</v>
      </c>
      <c r="N323" s="3">
        <f t="shared" si="34"/>
        <v>1.0628548438794905E-2</v>
      </c>
      <c r="O323" t="str">
        <f>IF(N323&gt;参数!B$5,"套","")</f>
        <v>套</v>
      </c>
      <c r="P323" s="3">
        <f>IFERROR(IF(O322="套",(F323-E322)/2-2*参数!B$2,""),"")</f>
        <v>7.8800000000000064E-2</v>
      </c>
      <c r="Q323" s="11">
        <f t="shared" si="35"/>
        <v>4.9890718408300643</v>
      </c>
      <c r="R323" s="3">
        <f t="shared" si="36"/>
        <v>-1.501154734411092E-2</v>
      </c>
      <c r="S323" s="3">
        <f t="shared" si="37"/>
        <v>0.10000000000000009</v>
      </c>
      <c r="T323" s="5">
        <f t="shared" si="38"/>
        <v>1.060786574746273</v>
      </c>
      <c r="U323" s="5">
        <f t="shared" si="39"/>
        <v>6.2794423698036441</v>
      </c>
    </row>
    <row r="324" spans="1:21" x14ac:dyDescent="0.15">
      <c r="A324" s="1">
        <v>42227</v>
      </c>
      <c r="B324" s="2">
        <v>1.099</v>
      </c>
      <c r="C324" s="2">
        <v>0.85099999999999998</v>
      </c>
      <c r="D324" s="2">
        <v>0.86299999999999999</v>
      </c>
      <c r="E324" s="2">
        <v>1.3380000000000001</v>
      </c>
      <c r="F324" s="2">
        <v>1.3149999999999999</v>
      </c>
      <c r="G324" s="10">
        <v>17463.77</v>
      </c>
      <c r="H324" s="10">
        <v>17334.689999999999</v>
      </c>
      <c r="I324" s="2" t="s">
        <v>8</v>
      </c>
      <c r="J324" s="2" t="s">
        <v>8</v>
      </c>
      <c r="K324" s="2" t="s">
        <v>8</v>
      </c>
      <c r="L324" s="2">
        <f t="shared" si="32"/>
        <v>1.1073056652570188</v>
      </c>
      <c r="M324" s="2">
        <f t="shared" si="33"/>
        <v>1.0945</v>
      </c>
      <c r="N324" s="3">
        <f t="shared" si="34"/>
        <v>1.1700013939715648E-2</v>
      </c>
      <c r="O324" t="str">
        <f>IF(N324&gt;参数!B$5,"套","")</f>
        <v>套</v>
      </c>
      <c r="P324" s="3">
        <f>IFERROR(IF(O323="套",(F324-E323)/2-2*参数!B$2,""),"")</f>
        <v>4.2299999999999983E-2</v>
      </c>
      <c r="Q324" s="11">
        <f t="shared" si="35"/>
        <v>5.2001095796971759</v>
      </c>
      <c r="R324" s="3">
        <f t="shared" si="36"/>
        <v>1.1723329425556761E-2</v>
      </c>
      <c r="S324" s="3">
        <f t="shared" si="37"/>
        <v>1.3097072419106182E-2</v>
      </c>
      <c r="T324" s="5">
        <f t="shared" si="38"/>
        <v>1.0732225252122316</v>
      </c>
      <c r="U324" s="5">
        <f t="shared" si="39"/>
        <v>6.3616846812725658</v>
      </c>
    </row>
    <row r="325" spans="1:21" x14ac:dyDescent="0.15">
      <c r="A325" s="1">
        <v>42228</v>
      </c>
      <c r="B325" s="2">
        <v>1.101</v>
      </c>
      <c r="C325" s="2">
        <v>0.85799999999999998</v>
      </c>
      <c r="D325" s="2">
        <v>0.875</v>
      </c>
      <c r="E325" s="2">
        <v>1.33</v>
      </c>
      <c r="F325" s="2">
        <v>1.2949999999999999</v>
      </c>
      <c r="G325" s="10">
        <v>17494.46</v>
      </c>
      <c r="H325" s="10">
        <v>17343.09</v>
      </c>
      <c r="I325" s="2" t="s">
        <v>8</v>
      </c>
      <c r="J325" s="2" t="s">
        <v>8</v>
      </c>
      <c r="K325" s="2" t="s">
        <v>8</v>
      </c>
      <c r="L325" s="2">
        <f t="shared" si="32"/>
        <v>1.108622777707591</v>
      </c>
      <c r="M325" s="2">
        <f t="shared" si="33"/>
        <v>1.0940000000000001</v>
      </c>
      <c r="N325" s="3">
        <f t="shared" si="34"/>
        <v>1.336634159743233E-2</v>
      </c>
      <c r="O325" t="str">
        <f>IF(N325&gt;参数!B$5,"套","")</f>
        <v>套</v>
      </c>
      <c r="P325" s="3">
        <f>IFERROR(IF(O324="套",(F325-E324)/2-2*参数!B$2,""),"")</f>
        <v>-2.1700000000000073E-2</v>
      </c>
      <c r="Q325" s="11">
        <f t="shared" si="35"/>
        <v>5.0872672018177472</v>
      </c>
      <c r="R325" s="3">
        <f t="shared" si="36"/>
        <v>1.3904982618771822E-2</v>
      </c>
      <c r="S325" s="3">
        <f t="shared" si="37"/>
        <v>-1.520912547528519E-2</v>
      </c>
      <c r="T325" s="5">
        <f t="shared" si="38"/>
        <v>1.0881456657713822</v>
      </c>
      <c r="U325" s="5">
        <f t="shared" si="39"/>
        <v>6.2649290207208921</v>
      </c>
    </row>
    <row r="326" spans="1:21" x14ac:dyDescent="0.15">
      <c r="A326" s="1">
        <v>42229</v>
      </c>
      <c r="B326" s="2">
        <v>1.119</v>
      </c>
      <c r="C326" s="2">
        <v>0.871</v>
      </c>
      <c r="D326" s="2">
        <v>0.876</v>
      </c>
      <c r="E326" s="2">
        <v>1.28</v>
      </c>
      <c r="F326" s="2">
        <v>1.3420000000000001</v>
      </c>
      <c r="G326" s="10">
        <v>17109.099999999999</v>
      </c>
      <c r="H326" s="10">
        <v>17650.490000000002</v>
      </c>
      <c r="I326" s="2" t="s">
        <v>8</v>
      </c>
      <c r="J326" s="2" t="s">
        <v>8</v>
      </c>
      <c r="K326" s="2" t="s">
        <v>8</v>
      </c>
      <c r="L326" s="2">
        <f t="shared" ref="L326:L389" si="40">IFERROR(B325*(1+95%*(G326/H325-1)),"")</f>
        <v>1.0868882217355729</v>
      </c>
      <c r="M326" s="2">
        <f t="shared" ref="M326:M389" si="41">IFERROR((C326+E326)/2,"")</f>
        <v>1.0754999999999999</v>
      </c>
      <c r="N326" s="3">
        <f t="shared" ref="N326:N389" si="42">IFERROR(L326/M326-1,"")</f>
        <v>1.058876962861266E-2</v>
      </c>
      <c r="O326" t="str">
        <f>IF(N326&gt;参数!B$5,"套","")</f>
        <v>套</v>
      </c>
      <c r="P326" s="3">
        <f>IFERROR(IF(O325="套",(F326-E325)/2-2*参数!B$2,""),"")</f>
        <v>5.8000000000000057E-3</v>
      </c>
      <c r="Q326" s="11">
        <f t="shared" ref="Q326:Q389" si="43">IFERROR(Q325*(1+P326),Q325)</f>
        <v>5.1167733515882903</v>
      </c>
      <c r="R326" s="3">
        <f t="shared" ref="R326:R389" si="44">(IFERROR(D326+0,0)+IFERROR(J326+0,0))/IFERROR(D325+0,0)-1</f>
        <v>1.1428571428571122E-3</v>
      </c>
      <c r="S326" s="3">
        <f t="shared" ref="S326:S389" si="45">(IFERROR(F326+0,0)+IFERROR(K326+0,0))/IFERROR(F325+0,0)-1</f>
        <v>3.6293436293436399E-2</v>
      </c>
      <c r="T326" s="5">
        <f t="shared" ref="T326:T389" si="46">IFERROR(T325*(1+R326),T325)</f>
        <v>1.089389260817978</v>
      </c>
      <c r="U326" s="5">
        <f t="shared" ref="U326:U389" si="47">IFERROR(U325*(1+S326),U325)</f>
        <v>6.492304823017327</v>
      </c>
    </row>
    <row r="327" spans="1:21" x14ac:dyDescent="0.15">
      <c r="A327" s="1">
        <v>42230</v>
      </c>
      <c r="B327" s="2">
        <v>1.1140000000000001</v>
      </c>
      <c r="C327" s="2">
        <v>0.871</v>
      </c>
      <c r="D327" s="2">
        <v>0.878</v>
      </c>
      <c r="E327" s="2">
        <v>1.349</v>
      </c>
      <c r="F327" s="2">
        <v>1.323</v>
      </c>
      <c r="G327" s="10">
        <v>17715.3</v>
      </c>
      <c r="H327" s="10">
        <v>17563.87</v>
      </c>
      <c r="I327" s="2" t="s">
        <v>8</v>
      </c>
      <c r="J327" s="2" t="s">
        <v>8</v>
      </c>
      <c r="K327" s="2" t="s">
        <v>8</v>
      </c>
      <c r="L327" s="2">
        <f t="shared" si="40"/>
        <v>1.1229033630511105</v>
      </c>
      <c r="M327" s="2">
        <f t="shared" si="41"/>
        <v>1.1099999999999999</v>
      </c>
      <c r="N327" s="3">
        <f t="shared" si="42"/>
        <v>1.162465139739699E-2</v>
      </c>
      <c r="O327" t="str">
        <f>IF(N327&gt;参数!B$5,"套","")</f>
        <v>套</v>
      </c>
      <c r="P327" s="3">
        <f>IFERROR(IF(O326="套",(F327-E326)/2-2*参数!B$2,""),"")</f>
        <v>2.1299999999999965E-2</v>
      </c>
      <c r="Q327" s="11">
        <f t="shared" si="43"/>
        <v>5.2257606239771199</v>
      </c>
      <c r="R327" s="3">
        <f t="shared" si="44"/>
        <v>2.2831050228311334E-3</v>
      </c>
      <c r="S327" s="3">
        <f t="shared" si="45"/>
        <v>-1.4157973174366734E-2</v>
      </c>
      <c r="T327" s="5">
        <f t="shared" si="46"/>
        <v>1.0918764509111698</v>
      </c>
      <c r="U327" s="5">
        <f t="shared" si="47"/>
        <v>6.4003869454932358</v>
      </c>
    </row>
    <row r="328" spans="1:21" x14ac:dyDescent="0.15">
      <c r="A328" s="1">
        <v>42233</v>
      </c>
      <c r="B328" s="2">
        <v>1.127</v>
      </c>
      <c r="C328" s="2">
        <v>0.876</v>
      </c>
      <c r="D328" s="2">
        <v>0.88500000000000001</v>
      </c>
      <c r="E328" s="2">
        <v>1.29</v>
      </c>
      <c r="F328" s="2">
        <v>1.341</v>
      </c>
      <c r="G328" s="10">
        <v>17483.02</v>
      </c>
      <c r="H328" s="10">
        <v>17790.990000000002</v>
      </c>
      <c r="I328" s="2" t="s">
        <v>8</v>
      </c>
      <c r="J328" s="2" t="s">
        <v>8</v>
      </c>
      <c r="K328" s="2" t="s">
        <v>8</v>
      </c>
      <c r="L328" s="2">
        <f t="shared" si="40"/>
        <v>1.1091284338246641</v>
      </c>
      <c r="M328" s="2">
        <f t="shared" si="41"/>
        <v>1.083</v>
      </c>
      <c r="N328" s="3">
        <f t="shared" si="42"/>
        <v>2.4125977677436961E-2</v>
      </c>
      <c r="O328" t="str">
        <f>IF(N328&gt;参数!B$5,"套","")</f>
        <v>套</v>
      </c>
      <c r="P328" s="3">
        <f>IFERROR(IF(O327="套",(F328-E327)/2-2*参数!B$2,""),"")</f>
        <v>-4.2000000000000032E-3</v>
      </c>
      <c r="Q328" s="11">
        <f t="shared" si="43"/>
        <v>5.2038124293564163</v>
      </c>
      <c r="R328" s="3">
        <f t="shared" si="44"/>
        <v>7.9726651480638289E-3</v>
      </c>
      <c r="S328" s="3">
        <f t="shared" si="45"/>
        <v>1.3605442176870763E-2</v>
      </c>
      <c r="T328" s="5">
        <f t="shared" si="46"/>
        <v>1.100581616237341</v>
      </c>
      <c r="U328" s="5">
        <f t="shared" si="47"/>
        <v>6.4874670399897427</v>
      </c>
    </row>
    <row r="329" spans="1:21" x14ac:dyDescent="0.15">
      <c r="A329" s="1">
        <v>42234</v>
      </c>
      <c r="B329" s="2">
        <v>1.05</v>
      </c>
      <c r="C329" s="2">
        <v>0.88400000000000001</v>
      </c>
      <c r="D329" s="2">
        <v>0.88800000000000001</v>
      </c>
      <c r="E329" s="2">
        <v>1.335</v>
      </c>
      <c r="F329" s="2">
        <v>1.2070000000000001</v>
      </c>
      <c r="G329" s="10">
        <v>17744.560000000001</v>
      </c>
      <c r="H329" s="10">
        <v>16498.240000000002</v>
      </c>
      <c r="I329" s="2" t="s">
        <v>8</v>
      </c>
      <c r="J329" s="2" t="s">
        <v>8</v>
      </c>
      <c r="K329" s="2" t="s">
        <v>8</v>
      </c>
      <c r="L329" s="2">
        <f t="shared" si="40"/>
        <v>1.1242058733381335</v>
      </c>
      <c r="M329" s="2">
        <f t="shared" si="41"/>
        <v>1.1094999999999999</v>
      </c>
      <c r="N329" s="3">
        <f t="shared" si="42"/>
        <v>1.3254505036623287E-2</v>
      </c>
      <c r="O329" t="str">
        <f>IF(N329&gt;参数!B$5,"套","")</f>
        <v>套</v>
      </c>
      <c r="P329" s="3">
        <f>IFERROR(IF(O328="套",(F329-E328)/2-2*参数!B$2,""),"")</f>
        <v>-4.169999999999998E-2</v>
      </c>
      <c r="Q329" s="11">
        <f t="shared" si="43"/>
        <v>4.9868134510522539</v>
      </c>
      <c r="R329" s="3">
        <f t="shared" si="44"/>
        <v>3.3898305084745228E-3</v>
      </c>
      <c r="S329" s="3">
        <f t="shared" si="45"/>
        <v>-9.9925428784489068E-2</v>
      </c>
      <c r="T329" s="5">
        <f t="shared" si="46"/>
        <v>1.1043124013771286</v>
      </c>
      <c r="U329" s="5">
        <f t="shared" si="47"/>
        <v>5.839204114293528</v>
      </c>
    </row>
    <row r="330" spans="1:21" x14ac:dyDescent="0.15">
      <c r="A330" s="1">
        <v>42235</v>
      </c>
      <c r="B330" s="2">
        <v>1.0629999999999999</v>
      </c>
      <c r="C330" s="2">
        <v>0.88700000000000001</v>
      </c>
      <c r="D330" s="2">
        <v>0.88500000000000001</v>
      </c>
      <c r="E330" s="2">
        <v>1.125</v>
      </c>
      <c r="F330" s="2">
        <v>1.2290000000000001</v>
      </c>
      <c r="G330" s="10">
        <v>15751.03</v>
      </c>
      <c r="H330" s="10">
        <v>16716.22</v>
      </c>
      <c r="I330" s="2" t="s">
        <v>8</v>
      </c>
      <c r="J330" s="2" t="s">
        <v>8</v>
      </c>
      <c r="K330" s="2" t="s">
        <v>8</v>
      </c>
      <c r="L330" s="2">
        <f t="shared" si="40"/>
        <v>1.0048229402045308</v>
      </c>
      <c r="M330" s="2">
        <f t="shared" si="41"/>
        <v>1.006</v>
      </c>
      <c r="N330" s="3">
        <f t="shared" si="42"/>
        <v>-1.1700395581204504E-3</v>
      </c>
      <c r="O330" t="str">
        <f>IF(N330&gt;参数!B$5,"套","")</f>
        <v/>
      </c>
      <c r="P330" s="3">
        <f>IFERROR(IF(O329="套",(F330-E329)/2-2*参数!B$2,""),"")</f>
        <v>-5.3199999999999935E-2</v>
      </c>
      <c r="Q330" s="11">
        <f t="shared" si="43"/>
        <v>4.7215149754562749</v>
      </c>
      <c r="R330" s="3">
        <f t="shared" si="44"/>
        <v>-3.3783783783783994E-3</v>
      </c>
      <c r="S330" s="3">
        <f t="shared" si="45"/>
        <v>1.8227009113504611E-2</v>
      </c>
      <c r="T330" s="5">
        <f t="shared" si="46"/>
        <v>1.100581616237341</v>
      </c>
      <c r="U330" s="5">
        <f t="shared" si="47"/>
        <v>5.9456353409003695</v>
      </c>
    </row>
    <row r="331" spans="1:21" x14ac:dyDescent="0.15">
      <c r="A331" s="1">
        <v>42236</v>
      </c>
      <c r="B331" s="2">
        <v>1.01</v>
      </c>
      <c r="C331" s="2">
        <v>0.88500000000000001</v>
      </c>
      <c r="D331" s="2">
        <v>0.89400000000000002</v>
      </c>
      <c r="E331" s="2">
        <v>1.21</v>
      </c>
      <c r="F331" s="2">
        <v>1.115</v>
      </c>
      <c r="G331" s="10">
        <v>16537.689999999999</v>
      </c>
      <c r="H331" s="10">
        <v>15836.74</v>
      </c>
      <c r="I331" s="2" t="s">
        <v>8</v>
      </c>
      <c r="J331" s="2" t="s">
        <v>8</v>
      </c>
      <c r="K331" s="2" t="s">
        <v>8</v>
      </c>
      <c r="L331" s="2">
        <f t="shared" si="40"/>
        <v>1.0522147554590688</v>
      </c>
      <c r="M331" s="2">
        <f t="shared" si="41"/>
        <v>1.0474999999999999</v>
      </c>
      <c r="N331" s="3">
        <f t="shared" si="42"/>
        <v>4.5009598654597305E-3</v>
      </c>
      <c r="O331" t="str">
        <f>IF(N331&gt;参数!B$5,"套","")</f>
        <v/>
      </c>
      <c r="P331" s="3" t="str">
        <f>IFERROR(IF(O330="套",(F331-E330)/2-2*参数!B$2,""),"")</f>
        <v/>
      </c>
      <c r="Q331" s="11">
        <f t="shared" si="43"/>
        <v>4.7215149754562749</v>
      </c>
      <c r="R331" s="3">
        <f t="shared" si="44"/>
        <v>1.0169491525423791E-2</v>
      </c>
      <c r="S331" s="3">
        <f t="shared" si="45"/>
        <v>-9.2758340113913818E-2</v>
      </c>
      <c r="T331" s="5">
        <f t="shared" si="46"/>
        <v>1.1117739716567039</v>
      </c>
      <c r="U331" s="5">
        <f t="shared" si="47"/>
        <v>5.3941280757558268</v>
      </c>
    </row>
    <row r="332" spans="1:21" x14ac:dyDescent="0.15">
      <c r="A332" s="1">
        <v>42237</v>
      </c>
      <c r="B332" s="2">
        <v>0.97099999999999997</v>
      </c>
      <c r="C332" s="2">
        <v>0.89200000000000002</v>
      </c>
      <c r="D332" s="2">
        <v>0.88900000000000001</v>
      </c>
      <c r="E332" s="2">
        <v>1.1100000000000001</v>
      </c>
      <c r="F332" s="2">
        <v>1.095</v>
      </c>
      <c r="G332" s="10">
        <v>15493.58</v>
      </c>
      <c r="H332" s="10">
        <v>15179.54</v>
      </c>
      <c r="I332" s="2" t="s">
        <v>8</v>
      </c>
      <c r="J332" s="2" t="s">
        <v>8</v>
      </c>
      <c r="K332" s="2" t="s">
        <v>8</v>
      </c>
      <c r="L332" s="2">
        <f t="shared" si="40"/>
        <v>0.98920897735266222</v>
      </c>
      <c r="M332" s="2">
        <f t="shared" si="41"/>
        <v>1.0010000000000001</v>
      </c>
      <c r="N332" s="3">
        <f t="shared" si="42"/>
        <v>-1.1779243403933992E-2</v>
      </c>
      <c r="O332" t="str">
        <f>IF(N332&gt;参数!B$5,"套","")</f>
        <v/>
      </c>
      <c r="P332" s="3" t="str">
        <f>IFERROR(IF(O331="套",(F332-E331)/2-2*参数!B$2,""),"")</f>
        <v/>
      </c>
      <c r="Q332" s="11">
        <f t="shared" si="43"/>
        <v>4.7215149754562749</v>
      </c>
      <c r="R332" s="3">
        <f t="shared" si="44"/>
        <v>-5.5928411633109354E-3</v>
      </c>
      <c r="S332" s="3">
        <f t="shared" si="45"/>
        <v>-1.7937219730941756E-2</v>
      </c>
      <c r="T332" s="5">
        <f t="shared" si="46"/>
        <v>1.1055559964237245</v>
      </c>
      <c r="U332" s="5">
        <f t="shared" si="47"/>
        <v>5.2973724152041521</v>
      </c>
    </row>
    <row r="333" spans="1:21" x14ac:dyDescent="0.15">
      <c r="A333" s="1">
        <v>42240</v>
      </c>
      <c r="B333" s="2">
        <v>0.89600000000000002</v>
      </c>
      <c r="C333" s="2">
        <v>0.88400000000000001</v>
      </c>
      <c r="D333" s="2">
        <v>0.90200000000000002</v>
      </c>
      <c r="E333" s="2">
        <v>1.0209999999999999</v>
      </c>
      <c r="F333" s="2">
        <v>0.98599999999999999</v>
      </c>
      <c r="G333" s="10">
        <v>14575.53</v>
      </c>
      <c r="H333" s="10">
        <v>13900.42</v>
      </c>
      <c r="I333" s="2" t="s">
        <v>8</v>
      </c>
      <c r="J333" s="2" t="s">
        <v>8</v>
      </c>
      <c r="K333" s="2" t="s">
        <v>8</v>
      </c>
      <c r="L333" s="2">
        <f t="shared" si="40"/>
        <v>0.93429473590767564</v>
      </c>
      <c r="M333" s="2">
        <f t="shared" si="41"/>
        <v>0.9524999999999999</v>
      </c>
      <c r="N333" s="3">
        <f t="shared" si="42"/>
        <v>-1.9113138154671194E-2</v>
      </c>
      <c r="O333" t="str">
        <f>IF(N333&gt;参数!B$5,"套","")</f>
        <v/>
      </c>
      <c r="P333" s="3" t="str">
        <f>IFERROR(IF(O332="套",(F333-E332)/2-2*参数!B$2,""),"")</f>
        <v/>
      </c>
      <c r="Q333" s="11">
        <f t="shared" si="43"/>
        <v>4.7215149754562749</v>
      </c>
      <c r="R333" s="3">
        <f t="shared" si="44"/>
        <v>1.462317210348707E-2</v>
      </c>
      <c r="S333" s="3">
        <f t="shared" si="45"/>
        <v>-9.9543378995433751E-2</v>
      </c>
      <c r="T333" s="5">
        <f t="shared" si="46"/>
        <v>1.1217227320294707</v>
      </c>
      <c r="U333" s="5">
        <f t="shared" si="47"/>
        <v>4.7700540651975292</v>
      </c>
    </row>
    <row r="334" spans="1:21" x14ac:dyDescent="0.15">
      <c r="A334" s="1">
        <v>42241</v>
      </c>
      <c r="B334" s="2">
        <v>0.82599999999999996</v>
      </c>
      <c r="C334" s="2">
        <v>0.9</v>
      </c>
      <c r="D334" s="2">
        <v>0.91400000000000003</v>
      </c>
      <c r="E334" s="2">
        <v>0.88700000000000001</v>
      </c>
      <c r="F334" s="2">
        <v>0.88700000000000001</v>
      </c>
      <c r="G334" s="10">
        <v>12754.8</v>
      </c>
      <c r="H334" s="10">
        <v>12749.33</v>
      </c>
      <c r="I334" s="2" t="s">
        <v>8</v>
      </c>
      <c r="J334" s="2" t="s">
        <v>8</v>
      </c>
      <c r="K334" s="2" t="s">
        <v>8</v>
      </c>
      <c r="L334" s="2">
        <f t="shared" si="40"/>
        <v>0.82584731799470812</v>
      </c>
      <c r="M334" s="2">
        <f t="shared" si="41"/>
        <v>0.89349999999999996</v>
      </c>
      <c r="N334" s="3">
        <f t="shared" si="42"/>
        <v>-7.5716487974585189E-2</v>
      </c>
      <c r="O334" t="str">
        <f>IF(N334&gt;参数!B$5,"套","")</f>
        <v/>
      </c>
      <c r="P334" s="3" t="str">
        <f>IFERROR(IF(O333="套",(F334-E333)/2-2*参数!B$2,""),"")</f>
        <v/>
      </c>
      <c r="Q334" s="11">
        <f t="shared" si="43"/>
        <v>4.7215149754562749</v>
      </c>
      <c r="R334" s="3">
        <f t="shared" si="44"/>
        <v>1.330376940133049E-2</v>
      </c>
      <c r="S334" s="3">
        <f t="shared" si="45"/>
        <v>-0.10040567951318458</v>
      </c>
      <c r="T334" s="5">
        <f t="shared" si="46"/>
        <v>1.1366458725886213</v>
      </c>
      <c r="U334" s="5">
        <f t="shared" si="47"/>
        <v>4.2911135454667431</v>
      </c>
    </row>
    <row r="335" spans="1:21" x14ac:dyDescent="0.15">
      <c r="A335" s="1">
        <v>42242</v>
      </c>
      <c r="B335" s="2">
        <v>0.76300000000000001</v>
      </c>
      <c r="C335" s="2">
        <v>0.9</v>
      </c>
      <c r="D335" s="2">
        <v>0.91900000000000004</v>
      </c>
      <c r="E335" s="2">
        <v>0.79800000000000004</v>
      </c>
      <c r="F335" s="2">
        <v>0.79800000000000004</v>
      </c>
      <c r="G335" s="10">
        <v>12507.87</v>
      </c>
      <c r="H335" s="10">
        <v>11737.69</v>
      </c>
      <c r="I335" s="2" t="s">
        <v>8</v>
      </c>
      <c r="J335" s="2" t="s">
        <v>8</v>
      </c>
      <c r="K335" s="2" t="s">
        <v>8</v>
      </c>
      <c r="L335" s="2">
        <f t="shared" si="40"/>
        <v>0.81113853967228089</v>
      </c>
      <c r="M335" s="2">
        <f t="shared" si="41"/>
        <v>0.84899999999999998</v>
      </c>
      <c r="N335" s="3">
        <f t="shared" si="42"/>
        <v>-4.4595359632177978E-2</v>
      </c>
      <c r="O335" t="str">
        <f>IF(N335&gt;参数!B$5,"套","")</f>
        <v/>
      </c>
      <c r="P335" s="3" t="str">
        <f>IFERROR(IF(O334="套",(F335-E334)/2-2*参数!B$2,""),"")</f>
        <v/>
      </c>
      <c r="Q335" s="11">
        <f t="shared" si="43"/>
        <v>4.7215149754562749</v>
      </c>
      <c r="R335" s="3">
        <f t="shared" si="44"/>
        <v>5.4704595185994798E-3</v>
      </c>
      <c r="S335" s="3">
        <f t="shared" si="45"/>
        <v>-0.10033821871476889</v>
      </c>
      <c r="T335" s="5">
        <f t="shared" si="46"/>
        <v>1.1428638478216004</v>
      </c>
      <c r="U335" s="5">
        <f t="shared" si="47"/>
        <v>3.8605508560117938</v>
      </c>
    </row>
    <row r="336" spans="1:21" x14ac:dyDescent="0.15">
      <c r="A336" s="1">
        <v>42243</v>
      </c>
      <c r="B336" s="2">
        <v>0.79</v>
      </c>
      <c r="C336" s="2">
        <v>0.90700000000000003</v>
      </c>
      <c r="D336" s="2">
        <v>0.91100000000000003</v>
      </c>
      <c r="E336" s="2">
        <v>0.71799999999999997</v>
      </c>
      <c r="F336" s="2">
        <v>0.71799999999999997</v>
      </c>
      <c r="G336" s="10">
        <v>11919.31</v>
      </c>
      <c r="H336" s="10">
        <v>12179.2</v>
      </c>
      <c r="I336" s="2" t="s">
        <v>8</v>
      </c>
      <c r="J336" s="2" t="s">
        <v>8</v>
      </c>
      <c r="K336" s="2" t="s">
        <v>8</v>
      </c>
      <c r="L336" s="2">
        <f t="shared" si="40"/>
        <v>0.77421577218345339</v>
      </c>
      <c r="M336" s="2">
        <f t="shared" si="41"/>
        <v>0.8125</v>
      </c>
      <c r="N336" s="3">
        <f t="shared" si="42"/>
        <v>-4.7119049620365061E-2</v>
      </c>
      <c r="O336" t="str">
        <f>IF(N336&gt;参数!B$5,"套","")</f>
        <v/>
      </c>
      <c r="P336" s="3" t="str">
        <f>IFERROR(IF(O335="套",(F336-E335)/2-2*参数!B$2,""),"")</f>
        <v/>
      </c>
      <c r="Q336" s="11">
        <f t="shared" si="43"/>
        <v>4.7215149754562749</v>
      </c>
      <c r="R336" s="3">
        <f t="shared" si="44"/>
        <v>-8.705114254624613E-3</v>
      </c>
      <c r="S336" s="3">
        <f t="shared" si="45"/>
        <v>-0.10025062656641615</v>
      </c>
      <c r="T336" s="5">
        <f t="shared" si="46"/>
        <v>1.1329150874488334</v>
      </c>
      <c r="U336" s="5">
        <f t="shared" si="47"/>
        <v>3.4735282138050971</v>
      </c>
    </row>
    <row r="337" spans="1:21" x14ac:dyDescent="0.15">
      <c r="A337" s="1">
        <v>42244</v>
      </c>
      <c r="B337" s="2">
        <v>0.84599999999999997</v>
      </c>
      <c r="C337" s="2">
        <v>0.90400000000000003</v>
      </c>
      <c r="D337" s="2">
        <v>0.91200000000000003</v>
      </c>
      <c r="E337" s="2">
        <v>0.71099999999999997</v>
      </c>
      <c r="F337" s="2">
        <v>0.79</v>
      </c>
      <c r="G337" s="10">
        <v>12443.23</v>
      </c>
      <c r="H337" s="10">
        <v>13148.53</v>
      </c>
      <c r="I337" s="2" t="s">
        <v>8</v>
      </c>
      <c r="J337" s="2" t="s">
        <v>8</v>
      </c>
      <c r="K337" s="2" t="s">
        <v>8</v>
      </c>
      <c r="L337" s="2">
        <f t="shared" si="40"/>
        <v>0.80626991222740407</v>
      </c>
      <c r="M337" s="2">
        <f t="shared" si="41"/>
        <v>0.8075</v>
      </c>
      <c r="N337" s="3">
        <f t="shared" si="42"/>
        <v>-1.5233285109547134E-3</v>
      </c>
      <c r="O337" t="str">
        <f>IF(N337&gt;参数!B$5,"套","")</f>
        <v/>
      </c>
      <c r="P337" s="3" t="str">
        <f>IFERROR(IF(O336="套",(F337-E336)/2-2*参数!B$2,""),"")</f>
        <v/>
      </c>
      <c r="Q337" s="11">
        <f t="shared" si="43"/>
        <v>4.7215149754562749</v>
      </c>
      <c r="R337" s="3">
        <f t="shared" si="44"/>
        <v>1.097694840834329E-3</v>
      </c>
      <c r="S337" s="3">
        <f t="shared" si="45"/>
        <v>0.10027855153203347</v>
      </c>
      <c r="T337" s="5">
        <f t="shared" si="46"/>
        <v>1.1341586824954293</v>
      </c>
      <c r="U337" s="5">
        <f t="shared" si="47"/>
        <v>3.8218485917911238</v>
      </c>
    </row>
    <row r="338" spans="1:21" x14ac:dyDescent="0.15">
      <c r="A338" s="1">
        <v>42247</v>
      </c>
      <c r="B338" s="2">
        <v>0.84799999999999998</v>
      </c>
      <c r="C338" s="2">
        <v>0.91200000000000003</v>
      </c>
      <c r="D338" s="2">
        <v>0.93200000000000005</v>
      </c>
      <c r="E338" s="2">
        <v>0.81899999999999995</v>
      </c>
      <c r="F338" s="2">
        <v>0.72299999999999998</v>
      </c>
      <c r="G338" s="10">
        <v>13384.66</v>
      </c>
      <c r="H338" s="10">
        <v>13176.48</v>
      </c>
      <c r="I338" s="2" t="s">
        <v>8</v>
      </c>
      <c r="J338" s="2" t="s">
        <v>8</v>
      </c>
      <c r="K338" s="2" t="s">
        <v>8</v>
      </c>
      <c r="L338" s="2">
        <f t="shared" si="40"/>
        <v>0.86043337627856509</v>
      </c>
      <c r="M338" s="2">
        <f t="shared" si="41"/>
        <v>0.86549999999999994</v>
      </c>
      <c r="N338" s="3">
        <f t="shared" si="42"/>
        <v>-5.8539846579258592E-3</v>
      </c>
      <c r="O338" t="str">
        <f>IF(N338&gt;参数!B$5,"套","")</f>
        <v/>
      </c>
      <c r="P338" s="3" t="str">
        <f>IFERROR(IF(O337="套",(F338-E337)/2-2*参数!B$2,""),"")</f>
        <v/>
      </c>
      <c r="Q338" s="11">
        <f t="shared" si="43"/>
        <v>4.7215149754562749</v>
      </c>
      <c r="R338" s="3">
        <f t="shared" si="44"/>
        <v>2.1929824561403466E-2</v>
      </c>
      <c r="S338" s="3">
        <f t="shared" si="45"/>
        <v>-8.48101265822786E-2</v>
      </c>
      <c r="T338" s="5">
        <f t="shared" si="46"/>
        <v>1.1590305834273464</v>
      </c>
      <c r="U338" s="5">
        <f t="shared" si="47"/>
        <v>3.4977171289430156</v>
      </c>
    </row>
    <row r="339" spans="1:21" x14ac:dyDescent="0.15">
      <c r="A339" s="1">
        <v>42248</v>
      </c>
      <c r="B339" s="2">
        <v>0.79800000000000004</v>
      </c>
      <c r="C339" s="2">
        <v>0.93200000000000005</v>
      </c>
      <c r="D339" s="2">
        <v>0.95</v>
      </c>
      <c r="E339" s="2">
        <v>0.7</v>
      </c>
      <c r="F339" s="2">
        <v>0.65100000000000002</v>
      </c>
      <c r="G339" s="10">
        <v>12888.64</v>
      </c>
      <c r="H339" s="10">
        <v>12291.79</v>
      </c>
      <c r="I339" s="2" t="s">
        <v>8</v>
      </c>
      <c r="J339" s="2" t="s">
        <v>8</v>
      </c>
      <c r="K339" s="2" t="s">
        <v>8</v>
      </c>
      <c r="L339" s="2">
        <f t="shared" si="40"/>
        <v>0.83040168057022812</v>
      </c>
      <c r="M339" s="2">
        <f t="shared" si="41"/>
        <v>0.81600000000000006</v>
      </c>
      <c r="N339" s="3">
        <f t="shared" si="42"/>
        <v>1.7649118345867798E-2</v>
      </c>
      <c r="O339" t="str">
        <f>IF(N339&gt;参数!B$5,"套","")</f>
        <v>套</v>
      </c>
      <c r="P339" s="3" t="str">
        <f>IFERROR(IF(O338="套",(F339-E338)/2-2*参数!B$2,""),"")</f>
        <v/>
      </c>
      <c r="Q339" s="11">
        <f t="shared" si="43"/>
        <v>4.7215149754562749</v>
      </c>
      <c r="R339" s="3">
        <f t="shared" si="44"/>
        <v>1.9313304721029878E-2</v>
      </c>
      <c r="S339" s="3">
        <f t="shared" si="45"/>
        <v>-9.958506224066388E-2</v>
      </c>
      <c r="T339" s="5">
        <f t="shared" si="46"/>
        <v>1.1814152942660718</v>
      </c>
      <c r="U339" s="5">
        <f t="shared" si="47"/>
        <v>3.1493967509569893</v>
      </c>
    </row>
    <row r="340" spans="1:21" x14ac:dyDescent="0.15">
      <c r="A340" s="1">
        <v>42249</v>
      </c>
      <c r="B340" s="2">
        <v>0.76100000000000001</v>
      </c>
      <c r="C340" s="2">
        <v>0.95499999999999996</v>
      </c>
      <c r="D340" s="2">
        <v>0.95099999999999996</v>
      </c>
      <c r="E340" s="2">
        <v>0.58599999999999997</v>
      </c>
      <c r="F340" s="2">
        <v>0.58599999999999997</v>
      </c>
      <c r="G340" s="10">
        <v>11470</v>
      </c>
      <c r="H340" s="10">
        <v>11657.83</v>
      </c>
      <c r="I340" s="2" t="s">
        <v>8</v>
      </c>
      <c r="J340" s="2" t="s">
        <v>8</v>
      </c>
      <c r="K340" s="2" t="s">
        <v>8</v>
      </c>
      <c r="L340" s="2">
        <f t="shared" si="40"/>
        <v>0.74731584423424091</v>
      </c>
      <c r="M340" s="2">
        <f t="shared" si="41"/>
        <v>0.77049999999999996</v>
      </c>
      <c r="N340" s="3">
        <f t="shared" si="42"/>
        <v>-3.0089754400725588E-2</v>
      </c>
      <c r="O340" t="str">
        <f>IF(N340&gt;参数!B$5,"套","")</f>
        <v/>
      </c>
      <c r="P340" s="3">
        <f>IFERROR(IF(O339="套",(F340-E339)/2-2*参数!B$2,""),"")</f>
        <v>-5.7199999999999994E-2</v>
      </c>
      <c r="Q340" s="11">
        <f t="shared" si="43"/>
        <v>4.451444318860176</v>
      </c>
      <c r="R340" s="3">
        <f t="shared" si="44"/>
        <v>1.0526315789474161E-3</v>
      </c>
      <c r="S340" s="3">
        <f t="shared" si="45"/>
        <v>-9.98463901689709E-2</v>
      </c>
      <c r="T340" s="5">
        <f t="shared" si="46"/>
        <v>1.1826588893126677</v>
      </c>
      <c r="U340" s="5">
        <f t="shared" si="47"/>
        <v>2.8349408541640484</v>
      </c>
    </row>
    <row r="341" spans="1:21" x14ac:dyDescent="0.15">
      <c r="A341" s="1">
        <v>42254</v>
      </c>
      <c r="B341" s="2">
        <v>0.747</v>
      </c>
      <c r="C341" s="2">
        <v>0.94499999999999995</v>
      </c>
      <c r="D341" s="2">
        <v>0.95299999999999996</v>
      </c>
      <c r="E341" s="2">
        <v>0.53200000000000003</v>
      </c>
      <c r="F341" s="2">
        <v>0.52700000000000002</v>
      </c>
      <c r="G341" s="10">
        <v>11801.79</v>
      </c>
      <c r="H341" s="10">
        <v>11408.3</v>
      </c>
      <c r="I341" s="2" t="s">
        <v>8</v>
      </c>
      <c r="J341" s="2" t="s">
        <v>8</v>
      </c>
      <c r="K341" s="2" t="s">
        <v>8</v>
      </c>
      <c r="L341" s="2">
        <f t="shared" si="40"/>
        <v>0.76992755186857242</v>
      </c>
      <c r="M341" s="2">
        <f t="shared" si="41"/>
        <v>0.73849999999999993</v>
      </c>
      <c r="N341" s="3">
        <f t="shared" si="42"/>
        <v>4.255592670084285E-2</v>
      </c>
      <c r="O341" t="str">
        <f>IF(N341&gt;参数!B$5,"套","")</f>
        <v>套</v>
      </c>
      <c r="P341" s="3" t="str">
        <f>IFERROR(IF(O340="套",(F341-E340)/2-2*参数!B$2,""),"")</f>
        <v/>
      </c>
      <c r="Q341" s="11">
        <f t="shared" si="43"/>
        <v>4.451444318860176</v>
      </c>
      <c r="R341" s="3">
        <f t="shared" si="44"/>
        <v>2.103049421661396E-3</v>
      </c>
      <c r="S341" s="3">
        <f t="shared" si="45"/>
        <v>-0.10068259385665523</v>
      </c>
      <c r="T341" s="5">
        <f t="shared" si="46"/>
        <v>1.1851460794058595</v>
      </c>
      <c r="U341" s="5">
        <f t="shared" si="47"/>
        <v>2.5495116555366102</v>
      </c>
    </row>
    <row r="342" spans="1:21" x14ac:dyDescent="0.15">
      <c r="A342" s="1">
        <v>42255</v>
      </c>
      <c r="B342" s="2">
        <v>0.76700000000000002</v>
      </c>
      <c r="C342" s="2">
        <v>0.95</v>
      </c>
      <c r="D342" s="2">
        <v>0.94899999999999995</v>
      </c>
      <c r="E342" s="2">
        <v>0.503</v>
      </c>
      <c r="F342" s="2">
        <v>0.55700000000000005</v>
      </c>
      <c r="G342" s="10">
        <v>11261.57</v>
      </c>
      <c r="H342" s="10">
        <v>11748.81</v>
      </c>
      <c r="I342" s="2" t="s">
        <v>8</v>
      </c>
      <c r="J342" s="2" t="s">
        <v>8</v>
      </c>
      <c r="K342" s="2" t="s">
        <v>8</v>
      </c>
      <c r="L342" s="2">
        <f t="shared" si="40"/>
        <v>0.73787270281286432</v>
      </c>
      <c r="M342" s="2">
        <f t="shared" si="41"/>
        <v>0.72649999999999992</v>
      </c>
      <c r="N342" s="3">
        <f t="shared" si="42"/>
        <v>1.5654098847714293E-2</v>
      </c>
      <c r="O342" t="str">
        <f>IF(N342&gt;参数!B$5,"套","")</f>
        <v>套</v>
      </c>
      <c r="P342" s="3">
        <f>IFERROR(IF(O341="套",(F342-E341)/2-2*参数!B$2,""),"")</f>
        <v>1.2300000000000011E-2</v>
      </c>
      <c r="Q342" s="11">
        <f t="shared" si="43"/>
        <v>4.5061970839821557</v>
      </c>
      <c r="R342" s="3">
        <f t="shared" si="44"/>
        <v>-4.1972717733472775E-3</v>
      </c>
      <c r="S342" s="3">
        <f t="shared" si="45"/>
        <v>5.6925996204933549E-2</v>
      </c>
      <c r="T342" s="5">
        <f t="shared" si="46"/>
        <v>1.1801716992194762</v>
      </c>
      <c r="U342" s="5">
        <f t="shared" si="47"/>
        <v>2.6946451463641212</v>
      </c>
    </row>
    <row r="343" spans="1:21" x14ac:dyDescent="0.15">
      <c r="A343" s="1">
        <v>42256</v>
      </c>
      <c r="B343" s="2">
        <v>0.79200000000000004</v>
      </c>
      <c r="C343" s="2">
        <v>0.94199999999999995</v>
      </c>
      <c r="D343" s="2">
        <v>0.95</v>
      </c>
      <c r="E343" s="2">
        <v>0.56000000000000005</v>
      </c>
      <c r="F343" s="2">
        <v>0.61299999999999999</v>
      </c>
      <c r="G343" s="10">
        <v>11844.58</v>
      </c>
      <c r="H343" s="10">
        <v>12178.21</v>
      </c>
      <c r="I343" s="2" t="s">
        <v>8</v>
      </c>
      <c r="J343" s="2" t="s">
        <v>8</v>
      </c>
      <c r="K343" s="2" t="s">
        <v>8</v>
      </c>
      <c r="L343" s="2">
        <f t="shared" si="40"/>
        <v>0.77293956413458043</v>
      </c>
      <c r="M343" s="2">
        <f t="shared" si="41"/>
        <v>0.751</v>
      </c>
      <c r="N343" s="3">
        <f t="shared" si="42"/>
        <v>2.9213800445513138E-2</v>
      </c>
      <c r="O343" t="str">
        <f>IF(N343&gt;参数!B$5,"套","")</f>
        <v>套</v>
      </c>
      <c r="P343" s="3">
        <f>IFERROR(IF(O342="套",(F343-E342)/2-2*参数!B$2,""),"")</f>
        <v>5.4799999999999995E-2</v>
      </c>
      <c r="Q343" s="11">
        <f t="shared" si="43"/>
        <v>4.7531366841843781</v>
      </c>
      <c r="R343" s="3">
        <f t="shared" si="44"/>
        <v>1.0537407797681642E-3</v>
      </c>
      <c r="S343" s="3">
        <f t="shared" si="45"/>
        <v>0.10053859964093337</v>
      </c>
      <c r="T343" s="5">
        <f t="shared" si="46"/>
        <v>1.1814152942660721</v>
      </c>
      <c r="U343" s="5">
        <f t="shared" si="47"/>
        <v>2.9655609959088078</v>
      </c>
    </row>
    <row r="344" spans="1:21" x14ac:dyDescent="0.15">
      <c r="A344" s="1">
        <v>42257</v>
      </c>
      <c r="B344" s="2">
        <v>0.79300000000000004</v>
      </c>
      <c r="C344" s="2">
        <v>0.95099999999999996</v>
      </c>
      <c r="D344" s="2">
        <v>0.95299999999999996</v>
      </c>
      <c r="E344" s="2">
        <v>0.59799999999999998</v>
      </c>
      <c r="F344" s="2">
        <v>0.62</v>
      </c>
      <c r="G344" s="10">
        <v>11958.99</v>
      </c>
      <c r="H344" s="10">
        <v>12187.63</v>
      </c>
      <c r="I344" s="2" t="s">
        <v>8</v>
      </c>
      <c r="J344" s="2" t="s">
        <v>8</v>
      </c>
      <c r="K344" s="2" t="s">
        <v>8</v>
      </c>
      <c r="L344" s="2">
        <f t="shared" si="40"/>
        <v>0.77845604501811028</v>
      </c>
      <c r="M344" s="2">
        <f t="shared" si="41"/>
        <v>0.77449999999999997</v>
      </c>
      <c r="N344" s="3">
        <f t="shared" si="42"/>
        <v>5.1078696166693138E-3</v>
      </c>
      <c r="O344" t="str">
        <f>IF(N344&gt;参数!B$5,"套","")</f>
        <v/>
      </c>
      <c r="P344" s="3">
        <f>IFERROR(IF(O343="套",(F344-E343)/2-2*参数!B$2,""),"")</f>
        <v>2.9799999999999972E-2</v>
      </c>
      <c r="Q344" s="11">
        <f t="shared" si="43"/>
        <v>4.8947801573730727</v>
      </c>
      <c r="R344" s="3">
        <f t="shared" si="44"/>
        <v>3.1578947368420263E-3</v>
      </c>
      <c r="S344" s="3">
        <f t="shared" si="45"/>
        <v>1.1419249592169667E-2</v>
      </c>
      <c r="T344" s="5">
        <f t="shared" si="46"/>
        <v>1.1851460794058595</v>
      </c>
      <c r="U344" s="5">
        <f t="shared" si="47"/>
        <v>2.9994254771018936</v>
      </c>
    </row>
    <row r="345" spans="1:21" x14ac:dyDescent="0.15">
      <c r="A345" s="1">
        <v>42258</v>
      </c>
      <c r="B345" s="2">
        <v>0.79200000000000004</v>
      </c>
      <c r="C345" s="2">
        <v>0.95299999999999996</v>
      </c>
      <c r="D345" s="2">
        <v>0.94799999999999995</v>
      </c>
      <c r="E345" s="2">
        <v>0.61599999999999999</v>
      </c>
      <c r="F345" s="2">
        <v>0.61599999999999999</v>
      </c>
      <c r="G345" s="10">
        <v>12139.22</v>
      </c>
      <c r="H345" s="10">
        <v>12166.56</v>
      </c>
      <c r="I345" s="2" t="s">
        <v>8</v>
      </c>
      <c r="J345" s="2" t="s">
        <v>8</v>
      </c>
      <c r="K345" s="2" t="s">
        <v>8</v>
      </c>
      <c r="L345" s="2">
        <f t="shared" si="40"/>
        <v>0.79000764845174987</v>
      </c>
      <c r="M345" s="2">
        <f t="shared" si="41"/>
        <v>0.78449999999999998</v>
      </c>
      <c r="N345" s="3">
        <f t="shared" si="42"/>
        <v>7.0205843871891105E-3</v>
      </c>
      <c r="O345" t="str">
        <f>IF(N345&gt;参数!B$5,"套","")</f>
        <v>套</v>
      </c>
      <c r="P345" s="3" t="str">
        <f>IFERROR(IF(O344="套",(F345-E344)/2-2*参数!B$2,""),"")</f>
        <v/>
      </c>
      <c r="Q345" s="11">
        <f t="shared" si="43"/>
        <v>4.8947801573730727</v>
      </c>
      <c r="R345" s="3">
        <f t="shared" si="44"/>
        <v>-5.2465897166841247E-3</v>
      </c>
      <c r="S345" s="3">
        <f t="shared" si="45"/>
        <v>-6.4516129032258229E-3</v>
      </c>
      <c r="T345" s="5">
        <f t="shared" si="46"/>
        <v>1.1789281041728801</v>
      </c>
      <c r="U345" s="5">
        <f t="shared" si="47"/>
        <v>2.9800743449915585</v>
      </c>
    </row>
    <row r="346" spans="1:21" x14ac:dyDescent="0.15">
      <c r="A346" s="1">
        <v>42261</v>
      </c>
      <c r="B346" s="2">
        <v>0.745</v>
      </c>
      <c r="C346" s="2">
        <v>0.94699999999999995</v>
      </c>
      <c r="D346" s="2">
        <v>0.95699999999999996</v>
      </c>
      <c r="E346" s="2">
        <v>0.63500000000000001</v>
      </c>
      <c r="F346" s="2">
        <v>0.55400000000000005</v>
      </c>
      <c r="G346" s="10">
        <v>12354.71</v>
      </c>
      <c r="H346" s="10">
        <v>11412.96</v>
      </c>
      <c r="I346" s="2" t="s">
        <v>8</v>
      </c>
      <c r="J346" s="2" t="s">
        <v>8</v>
      </c>
      <c r="K346" s="2" t="s">
        <v>8</v>
      </c>
      <c r="L346" s="2">
        <f t="shared" si="40"/>
        <v>0.80363550420168073</v>
      </c>
      <c r="M346" s="2">
        <f t="shared" si="41"/>
        <v>0.79099999999999993</v>
      </c>
      <c r="N346" s="3">
        <f t="shared" si="42"/>
        <v>1.5974088750544624E-2</v>
      </c>
      <c r="O346" t="str">
        <f>IF(N346&gt;参数!B$5,"套","")</f>
        <v>套</v>
      </c>
      <c r="P346" s="3">
        <f>IFERROR(IF(O345="套",(F346-E345)/2-2*参数!B$2,""),"")</f>
        <v>-3.1199999999999971E-2</v>
      </c>
      <c r="Q346" s="11">
        <f t="shared" si="43"/>
        <v>4.7420630164630326</v>
      </c>
      <c r="R346" s="3">
        <f t="shared" si="44"/>
        <v>9.493670886076E-3</v>
      </c>
      <c r="S346" s="3">
        <f t="shared" si="45"/>
        <v>-0.10064935064935054</v>
      </c>
      <c r="T346" s="5">
        <f t="shared" si="46"/>
        <v>1.190120459592243</v>
      </c>
      <c r="U346" s="5">
        <f t="shared" si="47"/>
        <v>2.6801317972813696</v>
      </c>
    </row>
    <row r="347" spans="1:21" x14ac:dyDescent="0.15">
      <c r="A347" s="1">
        <v>42262</v>
      </c>
      <c r="B347" s="2">
        <v>0.68600000000000005</v>
      </c>
      <c r="C347" s="2">
        <v>0.95699999999999996</v>
      </c>
      <c r="D347" s="2">
        <v>0.96599999999999997</v>
      </c>
      <c r="E347" s="2">
        <v>0.499</v>
      </c>
      <c r="F347" s="2">
        <v>0.499</v>
      </c>
      <c r="G347" s="10">
        <v>10983.75</v>
      </c>
      <c r="H347" s="10">
        <v>10546.3</v>
      </c>
      <c r="I347" s="2" t="s">
        <v>8</v>
      </c>
      <c r="J347" s="2" t="s">
        <v>8</v>
      </c>
      <c r="K347" s="2" t="s">
        <v>8</v>
      </c>
      <c r="L347" s="2">
        <f t="shared" si="40"/>
        <v>0.71838347129053293</v>
      </c>
      <c r="M347" s="2">
        <f t="shared" si="41"/>
        <v>0.72799999999999998</v>
      </c>
      <c r="N347" s="3">
        <f t="shared" si="42"/>
        <v>-1.3209517458059095E-2</v>
      </c>
      <c r="O347" t="str">
        <f>IF(N347&gt;参数!B$5,"套","")</f>
        <v/>
      </c>
      <c r="P347" s="3">
        <f>IFERROR(IF(O346="套",(F347-E346)/2-2*参数!B$2,""),"")</f>
        <v>-6.8200000000000011E-2</v>
      </c>
      <c r="Q347" s="11">
        <f t="shared" si="43"/>
        <v>4.4186543187402538</v>
      </c>
      <c r="R347" s="3">
        <f t="shared" si="44"/>
        <v>9.4043887147334804E-3</v>
      </c>
      <c r="S347" s="3">
        <f t="shared" si="45"/>
        <v>-9.9277978339350259E-2</v>
      </c>
      <c r="T347" s="5">
        <f t="shared" si="46"/>
        <v>1.2013128150116057</v>
      </c>
      <c r="U347" s="5">
        <f t="shared" si="47"/>
        <v>2.414053730764266</v>
      </c>
    </row>
    <row r="348" spans="1:21" x14ac:dyDescent="0.15">
      <c r="A348" s="1">
        <v>42263</v>
      </c>
      <c r="B348" s="2">
        <v>0.72399999999999998</v>
      </c>
      <c r="C348" s="2">
        <v>0.96399999999999997</v>
      </c>
      <c r="D348" s="2">
        <v>0.95099999999999996</v>
      </c>
      <c r="E348" s="2">
        <v>0.44900000000000001</v>
      </c>
      <c r="F348" s="2">
        <v>0.54400000000000004</v>
      </c>
      <c r="G348" s="10">
        <v>10518.69</v>
      </c>
      <c r="H348" s="10">
        <v>11271.67</v>
      </c>
      <c r="I348" s="2" t="s">
        <v>8</v>
      </c>
      <c r="J348" s="2" t="s">
        <v>8</v>
      </c>
      <c r="K348" s="2" t="s">
        <v>8</v>
      </c>
      <c r="L348" s="2">
        <f t="shared" si="40"/>
        <v>0.68429386258687896</v>
      </c>
      <c r="M348" s="2">
        <f t="shared" si="41"/>
        <v>0.70650000000000002</v>
      </c>
      <c r="N348" s="3">
        <f t="shared" si="42"/>
        <v>-3.143119237525982E-2</v>
      </c>
      <c r="O348" t="str">
        <f>IF(N348&gt;参数!B$5,"套","")</f>
        <v/>
      </c>
      <c r="P348" s="3" t="str">
        <f>IFERROR(IF(O347="套",(F348-E347)/2-2*参数!B$2,""),"")</f>
        <v/>
      </c>
      <c r="Q348" s="11">
        <f t="shared" si="43"/>
        <v>4.4186543187402538</v>
      </c>
      <c r="R348" s="3">
        <f t="shared" si="44"/>
        <v>-1.552795031055898E-2</v>
      </c>
      <c r="S348" s="3">
        <f t="shared" si="45"/>
        <v>9.0180360721442865E-2</v>
      </c>
      <c r="T348" s="5">
        <f t="shared" si="46"/>
        <v>1.1826588893126677</v>
      </c>
      <c r="U348" s="5">
        <f t="shared" si="47"/>
        <v>2.6317539670055323</v>
      </c>
    </row>
    <row r="349" spans="1:21" x14ac:dyDescent="0.15">
      <c r="A349" s="1">
        <v>42264</v>
      </c>
      <c r="B349" s="2">
        <v>0.71199999999999997</v>
      </c>
      <c r="C349" s="2">
        <v>0.95099999999999996</v>
      </c>
      <c r="D349" s="2">
        <v>0.96299999999999997</v>
      </c>
      <c r="E349" s="2">
        <v>0.51600000000000001</v>
      </c>
      <c r="F349" s="2">
        <v>0.49</v>
      </c>
      <c r="G349" s="10">
        <v>11261.2</v>
      </c>
      <c r="H349" s="10">
        <v>11056.37</v>
      </c>
      <c r="I349" s="2" t="s">
        <v>8</v>
      </c>
      <c r="J349" s="2" t="s">
        <v>8</v>
      </c>
      <c r="K349" s="2" t="s">
        <v>8</v>
      </c>
      <c r="L349" s="2">
        <f t="shared" si="40"/>
        <v>0.7233611180951891</v>
      </c>
      <c r="M349" s="2">
        <f t="shared" si="41"/>
        <v>0.73350000000000004</v>
      </c>
      <c r="N349" s="3">
        <f t="shared" si="42"/>
        <v>-1.382260655052614E-2</v>
      </c>
      <c r="O349" t="str">
        <f>IF(N349&gt;参数!B$5,"套","")</f>
        <v/>
      </c>
      <c r="P349" s="3" t="str">
        <f>IFERROR(IF(O348="套",(F349-E348)/2-2*参数!B$2,""),"")</f>
        <v/>
      </c>
      <c r="Q349" s="11">
        <f t="shared" si="43"/>
        <v>4.4186543187402538</v>
      </c>
      <c r="R349" s="3">
        <f t="shared" si="44"/>
        <v>1.2618296529968376E-2</v>
      </c>
      <c r="S349" s="3">
        <f t="shared" si="45"/>
        <v>-9.9264705882353033E-2</v>
      </c>
      <c r="T349" s="5">
        <f t="shared" si="46"/>
        <v>1.1975820298718181</v>
      </c>
      <c r="U349" s="5">
        <f t="shared" si="47"/>
        <v>2.3705136835160125</v>
      </c>
    </row>
    <row r="350" spans="1:21" x14ac:dyDescent="0.15">
      <c r="A350" s="1">
        <v>42265</v>
      </c>
      <c r="B350" s="2">
        <v>0.71599999999999997</v>
      </c>
      <c r="C350" s="2">
        <v>0.96099999999999997</v>
      </c>
      <c r="D350" s="2">
        <v>0.96399999999999997</v>
      </c>
      <c r="E350" s="2">
        <v>0.46400000000000002</v>
      </c>
      <c r="F350" s="2">
        <v>0.45</v>
      </c>
      <c r="G350" s="10">
        <v>11100.83</v>
      </c>
      <c r="H350" s="10">
        <v>11119.81</v>
      </c>
      <c r="I350" s="2" t="s">
        <v>8</v>
      </c>
      <c r="J350" s="2" t="s">
        <v>8</v>
      </c>
      <c r="K350" s="2" t="s">
        <v>8</v>
      </c>
      <c r="L350" s="2">
        <f t="shared" si="40"/>
        <v>0.71471994732448352</v>
      </c>
      <c r="M350" s="2">
        <f t="shared" si="41"/>
        <v>0.71250000000000002</v>
      </c>
      <c r="N350" s="3">
        <f t="shared" si="42"/>
        <v>3.1157155431347228E-3</v>
      </c>
      <c r="O350" t="str">
        <f>IF(N350&gt;参数!B$5,"套","")</f>
        <v/>
      </c>
      <c r="P350" s="3" t="str">
        <f>IFERROR(IF(O349="套",(F350-E349)/2-2*参数!B$2,""),"")</f>
        <v/>
      </c>
      <c r="Q350" s="11">
        <f t="shared" si="43"/>
        <v>4.4186543187402538</v>
      </c>
      <c r="R350" s="3">
        <f t="shared" si="44"/>
        <v>1.0384215991692258E-3</v>
      </c>
      <c r="S350" s="3">
        <f t="shared" si="45"/>
        <v>-8.1632653061224469E-2</v>
      </c>
      <c r="T350" s="5">
        <f t="shared" si="46"/>
        <v>1.1988256249184139</v>
      </c>
      <c r="U350" s="5">
        <f t="shared" si="47"/>
        <v>2.1770023624126646</v>
      </c>
    </row>
    <row r="351" spans="1:21" x14ac:dyDescent="0.15">
      <c r="A351" s="1">
        <v>42268</v>
      </c>
      <c r="B351" s="2">
        <v>0.755</v>
      </c>
      <c r="C351" s="2">
        <v>0.96499999999999997</v>
      </c>
      <c r="D351" s="2">
        <v>0.96299999999999997</v>
      </c>
      <c r="E351" s="2">
        <v>0.443</v>
      </c>
      <c r="F351" s="2">
        <v>0.495</v>
      </c>
      <c r="G351" s="10">
        <v>11020.31</v>
      </c>
      <c r="H351" s="10">
        <v>11759.7</v>
      </c>
      <c r="I351" s="2" t="s">
        <v>8</v>
      </c>
      <c r="J351" s="2" t="s">
        <v>8</v>
      </c>
      <c r="K351" s="2" t="s">
        <v>8</v>
      </c>
      <c r="L351" s="2">
        <f t="shared" si="40"/>
        <v>0.70991357406286615</v>
      </c>
      <c r="M351" s="2">
        <f t="shared" si="41"/>
        <v>0.70399999999999996</v>
      </c>
      <c r="N351" s="3">
        <f t="shared" si="42"/>
        <v>8.3999631574804834E-3</v>
      </c>
      <c r="O351" t="str">
        <f>IF(N351&gt;参数!B$5,"套","")</f>
        <v>套</v>
      </c>
      <c r="P351" s="3" t="str">
        <f>IFERROR(IF(O350="套",(F351-E350)/2-2*参数!B$2,""),"")</f>
        <v/>
      </c>
      <c r="Q351" s="11">
        <f t="shared" si="43"/>
        <v>4.4186543187402538</v>
      </c>
      <c r="R351" s="3">
        <f t="shared" si="44"/>
        <v>-1.0373443983402453E-3</v>
      </c>
      <c r="S351" s="3">
        <f t="shared" si="45"/>
        <v>9.9999999999999867E-2</v>
      </c>
      <c r="T351" s="5">
        <f t="shared" si="46"/>
        <v>1.1975820298718181</v>
      </c>
      <c r="U351" s="5">
        <f t="shared" si="47"/>
        <v>2.394702598653931</v>
      </c>
    </row>
    <row r="352" spans="1:21" x14ac:dyDescent="0.15">
      <c r="A352" s="1">
        <v>42269</v>
      </c>
      <c r="B352" s="2">
        <v>0.75900000000000001</v>
      </c>
      <c r="C352" s="2">
        <v>0.96199999999999997</v>
      </c>
      <c r="D352" s="2">
        <v>0.96499999999999997</v>
      </c>
      <c r="E352" s="2">
        <v>0.52500000000000002</v>
      </c>
      <c r="F352" s="2">
        <v>0.54400000000000004</v>
      </c>
      <c r="G352" s="10">
        <v>11847.88</v>
      </c>
      <c r="H352" s="10">
        <v>11826.08</v>
      </c>
      <c r="I352" s="2" t="s">
        <v>8</v>
      </c>
      <c r="J352" s="2" t="s">
        <v>8</v>
      </c>
      <c r="K352" s="2" t="s">
        <v>8</v>
      </c>
      <c r="L352" s="2">
        <f t="shared" si="40"/>
        <v>0.76037829238841126</v>
      </c>
      <c r="M352" s="2">
        <f t="shared" si="41"/>
        <v>0.74350000000000005</v>
      </c>
      <c r="N352" s="3">
        <f t="shared" si="42"/>
        <v>2.2701133003915519E-2</v>
      </c>
      <c r="O352" t="str">
        <f>IF(N352&gt;参数!B$5,"套","")</f>
        <v>套</v>
      </c>
      <c r="P352" s="3">
        <f>IFERROR(IF(O351="套",(F352-E351)/2-2*参数!B$2,""),"")</f>
        <v>5.0300000000000018E-2</v>
      </c>
      <c r="Q352" s="11">
        <f t="shared" si="43"/>
        <v>4.6409126309728883</v>
      </c>
      <c r="R352" s="3">
        <f t="shared" si="44"/>
        <v>2.0768431983384517E-3</v>
      </c>
      <c r="S352" s="3">
        <f t="shared" si="45"/>
        <v>9.8989898989899183E-2</v>
      </c>
      <c r="T352" s="5">
        <f t="shared" si="46"/>
        <v>1.2000692199650096</v>
      </c>
      <c r="U352" s="5">
        <f t="shared" si="47"/>
        <v>2.6317539670055328</v>
      </c>
    </row>
    <row r="353" spans="1:21" x14ac:dyDescent="0.15">
      <c r="A353" s="1">
        <v>42270</v>
      </c>
      <c r="B353" s="2">
        <v>0.753</v>
      </c>
      <c r="C353" s="2">
        <v>0.96499999999999997</v>
      </c>
      <c r="D353" s="2">
        <v>0.96299999999999997</v>
      </c>
      <c r="E353" s="2">
        <v>0.52300000000000002</v>
      </c>
      <c r="F353" s="2">
        <v>0.54400000000000004</v>
      </c>
      <c r="G353" s="10">
        <v>11565.97</v>
      </c>
      <c r="H353" s="10">
        <v>11730.71</v>
      </c>
      <c r="I353" s="2" t="s">
        <v>8</v>
      </c>
      <c r="J353" s="2" t="s">
        <v>8</v>
      </c>
      <c r="K353" s="2" t="s">
        <v>8</v>
      </c>
      <c r="L353" s="2">
        <f t="shared" si="40"/>
        <v>0.7431407875221544</v>
      </c>
      <c r="M353" s="2">
        <f t="shared" si="41"/>
        <v>0.74399999999999999</v>
      </c>
      <c r="N353" s="3">
        <f t="shared" si="42"/>
        <v>-1.1548554809752698E-3</v>
      </c>
      <c r="O353" t="str">
        <f>IF(N353&gt;参数!B$5,"套","")</f>
        <v/>
      </c>
      <c r="P353" s="3">
        <f>IFERROR(IF(O352="套",(F353-E352)/2-2*参数!B$2,""),"")</f>
        <v>9.3000000000000079E-3</v>
      </c>
      <c r="Q353" s="11">
        <f t="shared" si="43"/>
        <v>4.6840731184409368</v>
      </c>
      <c r="R353" s="3">
        <f t="shared" si="44"/>
        <v>-2.0725388601036121E-3</v>
      </c>
      <c r="S353" s="3">
        <f t="shared" si="45"/>
        <v>0</v>
      </c>
      <c r="T353" s="5">
        <f t="shared" si="46"/>
        <v>1.1975820298718178</v>
      </c>
      <c r="U353" s="5">
        <f t="shared" si="47"/>
        <v>2.6317539670055328</v>
      </c>
    </row>
    <row r="354" spans="1:21" x14ac:dyDescent="0.15">
      <c r="A354" s="1">
        <v>42271</v>
      </c>
      <c r="B354" s="2">
        <v>0.76600000000000001</v>
      </c>
      <c r="C354" s="2">
        <v>0.96199999999999997</v>
      </c>
      <c r="D354" s="2">
        <v>0.95799999999999996</v>
      </c>
      <c r="E354" s="2">
        <v>0.55000000000000004</v>
      </c>
      <c r="F354" s="2">
        <v>0.59799999999999998</v>
      </c>
      <c r="G354" s="10">
        <v>11817.02</v>
      </c>
      <c r="H354" s="10">
        <v>11943.86</v>
      </c>
      <c r="I354" s="2" t="s">
        <v>8</v>
      </c>
      <c r="J354" s="2" t="s">
        <v>8</v>
      </c>
      <c r="K354" s="2" t="s">
        <v>8</v>
      </c>
      <c r="L354" s="2">
        <f t="shared" si="40"/>
        <v>0.75826326697190549</v>
      </c>
      <c r="M354" s="2">
        <f t="shared" si="41"/>
        <v>0.75600000000000001</v>
      </c>
      <c r="N354" s="3">
        <f t="shared" si="42"/>
        <v>2.9937393808272539E-3</v>
      </c>
      <c r="O354" t="str">
        <f>IF(N354&gt;参数!B$5,"套","")</f>
        <v/>
      </c>
      <c r="P354" s="3" t="str">
        <f>IFERROR(IF(O353="套",(F354-E353)/2-2*参数!B$2,""),"")</f>
        <v/>
      </c>
      <c r="Q354" s="11">
        <f t="shared" si="43"/>
        <v>4.6840731184409368</v>
      </c>
      <c r="R354" s="3">
        <f t="shared" si="44"/>
        <v>-5.1921079958463512E-3</v>
      </c>
      <c r="S354" s="3">
        <f t="shared" si="45"/>
        <v>9.9264705882352811E-2</v>
      </c>
      <c r="T354" s="5">
        <f t="shared" si="46"/>
        <v>1.1913640546388384</v>
      </c>
      <c r="U354" s="5">
        <f t="shared" si="47"/>
        <v>2.8929942504950521</v>
      </c>
    </row>
    <row r="355" spans="1:21" x14ac:dyDescent="0.15">
      <c r="A355" s="1">
        <v>42272</v>
      </c>
      <c r="B355" s="2">
        <v>0.73599999999999999</v>
      </c>
      <c r="C355" s="2">
        <v>0.95899999999999996</v>
      </c>
      <c r="D355" s="2">
        <v>0.96099999999999997</v>
      </c>
      <c r="E355" s="2">
        <v>0.59799999999999998</v>
      </c>
      <c r="F355" s="2">
        <v>0.59399999999999997</v>
      </c>
      <c r="G355" s="10">
        <v>11892.87</v>
      </c>
      <c r="H355" s="10">
        <v>11501.32</v>
      </c>
      <c r="I355" s="2" t="s">
        <v>8</v>
      </c>
      <c r="J355" s="2" t="s">
        <v>8</v>
      </c>
      <c r="K355" s="2" t="s">
        <v>8</v>
      </c>
      <c r="L355" s="2">
        <f t="shared" si="40"/>
        <v>0.76289334746053616</v>
      </c>
      <c r="M355" s="2">
        <f t="shared" si="41"/>
        <v>0.77849999999999997</v>
      </c>
      <c r="N355" s="3">
        <f t="shared" si="42"/>
        <v>-2.0047080975547638E-2</v>
      </c>
      <c r="O355" t="str">
        <f>IF(N355&gt;参数!B$5,"套","")</f>
        <v/>
      </c>
      <c r="P355" s="3" t="str">
        <f>IFERROR(IF(O354="套",(F355-E354)/2-2*参数!B$2,""),"")</f>
        <v/>
      </c>
      <c r="Q355" s="11">
        <f t="shared" si="43"/>
        <v>4.6840731184409368</v>
      </c>
      <c r="R355" s="3">
        <f t="shared" si="44"/>
        <v>3.1315240083507057E-3</v>
      </c>
      <c r="S355" s="3">
        <f t="shared" si="45"/>
        <v>-6.6889632107023367E-3</v>
      </c>
      <c r="T355" s="5">
        <f t="shared" si="46"/>
        <v>1.1950948397786261</v>
      </c>
      <c r="U355" s="5">
        <f t="shared" si="47"/>
        <v>2.8736431183847175</v>
      </c>
    </row>
    <row r="356" spans="1:21" x14ac:dyDescent="0.15">
      <c r="A356" s="1">
        <v>42275</v>
      </c>
      <c r="B356" s="2">
        <v>0.748</v>
      </c>
      <c r="C356" s="2">
        <v>0.95899999999999996</v>
      </c>
      <c r="D356" s="2">
        <v>0.95899999999999996</v>
      </c>
      <c r="E356" s="2">
        <v>0.53500000000000003</v>
      </c>
      <c r="F356" s="2">
        <v>0.54600000000000004</v>
      </c>
      <c r="G356" s="10">
        <v>11526.02</v>
      </c>
      <c r="H356" s="10">
        <v>11707.55</v>
      </c>
      <c r="I356" s="2" t="s">
        <v>8</v>
      </c>
      <c r="J356" s="2" t="s">
        <v>8</v>
      </c>
      <c r="K356" s="2" t="s">
        <v>8</v>
      </c>
      <c r="L356" s="2">
        <f t="shared" si="40"/>
        <v>0.7375015876438531</v>
      </c>
      <c r="M356" s="2">
        <f t="shared" si="41"/>
        <v>0.747</v>
      </c>
      <c r="N356" s="3">
        <f t="shared" si="42"/>
        <v>-1.2715411454011893E-2</v>
      </c>
      <c r="O356" t="str">
        <f>IF(N356&gt;参数!B$5,"套","")</f>
        <v/>
      </c>
      <c r="P356" s="3" t="str">
        <f>IFERROR(IF(O355="套",(F356-E355)/2-2*参数!B$2,""),"")</f>
        <v/>
      </c>
      <c r="Q356" s="11">
        <f t="shared" si="43"/>
        <v>4.6840731184409368</v>
      </c>
      <c r="R356" s="3">
        <f t="shared" si="44"/>
        <v>-2.0811654526534662E-3</v>
      </c>
      <c r="S356" s="3">
        <f t="shared" si="45"/>
        <v>-8.0808080808080662E-2</v>
      </c>
      <c r="T356" s="5">
        <f t="shared" si="46"/>
        <v>1.1926076496854343</v>
      </c>
      <c r="U356" s="5">
        <f t="shared" si="47"/>
        <v>2.6414295330607005</v>
      </c>
    </row>
    <row r="357" spans="1:21" x14ac:dyDescent="0.15">
      <c r="A357" s="1">
        <v>42276</v>
      </c>
      <c r="B357" s="2">
        <v>0.72799999999999998</v>
      </c>
      <c r="C357" s="2">
        <v>0.95899999999999996</v>
      </c>
      <c r="D357" s="2">
        <v>0.96499999999999997</v>
      </c>
      <c r="E357" s="2">
        <v>0.52</v>
      </c>
      <c r="F357" s="2">
        <v>0.49099999999999999</v>
      </c>
      <c r="G357" s="10">
        <v>11461.74</v>
      </c>
      <c r="H357" s="10">
        <v>11374.47</v>
      </c>
      <c r="I357" s="2" t="s">
        <v>8</v>
      </c>
      <c r="J357" s="2" t="s">
        <v>8</v>
      </c>
      <c r="K357" s="2" t="s">
        <v>8</v>
      </c>
      <c r="L357" s="2">
        <f t="shared" si="40"/>
        <v>0.73308034678476708</v>
      </c>
      <c r="M357" s="2">
        <f t="shared" si="41"/>
        <v>0.73950000000000005</v>
      </c>
      <c r="N357" s="3">
        <f t="shared" si="42"/>
        <v>-8.6810726372318348E-3</v>
      </c>
      <c r="O357" t="str">
        <f>IF(N357&gt;参数!B$5,"套","")</f>
        <v/>
      </c>
      <c r="P357" s="3" t="str">
        <f>IFERROR(IF(O356="套",(F357-E356)/2-2*参数!B$2,""),"")</f>
        <v/>
      </c>
      <c r="Q357" s="11">
        <f t="shared" si="43"/>
        <v>4.6840731184409368</v>
      </c>
      <c r="R357" s="3">
        <f t="shared" si="44"/>
        <v>6.2565172054223073E-3</v>
      </c>
      <c r="S357" s="3">
        <f t="shared" si="45"/>
        <v>-0.10073260073260082</v>
      </c>
      <c r="T357" s="5">
        <f t="shared" si="46"/>
        <v>1.2000692199650096</v>
      </c>
      <c r="U357" s="5">
        <f t="shared" si="47"/>
        <v>2.3753514665435969</v>
      </c>
    </row>
    <row r="358" spans="1:21" x14ac:dyDescent="0.15">
      <c r="A358" s="1">
        <v>42277</v>
      </c>
      <c r="B358" s="2">
        <v>0.751</v>
      </c>
      <c r="C358" s="2">
        <v>0.96399999999999997</v>
      </c>
      <c r="D358" s="2">
        <v>0.96699999999999997</v>
      </c>
      <c r="E358" s="2">
        <v>0.5</v>
      </c>
      <c r="F358" s="2">
        <v>0.53200000000000003</v>
      </c>
      <c r="G358" s="10">
        <v>11483.67</v>
      </c>
      <c r="H358" s="10">
        <v>11752.67</v>
      </c>
      <c r="I358" s="2" t="s">
        <v>8</v>
      </c>
      <c r="J358" s="2" t="s">
        <v>8</v>
      </c>
      <c r="K358" s="2" t="s">
        <v>8</v>
      </c>
      <c r="L358" s="2">
        <f t="shared" si="40"/>
        <v>0.73463966936481451</v>
      </c>
      <c r="M358" s="2">
        <f t="shared" si="41"/>
        <v>0.73199999999999998</v>
      </c>
      <c r="N358" s="3">
        <f t="shared" si="42"/>
        <v>3.6061056896372623E-3</v>
      </c>
      <c r="O358" t="str">
        <f>IF(N358&gt;参数!B$5,"套","")</f>
        <v/>
      </c>
      <c r="P358" s="3" t="str">
        <f>IFERROR(IF(O357="套",(F358-E357)/2-2*参数!B$2,""),"")</f>
        <v/>
      </c>
      <c r="Q358" s="11">
        <f t="shared" si="43"/>
        <v>4.6840731184409368</v>
      </c>
      <c r="R358" s="3">
        <f t="shared" si="44"/>
        <v>2.0725388601037231E-3</v>
      </c>
      <c r="S358" s="3">
        <f t="shared" si="45"/>
        <v>8.3503054989816805E-2</v>
      </c>
      <c r="T358" s="5">
        <f t="shared" si="46"/>
        <v>1.2025564100582014</v>
      </c>
      <c r="U358" s="5">
        <f t="shared" si="47"/>
        <v>2.5737005706745286</v>
      </c>
    </row>
    <row r="359" spans="1:21" x14ac:dyDescent="0.15">
      <c r="A359" s="1">
        <v>42285</v>
      </c>
      <c r="B359" s="2">
        <v>0.77300000000000002</v>
      </c>
      <c r="C359" s="2">
        <v>0.96</v>
      </c>
      <c r="D359" s="2">
        <v>0.96299999999999997</v>
      </c>
      <c r="E359" s="2">
        <v>0.58499999999999996</v>
      </c>
      <c r="F359" s="2">
        <v>0.58499999999999996</v>
      </c>
      <c r="G359" s="10">
        <v>12153.61</v>
      </c>
      <c r="H359" s="10">
        <v>12213.76</v>
      </c>
      <c r="I359" s="2" t="s">
        <v>8</v>
      </c>
      <c r="J359" s="2" t="s">
        <v>8</v>
      </c>
      <c r="K359" s="2" t="s">
        <v>8</v>
      </c>
      <c r="L359" s="2">
        <f t="shared" si="40"/>
        <v>0.77533920487855101</v>
      </c>
      <c r="M359" s="2">
        <f t="shared" si="41"/>
        <v>0.77249999999999996</v>
      </c>
      <c r="N359" s="3">
        <f t="shared" si="42"/>
        <v>3.6753461211016525E-3</v>
      </c>
      <c r="O359" t="str">
        <f>IF(N359&gt;参数!B$5,"套","")</f>
        <v/>
      </c>
      <c r="P359" s="3" t="str">
        <f>IFERROR(IF(O358="套",(F359-E358)/2-2*参数!B$2,""),"")</f>
        <v/>
      </c>
      <c r="Q359" s="11">
        <f t="shared" si="43"/>
        <v>4.6840731184409368</v>
      </c>
      <c r="R359" s="3">
        <f t="shared" si="44"/>
        <v>-4.1365046535677408E-3</v>
      </c>
      <c r="S359" s="3">
        <f t="shared" si="45"/>
        <v>9.9624060150375726E-2</v>
      </c>
      <c r="T359" s="5">
        <f t="shared" si="46"/>
        <v>1.1975820298718178</v>
      </c>
      <c r="U359" s="5">
        <f t="shared" si="47"/>
        <v>2.8301030711364641</v>
      </c>
    </row>
    <row r="360" spans="1:21" x14ac:dyDescent="0.15">
      <c r="A360" s="1">
        <v>42286</v>
      </c>
      <c r="B360" s="2">
        <v>0.78900000000000003</v>
      </c>
      <c r="C360" s="2">
        <v>0.96299999999999997</v>
      </c>
      <c r="D360" s="2">
        <v>0.96299999999999997</v>
      </c>
      <c r="E360" s="2">
        <v>0.58599999999999997</v>
      </c>
      <c r="F360" s="2">
        <v>0.60399999999999998</v>
      </c>
      <c r="G360" s="10">
        <v>12201.7</v>
      </c>
      <c r="H360" s="10">
        <v>12481.44</v>
      </c>
      <c r="I360" s="2" t="s">
        <v>8</v>
      </c>
      <c r="J360" s="2" t="s">
        <v>8</v>
      </c>
      <c r="K360" s="2" t="s">
        <v>8</v>
      </c>
      <c r="L360" s="2">
        <f t="shared" si="40"/>
        <v>0.77227489479079336</v>
      </c>
      <c r="M360" s="2">
        <f t="shared" si="41"/>
        <v>0.77449999999999997</v>
      </c>
      <c r="N360" s="3">
        <f t="shared" si="42"/>
        <v>-2.872957016406219E-3</v>
      </c>
      <c r="O360" t="str">
        <f>IF(N360&gt;参数!B$5,"套","")</f>
        <v/>
      </c>
      <c r="P360" s="3" t="str">
        <f>IFERROR(IF(O359="套",(F360-E359)/2-2*参数!B$2,""),"")</f>
        <v/>
      </c>
      <c r="Q360" s="11">
        <f t="shared" si="43"/>
        <v>4.6840731184409368</v>
      </c>
      <c r="R360" s="3">
        <f t="shared" si="44"/>
        <v>0</v>
      </c>
      <c r="S360" s="3">
        <f t="shared" si="45"/>
        <v>3.2478632478632585E-2</v>
      </c>
      <c r="T360" s="5">
        <f t="shared" si="46"/>
        <v>1.1975820298718178</v>
      </c>
      <c r="U360" s="5">
        <f t="shared" si="47"/>
        <v>2.9220209486605548</v>
      </c>
    </row>
    <row r="361" spans="1:21" x14ac:dyDescent="0.15">
      <c r="A361" s="1">
        <v>42289</v>
      </c>
      <c r="B361" s="2">
        <v>0.81799999999999995</v>
      </c>
      <c r="C361" s="2">
        <v>0.96199999999999997</v>
      </c>
      <c r="D361" s="2">
        <v>0.95799999999999996</v>
      </c>
      <c r="E361" s="2">
        <v>0.61499999999999999</v>
      </c>
      <c r="F361" s="2">
        <v>0.66400000000000003</v>
      </c>
      <c r="G361" s="10">
        <v>12570.55</v>
      </c>
      <c r="H361" s="10">
        <v>12955.43</v>
      </c>
      <c r="I361" s="2" t="s">
        <v>8</v>
      </c>
      <c r="J361" s="2" t="s">
        <v>8</v>
      </c>
      <c r="K361" s="2" t="s">
        <v>8</v>
      </c>
      <c r="L361" s="2">
        <f t="shared" si="40"/>
        <v>0.79435133770622612</v>
      </c>
      <c r="M361" s="2">
        <f t="shared" si="41"/>
        <v>0.78849999999999998</v>
      </c>
      <c r="N361" s="3">
        <f t="shared" si="42"/>
        <v>7.4208468056133903E-3</v>
      </c>
      <c r="O361" t="str">
        <f>IF(N361&gt;参数!B$5,"套","")</f>
        <v>套</v>
      </c>
      <c r="P361" s="3" t="str">
        <f>IFERROR(IF(O360="套",(F361-E360)/2-2*参数!B$2,""),"")</f>
        <v/>
      </c>
      <c r="Q361" s="11">
        <f t="shared" si="43"/>
        <v>4.6840731184409368</v>
      </c>
      <c r="R361" s="3">
        <f t="shared" si="44"/>
        <v>-5.1921079958463512E-3</v>
      </c>
      <c r="S361" s="3">
        <f t="shared" si="45"/>
        <v>9.9337748344370924E-2</v>
      </c>
      <c r="T361" s="5">
        <f t="shared" si="46"/>
        <v>1.1913640546388384</v>
      </c>
      <c r="U361" s="5">
        <f t="shared" si="47"/>
        <v>3.2122879303155769</v>
      </c>
    </row>
    <row r="362" spans="1:21" x14ac:dyDescent="0.15">
      <c r="A362" s="1">
        <v>42290</v>
      </c>
      <c r="B362" s="2">
        <v>0.82699999999999996</v>
      </c>
      <c r="C362" s="2">
        <v>0.95799999999999996</v>
      </c>
      <c r="D362" s="2">
        <v>0.95199999999999996</v>
      </c>
      <c r="E362" s="2">
        <v>0.66500000000000004</v>
      </c>
      <c r="F362" s="2">
        <v>0.70399999999999996</v>
      </c>
      <c r="G362" s="10">
        <v>12849.34</v>
      </c>
      <c r="H362" s="10">
        <v>13101.9</v>
      </c>
      <c r="I362" s="2" t="s">
        <v>8</v>
      </c>
      <c r="J362" s="2" t="s">
        <v>8</v>
      </c>
      <c r="K362" s="2" t="s">
        <v>8</v>
      </c>
      <c r="L362" s="2">
        <f t="shared" si="40"/>
        <v>0.81163644904105847</v>
      </c>
      <c r="M362" s="2">
        <f t="shared" si="41"/>
        <v>0.8115</v>
      </c>
      <c r="N362" s="3">
        <f t="shared" si="42"/>
        <v>1.681442280450085E-4</v>
      </c>
      <c r="O362" t="str">
        <f>IF(N362&gt;参数!B$5,"套","")</f>
        <v/>
      </c>
      <c r="P362" s="3">
        <f>IFERROR(IF(O361="套",(F362-E361)/2-2*参数!B$2,""),"")</f>
        <v>4.4299999999999985E-2</v>
      </c>
      <c r="Q362" s="11">
        <f t="shared" si="43"/>
        <v>4.8915775575878699</v>
      </c>
      <c r="R362" s="3">
        <f t="shared" si="44"/>
        <v>-6.2630480167015223E-3</v>
      </c>
      <c r="S362" s="3">
        <f t="shared" si="45"/>
        <v>6.0240963855421548E-2</v>
      </c>
      <c r="T362" s="5">
        <f t="shared" si="46"/>
        <v>1.1839024843592632</v>
      </c>
      <c r="U362" s="5">
        <f t="shared" si="47"/>
        <v>3.4057992514189244</v>
      </c>
    </row>
    <row r="363" spans="1:21" x14ac:dyDescent="0.15">
      <c r="A363" s="1">
        <v>42291</v>
      </c>
      <c r="B363" s="2">
        <v>0.81499999999999995</v>
      </c>
      <c r="C363" s="2">
        <v>0.95199999999999996</v>
      </c>
      <c r="D363" s="2">
        <v>0.95499999999999996</v>
      </c>
      <c r="E363" s="2">
        <v>0.72399999999999998</v>
      </c>
      <c r="F363" s="2">
        <v>0.67500000000000004</v>
      </c>
      <c r="G363" s="10">
        <v>13149.56</v>
      </c>
      <c r="H363" s="10">
        <v>12920.6</v>
      </c>
      <c r="I363" s="2" t="s">
        <v>8</v>
      </c>
      <c r="J363" s="2" t="s">
        <v>8</v>
      </c>
      <c r="K363" s="2" t="s">
        <v>8</v>
      </c>
      <c r="L363" s="2">
        <f t="shared" si="40"/>
        <v>0.82985791213488114</v>
      </c>
      <c r="M363" s="2">
        <f t="shared" si="41"/>
        <v>0.83799999999999997</v>
      </c>
      <c r="N363" s="3">
        <f t="shared" si="42"/>
        <v>-9.7160953044377329E-3</v>
      </c>
      <c r="O363" t="str">
        <f>IF(N363&gt;参数!B$5,"套","")</f>
        <v/>
      </c>
      <c r="P363" s="3" t="str">
        <f>IFERROR(IF(O362="套",(F363-E362)/2-2*参数!B$2,""),"")</f>
        <v/>
      </c>
      <c r="Q363" s="11">
        <f t="shared" si="43"/>
        <v>4.8915775575878699</v>
      </c>
      <c r="R363" s="3">
        <f t="shared" si="44"/>
        <v>3.1512605042016695E-3</v>
      </c>
      <c r="S363" s="3">
        <f t="shared" si="45"/>
        <v>-4.1193181818181657E-2</v>
      </c>
      <c r="T363" s="5">
        <f t="shared" si="46"/>
        <v>1.1876332694990508</v>
      </c>
      <c r="U363" s="5">
        <f t="shared" si="47"/>
        <v>3.2655035436189976</v>
      </c>
    </row>
    <row r="364" spans="1:21" x14ac:dyDescent="0.15">
      <c r="A364" s="1">
        <v>42292</v>
      </c>
      <c r="B364" s="2">
        <v>0.84399999999999997</v>
      </c>
      <c r="C364" s="2">
        <v>0.95399999999999996</v>
      </c>
      <c r="D364" s="2">
        <v>0.94399999999999995</v>
      </c>
      <c r="E364" s="2">
        <v>0.67300000000000004</v>
      </c>
      <c r="F364" s="2">
        <v>0.74</v>
      </c>
      <c r="G364" s="10">
        <v>12906.83</v>
      </c>
      <c r="H364" s="10">
        <v>13387.89</v>
      </c>
      <c r="I364" s="2" t="s">
        <v>8</v>
      </c>
      <c r="J364" s="2" t="s">
        <v>8</v>
      </c>
      <c r="K364" s="2" t="s">
        <v>8</v>
      </c>
      <c r="L364" s="2">
        <f t="shared" si="40"/>
        <v>0.81417485081962138</v>
      </c>
      <c r="M364" s="2">
        <f t="shared" si="41"/>
        <v>0.8135</v>
      </c>
      <c r="N364" s="3">
        <f t="shared" si="42"/>
        <v>8.2956462153815913E-4</v>
      </c>
      <c r="O364" t="str">
        <f>IF(N364&gt;参数!B$5,"套","")</f>
        <v/>
      </c>
      <c r="P364" s="3" t="str">
        <f>IFERROR(IF(O363="套",(F364-E363)/2-2*参数!B$2,""),"")</f>
        <v/>
      </c>
      <c r="Q364" s="11">
        <f t="shared" si="43"/>
        <v>4.8915775575878699</v>
      </c>
      <c r="R364" s="3">
        <f t="shared" si="44"/>
        <v>-1.1518324607329822E-2</v>
      </c>
      <c r="S364" s="3">
        <f t="shared" si="45"/>
        <v>9.6296296296296102E-2</v>
      </c>
      <c r="T364" s="5">
        <f t="shared" si="46"/>
        <v>1.1739537239864963</v>
      </c>
      <c r="U364" s="5">
        <f t="shared" si="47"/>
        <v>3.5799594404119377</v>
      </c>
    </row>
    <row r="365" spans="1:21" x14ac:dyDescent="0.15">
      <c r="A365" s="1">
        <v>42293</v>
      </c>
      <c r="B365" s="2">
        <v>0.85899999999999999</v>
      </c>
      <c r="C365" s="2">
        <v>0.94</v>
      </c>
      <c r="D365" s="2">
        <v>0.94099999999999995</v>
      </c>
      <c r="E365" s="2">
        <v>0.754</v>
      </c>
      <c r="F365" s="2">
        <v>0.75900000000000001</v>
      </c>
      <c r="G365" s="10">
        <v>13515.74</v>
      </c>
      <c r="H365" s="10">
        <v>13635.28</v>
      </c>
      <c r="I365" s="2" t="s">
        <v>8</v>
      </c>
      <c r="J365" s="2" t="s">
        <v>8</v>
      </c>
      <c r="K365" s="2" t="s">
        <v>8</v>
      </c>
      <c r="L365" s="2">
        <f t="shared" si="40"/>
        <v>0.85165692950868277</v>
      </c>
      <c r="M365" s="2">
        <f t="shared" si="41"/>
        <v>0.84699999999999998</v>
      </c>
      <c r="N365" s="3">
        <f t="shared" si="42"/>
        <v>5.4981458189879984E-3</v>
      </c>
      <c r="O365" t="str">
        <f>IF(N365&gt;参数!B$5,"套","")</f>
        <v/>
      </c>
      <c r="P365" s="3" t="str">
        <f>IFERROR(IF(O364="套",(F365-E364)/2-2*参数!B$2,""),"")</f>
        <v/>
      </c>
      <c r="Q365" s="11">
        <f t="shared" si="43"/>
        <v>4.8915775575878699</v>
      </c>
      <c r="R365" s="3">
        <f t="shared" si="44"/>
        <v>-3.1779661016949623E-3</v>
      </c>
      <c r="S365" s="3">
        <f t="shared" si="45"/>
        <v>2.5675675675675746E-2</v>
      </c>
      <c r="T365" s="5">
        <f t="shared" si="46"/>
        <v>1.1702229388467087</v>
      </c>
      <c r="U365" s="5">
        <f t="shared" si="47"/>
        <v>3.6718773179360285</v>
      </c>
    </row>
    <row r="366" spans="1:21" x14ac:dyDescent="0.15">
      <c r="A366" s="1">
        <v>42296</v>
      </c>
      <c r="B366" s="2">
        <v>0.84899999999999998</v>
      </c>
      <c r="C366" s="2">
        <v>0.93799999999999994</v>
      </c>
      <c r="D366" s="2">
        <v>0.94599999999999995</v>
      </c>
      <c r="E366" s="2">
        <v>0.76100000000000001</v>
      </c>
      <c r="F366" s="2">
        <v>0.73399999999999999</v>
      </c>
      <c r="G366" s="10">
        <v>13707.29</v>
      </c>
      <c r="H366" s="10">
        <v>13459.73</v>
      </c>
      <c r="I366" s="2" t="s">
        <v>8</v>
      </c>
      <c r="J366" s="2" t="s">
        <v>8</v>
      </c>
      <c r="K366" s="2" t="s">
        <v>8</v>
      </c>
      <c r="L366" s="2">
        <f t="shared" si="40"/>
        <v>0.86330968491296101</v>
      </c>
      <c r="M366" s="2">
        <f t="shared" si="41"/>
        <v>0.84949999999999992</v>
      </c>
      <c r="N366" s="3">
        <f t="shared" si="42"/>
        <v>1.6256250633267966E-2</v>
      </c>
      <c r="O366" t="str">
        <f>IF(N366&gt;参数!B$5,"套","")</f>
        <v>套</v>
      </c>
      <c r="P366" s="3" t="str">
        <f>IFERROR(IF(O365="套",(F366-E365)/2-2*参数!B$2,""),"")</f>
        <v/>
      </c>
      <c r="Q366" s="11">
        <f t="shared" si="43"/>
        <v>4.8915775575878699</v>
      </c>
      <c r="R366" s="3">
        <f t="shared" si="44"/>
        <v>5.3134962805525543E-3</v>
      </c>
      <c r="S366" s="3">
        <f t="shared" si="45"/>
        <v>-3.2938076416337281E-2</v>
      </c>
      <c r="T366" s="5">
        <f t="shared" si="46"/>
        <v>1.1764409140796879</v>
      </c>
      <c r="U366" s="5">
        <f t="shared" si="47"/>
        <v>3.5509327422464358</v>
      </c>
    </row>
    <row r="367" spans="1:21" x14ac:dyDescent="0.15">
      <c r="A367" s="1">
        <v>42297</v>
      </c>
      <c r="B367" s="2">
        <v>0.86899999999999999</v>
      </c>
      <c r="C367" s="2">
        <v>0.94499999999999995</v>
      </c>
      <c r="D367" s="2">
        <v>0.95299999999999996</v>
      </c>
      <c r="E367" s="2">
        <v>0.73</v>
      </c>
      <c r="F367" s="2">
        <v>0.77600000000000002</v>
      </c>
      <c r="G367" s="10">
        <v>13479.34</v>
      </c>
      <c r="H367" s="10">
        <v>13828.32</v>
      </c>
      <c r="I367" s="2" t="s">
        <v>8</v>
      </c>
      <c r="J367" s="2" t="s">
        <v>8</v>
      </c>
      <c r="K367" s="2" t="s">
        <v>8</v>
      </c>
      <c r="L367" s="2">
        <f t="shared" si="40"/>
        <v>0.85017509381688938</v>
      </c>
      <c r="M367" s="2">
        <f t="shared" si="41"/>
        <v>0.83749999999999991</v>
      </c>
      <c r="N367" s="3">
        <f t="shared" si="42"/>
        <v>1.5134440378375524E-2</v>
      </c>
      <c r="O367" t="str">
        <f>IF(N367&gt;参数!B$5,"套","")</f>
        <v>套</v>
      </c>
      <c r="P367" s="3">
        <f>IFERROR(IF(O366="套",(F367-E366)/2-2*参数!B$2,""),"")</f>
        <v>7.300000000000007E-3</v>
      </c>
      <c r="Q367" s="11">
        <f t="shared" si="43"/>
        <v>4.9272860737582622</v>
      </c>
      <c r="R367" s="3">
        <f t="shared" si="44"/>
        <v>7.3995771670190003E-3</v>
      </c>
      <c r="S367" s="3">
        <f t="shared" si="45"/>
        <v>5.7220708446866553E-2</v>
      </c>
      <c r="T367" s="5">
        <f t="shared" si="46"/>
        <v>1.1851460794058588</v>
      </c>
      <c r="U367" s="5">
        <f t="shared" si="47"/>
        <v>3.7541196294049515</v>
      </c>
    </row>
    <row r="368" spans="1:21" x14ac:dyDescent="0.15">
      <c r="A368" s="1">
        <v>42298</v>
      </c>
      <c r="B368" s="2">
        <v>0.80800000000000005</v>
      </c>
      <c r="C368" s="2">
        <v>0.95099999999999996</v>
      </c>
      <c r="D368" s="2">
        <v>0.95699999999999996</v>
      </c>
      <c r="E368" s="2">
        <v>0.77400000000000002</v>
      </c>
      <c r="F368" s="2">
        <v>0.69799999999999995</v>
      </c>
      <c r="G368" s="10">
        <v>13846.43</v>
      </c>
      <c r="H368" s="10">
        <v>12943.82</v>
      </c>
      <c r="I368" s="2" t="s">
        <v>8</v>
      </c>
      <c r="J368" s="2" t="s">
        <v>8</v>
      </c>
      <c r="K368" s="2" t="s">
        <v>8</v>
      </c>
      <c r="L368" s="2">
        <f t="shared" si="40"/>
        <v>0.87008116607801955</v>
      </c>
      <c r="M368" s="2">
        <f t="shared" si="41"/>
        <v>0.86250000000000004</v>
      </c>
      <c r="N368" s="3">
        <f t="shared" si="42"/>
        <v>8.7897577716167241E-3</v>
      </c>
      <c r="O368" t="str">
        <f>IF(N368&gt;参数!B$5,"套","")</f>
        <v>套</v>
      </c>
      <c r="P368" s="3">
        <f>IFERROR(IF(O367="套",(F368-E367)/2-2*参数!B$2,""),"")</f>
        <v>-1.6200000000000013E-2</v>
      </c>
      <c r="Q368" s="11">
        <f t="shared" si="43"/>
        <v>4.8474640393633788</v>
      </c>
      <c r="R368" s="3">
        <f t="shared" si="44"/>
        <v>4.1972717733473885E-3</v>
      </c>
      <c r="S368" s="3">
        <f t="shared" si="45"/>
        <v>-0.10051546391752586</v>
      </c>
      <c r="T368" s="5">
        <f t="shared" si="46"/>
        <v>1.1901204595922423</v>
      </c>
      <c r="U368" s="5">
        <f t="shared" si="47"/>
        <v>3.3767725532534225</v>
      </c>
    </row>
    <row r="369" spans="1:21" x14ac:dyDescent="0.15">
      <c r="A369" s="1">
        <v>42299</v>
      </c>
      <c r="B369" s="2">
        <v>0.84299999999999997</v>
      </c>
      <c r="C369" s="2">
        <v>0.95599999999999996</v>
      </c>
      <c r="D369" s="2">
        <v>0.95199999999999996</v>
      </c>
      <c r="E369" s="2">
        <v>0.67200000000000004</v>
      </c>
      <c r="F369" s="2">
        <v>0.72</v>
      </c>
      <c r="G369" s="10">
        <v>12920.17</v>
      </c>
      <c r="H369" s="10">
        <v>13423.69</v>
      </c>
      <c r="I369" s="2" t="s">
        <v>8</v>
      </c>
      <c r="J369" s="2" t="s">
        <v>8</v>
      </c>
      <c r="K369" s="2" t="s">
        <v>8</v>
      </c>
      <c r="L369" s="2">
        <f t="shared" si="40"/>
        <v>0.80659749749301224</v>
      </c>
      <c r="M369" s="2">
        <f t="shared" si="41"/>
        <v>0.81400000000000006</v>
      </c>
      <c r="N369" s="3">
        <f t="shared" si="42"/>
        <v>-9.0939834238179529E-3</v>
      </c>
      <c r="O369" t="str">
        <f>IF(N369&gt;参数!B$5,"套","")</f>
        <v/>
      </c>
      <c r="P369" s="3">
        <f>IFERROR(IF(O368="套",(F369-E368)/2-2*参数!B$2,""),"")</f>
        <v>-2.7200000000000023E-2</v>
      </c>
      <c r="Q369" s="11">
        <f t="shared" si="43"/>
        <v>4.7156130174926947</v>
      </c>
      <c r="R369" s="3">
        <f t="shared" si="44"/>
        <v>-5.2246603970741434E-3</v>
      </c>
      <c r="S369" s="3">
        <f t="shared" si="45"/>
        <v>3.1518624641833748E-2</v>
      </c>
      <c r="T369" s="5">
        <f t="shared" si="46"/>
        <v>1.1839024843592632</v>
      </c>
      <c r="U369" s="5">
        <f t="shared" si="47"/>
        <v>3.4832037798602635</v>
      </c>
    </row>
    <row r="370" spans="1:21" x14ac:dyDescent="0.15">
      <c r="A370" s="1">
        <v>42300</v>
      </c>
      <c r="B370" s="2">
        <v>0.86599999999999999</v>
      </c>
      <c r="C370" s="2">
        <v>0.95199999999999996</v>
      </c>
      <c r="D370" s="2">
        <v>0.96399999999999997</v>
      </c>
      <c r="E370" s="2">
        <v>0.73</v>
      </c>
      <c r="F370" s="2">
        <v>0.74</v>
      </c>
      <c r="G370" s="10">
        <v>13521.65</v>
      </c>
      <c r="H370" s="10">
        <v>13717.11</v>
      </c>
      <c r="I370" s="2" t="s">
        <v>8</v>
      </c>
      <c r="J370" s="2" t="s">
        <v>8</v>
      </c>
      <c r="K370" s="2" t="s">
        <v>8</v>
      </c>
      <c r="L370" s="2">
        <f t="shared" si="40"/>
        <v>0.84884423999660286</v>
      </c>
      <c r="M370" s="2">
        <f t="shared" si="41"/>
        <v>0.84099999999999997</v>
      </c>
      <c r="N370" s="3">
        <f t="shared" si="42"/>
        <v>9.3272770470902433E-3</v>
      </c>
      <c r="O370" t="str">
        <f>IF(N370&gt;参数!B$5,"套","")</f>
        <v>套</v>
      </c>
      <c r="P370" s="3" t="str">
        <f>IFERROR(IF(O369="套",(F370-E369)/2-2*参数!B$2,""),"")</f>
        <v/>
      </c>
      <c r="Q370" s="11">
        <f t="shared" si="43"/>
        <v>4.7156130174926947</v>
      </c>
      <c r="R370" s="3">
        <f t="shared" si="44"/>
        <v>1.2605042016806678E-2</v>
      </c>
      <c r="S370" s="3">
        <f t="shared" si="45"/>
        <v>2.7777777777777901E-2</v>
      </c>
      <c r="T370" s="5">
        <f t="shared" si="46"/>
        <v>1.1988256249184135</v>
      </c>
      <c r="U370" s="5">
        <f t="shared" si="47"/>
        <v>3.5799594404119381</v>
      </c>
    </row>
    <row r="371" spans="1:21" x14ac:dyDescent="0.15">
      <c r="A371" s="1">
        <v>42303</v>
      </c>
      <c r="B371" s="2">
        <v>0.877</v>
      </c>
      <c r="C371" s="2">
        <v>0.96199999999999997</v>
      </c>
      <c r="D371" s="2">
        <v>0.96299999999999997</v>
      </c>
      <c r="E371" s="2">
        <v>0.76500000000000001</v>
      </c>
      <c r="F371" s="2">
        <v>0.78</v>
      </c>
      <c r="G371" s="10">
        <v>13889.58</v>
      </c>
      <c r="H371" s="10">
        <v>13893.96</v>
      </c>
      <c r="I371" s="2" t="s">
        <v>8</v>
      </c>
      <c r="J371" s="2" t="s">
        <v>8</v>
      </c>
      <c r="K371" s="2" t="s">
        <v>8</v>
      </c>
      <c r="L371" s="2">
        <f t="shared" si="40"/>
        <v>0.87634409354448572</v>
      </c>
      <c r="M371" s="2">
        <f t="shared" si="41"/>
        <v>0.86349999999999993</v>
      </c>
      <c r="N371" s="3">
        <f t="shared" si="42"/>
        <v>1.4874456913127831E-2</v>
      </c>
      <c r="O371" t="str">
        <f>IF(N371&gt;参数!B$5,"套","")</f>
        <v>套</v>
      </c>
      <c r="P371" s="3">
        <f>IFERROR(IF(O370="套",(F371-E370)/2-2*参数!B$2,""),"")</f>
        <v>2.4800000000000023E-2</v>
      </c>
      <c r="Q371" s="11">
        <f t="shared" si="43"/>
        <v>4.8325602203265134</v>
      </c>
      <c r="R371" s="3">
        <f t="shared" si="44"/>
        <v>-1.0373443983402453E-3</v>
      </c>
      <c r="S371" s="3">
        <f t="shared" si="45"/>
        <v>5.4054054054054168E-2</v>
      </c>
      <c r="T371" s="5">
        <f t="shared" si="46"/>
        <v>1.1975820298718176</v>
      </c>
      <c r="U371" s="5">
        <f t="shared" si="47"/>
        <v>3.7734707615152865</v>
      </c>
    </row>
    <row r="372" spans="1:21" x14ac:dyDescent="0.15">
      <c r="A372" s="1">
        <v>42304</v>
      </c>
      <c r="B372" s="2">
        <v>0.92100000000000004</v>
      </c>
      <c r="C372" s="2">
        <v>0.96299999999999997</v>
      </c>
      <c r="D372" s="2">
        <v>0.95899999999999996</v>
      </c>
      <c r="E372" s="2">
        <v>0.78200000000000003</v>
      </c>
      <c r="F372" s="2">
        <v>0.85799999999999998</v>
      </c>
      <c r="G372" s="10">
        <v>13861.83</v>
      </c>
      <c r="H372" s="10">
        <v>14592.21</v>
      </c>
      <c r="I372" s="2" t="s">
        <v>8</v>
      </c>
      <c r="J372" s="2" t="s">
        <v>8</v>
      </c>
      <c r="K372" s="2" t="s">
        <v>8</v>
      </c>
      <c r="L372" s="2">
        <f t="shared" si="40"/>
        <v>0.87507332758263301</v>
      </c>
      <c r="M372" s="2">
        <f t="shared" si="41"/>
        <v>0.87250000000000005</v>
      </c>
      <c r="N372" s="3">
        <f t="shared" si="42"/>
        <v>2.9493725875449073E-3</v>
      </c>
      <c r="O372" t="str">
        <f>IF(N372&gt;参数!B$5,"套","")</f>
        <v/>
      </c>
      <c r="P372" s="3">
        <f>IFERROR(IF(O371="套",(F372-E371)/2-2*参数!B$2,""),"")</f>
        <v>4.6299999999999987E-2</v>
      </c>
      <c r="Q372" s="11">
        <f t="shared" si="43"/>
        <v>5.0563077585276313</v>
      </c>
      <c r="R372" s="3">
        <f t="shared" si="44"/>
        <v>-4.1536863966770143E-3</v>
      </c>
      <c r="S372" s="3">
        <f t="shared" si="45"/>
        <v>9.9999999999999867E-2</v>
      </c>
      <c r="T372" s="5">
        <f t="shared" si="46"/>
        <v>1.1926076496854341</v>
      </c>
      <c r="U372" s="5">
        <f t="shared" si="47"/>
        <v>4.150817837666815</v>
      </c>
    </row>
    <row r="373" spans="1:21" x14ac:dyDescent="0.15">
      <c r="A373" s="1">
        <v>42305</v>
      </c>
      <c r="B373" s="2">
        <v>0.88400000000000001</v>
      </c>
      <c r="C373" s="2">
        <v>0.95799999999999996</v>
      </c>
      <c r="D373" s="2">
        <v>0.96399999999999997</v>
      </c>
      <c r="E373" s="2">
        <v>0.878</v>
      </c>
      <c r="F373" s="2">
        <v>0.81</v>
      </c>
      <c r="G373" s="10">
        <v>14539.78</v>
      </c>
      <c r="H373" s="10">
        <v>14025.69</v>
      </c>
      <c r="I373" s="2" t="s">
        <v>8</v>
      </c>
      <c r="J373" s="2" t="s">
        <v>8</v>
      </c>
      <c r="K373" s="2" t="s">
        <v>8</v>
      </c>
      <c r="L373" s="2">
        <f t="shared" si="40"/>
        <v>0.91785629328936469</v>
      </c>
      <c r="M373" s="2">
        <f t="shared" si="41"/>
        <v>0.91799999999999993</v>
      </c>
      <c r="N373" s="3">
        <f t="shared" si="42"/>
        <v>-1.5654325777259004E-4</v>
      </c>
      <c r="O373" t="str">
        <f>IF(N373&gt;参数!B$5,"套","")</f>
        <v/>
      </c>
      <c r="P373" s="3" t="str">
        <f>IFERROR(IF(O372="套",(F373-E372)/2-2*参数!B$2,""),"")</f>
        <v/>
      </c>
      <c r="Q373" s="11">
        <f t="shared" si="43"/>
        <v>5.0563077585276313</v>
      </c>
      <c r="R373" s="3">
        <f t="shared" si="44"/>
        <v>5.2137643378520337E-3</v>
      </c>
      <c r="S373" s="3">
        <f t="shared" si="45"/>
        <v>-5.5944055944055826E-2</v>
      </c>
      <c r="T373" s="5">
        <f t="shared" si="46"/>
        <v>1.1988256249184135</v>
      </c>
      <c r="U373" s="5">
        <f t="shared" si="47"/>
        <v>3.918604252342798</v>
      </c>
    </row>
    <row r="374" spans="1:21" x14ac:dyDescent="0.15">
      <c r="A374" s="1">
        <v>42306</v>
      </c>
      <c r="B374" s="2">
        <v>0.89500000000000002</v>
      </c>
      <c r="C374" s="2">
        <v>0.96199999999999997</v>
      </c>
      <c r="D374" s="2">
        <v>0.96399999999999997</v>
      </c>
      <c r="E374" s="2">
        <v>0.81499999999999995</v>
      </c>
      <c r="F374" s="2">
        <v>0.83399999999999996</v>
      </c>
      <c r="G374" s="10">
        <v>14113.67</v>
      </c>
      <c r="H374" s="10">
        <v>14190.89</v>
      </c>
      <c r="I374" s="2" t="s">
        <v>8</v>
      </c>
      <c r="J374" s="2" t="s">
        <v>8</v>
      </c>
      <c r="K374" s="2" t="s">
        <v>8</v>
      </c>
      <c r="L374" s="2">
        <f t="shared" si="40"/>
        <v>0.88926787658931583</v>
      </c>
      <c r="M374" s="2">
        <f t="shared" si="41"/>
        <v>0.88849999999999996</v>
      </c>
      <c r="N374" s="3">
        <f t="shared" si="42"/>
        <v>8.6423926765988313E-4</v>
      </c>
      <c r="O374" t="str">
        <f>IF(N374&gt;参数!B$5,"套","")</f>
        <v/>
      </c>
      <c r="P374" s="3" t="str">
        <f>IFERROR(IF(O373="套",(F374-E373)/2-2*参数!B$2,""),"")</f>
        <v/>
      </c>
      <c r="Q374" s="11">
        <f t="shared" si="43"/>
        <v>5.0563077585276313</v>
      </c>
      <c r="R374" s="3">
        <f t="shared" si="44"/>
        <v>0</v>
      </c>
      <c r="S374" s="3">
        <f t="shared" si="45"/>
        <v>2.962962962962945E-2</v>
      </c>
      <c r="T374" s="5">
        <f t="shared" si="46"/>
        <v>1.1988256249184135</v>
      </c>
      <c r="U374" s="5">
        <f t="shared" si="47"/>
        <v>4.0347110450048058</v>
      </c>
    </row>
    <row r="375" spans="1:21" x14ac:dyDescent="0.15">
      <c r="A375" s="1">
        <v>42307</v>
      </c>
      <c r="B375" s="2">
        <v>0.88800000000000001</v>
      </c>
      <c r="C375" s="2">
        <v>0.96199999999999997</v>
      </c>
      <c r="D375" s="2">
        <v>0.96399999999999997</v>
      </c>
      <c r="E375" s="2">
        <v>0.82899999999999996</v>
      </c>
      <c r="F375" s="2">
        <v>0.80800000000000005</v>
      </c>
      <c r="G375" s="10">
        <v>14095.94</v>
      </c>
      <c r="H375" s="10">
        <v>14077.66</v>
      </c>
      <c r="I375" s="2" t="s">
        <v>8</v>
      </c>
      <c r="J375" s="2" t="s">
        <v>8</v>
      </c>
      <c r="K375" s="2" t="s">
        <v>8</v>
      </c>
      <c r="L375" s="2">
        <f t="shared" si="40"/>
        <v>0.88931105184382386</v>
      </c>
      <c r="M375" s="2">
        <f t="shared" si="41"/>
        <v>0.89549999999999996</v>
      </c>
      <c r="N375" s="3">
        <f t="shared" si="42"/>
        <v>-6.9111648868521725E-3</v>
      </c>
      <c r="O375" t="str">
        <f>IF(N375&gt;参数!B$5,"套","")</f>
        <v/>
      </c>
      <c r="P375" s="3" t="str">
        <f>IFERROR(IF(O374="套",(F375-E374)/2-2*参数!B$2,""),"")</f>
        <v/>
      </c>
      <c r="Q375" s="11">
        <f t="shared" si="43"/>
        <v>5.0563077585276313</v>
      </c>
      <c r="R375" s="3">
        <f t="shared" si="44"/>
        <v>0</v>
      </c>
      <c r="S375" s="3">
        <f t="shared" si="45"/>
        <v>-3.1175059952038287E-2</v>
      </c>
      <c r="T375" s="5">
        <f t="shared" si="46"/>
        <v>1.1988256249184135</v>
      </c>
      <c r="U375" s="5">
        <f t="shared" si="47"/>
        <v>3.9089286862876298</v>
      </c>
    </row>
    <row r="376" spans="1:21" x14ac:dyDescent="0.15">
      <c r="A376" s="1">
        <v>42310</v>
      </c>
      <c r="B376" s="2">
        <v>0.85799999999999998</v>
      </c>
      <c r="C376" s="2">
        <v>0.96499999999999997</v>
      </c>
      <c r="D376" s="2">
        <v>0.96399999999999997</v>
      </c>
      <c r="E376" s="2">
        <v>0.77500000000000002</v>
      </c>
      <c r="F376" s="2">
        <v>0.76</v>
      </c>
      <c r="G376" s="10">
        <v>13832.78</v>
      </c>
      <c r="H376" s="10">
        <v>13621.5</v>
      </c>
      <c r="I376" s="2" t="s">
        <v>8</v>
      </c>
      <c r="J376" s="2" t="s">
        <v>8</v>
      </c>
      <c r="K376" s="2" t="s">
        <v>8</v>
      </c>
      <c r="L376" s="2">
        <f t="shared" si="40"/>
        <v>0.87332563167458233</v>
      </c>
      <c r="M376" s="2">
        <f t="shared" si="41"/>
        <v>0.87</v>
      </c>
      <c r="N376" s="3">
        <f t="shared" si="42"/>
        <v>3.822565143198009E-3</v>
      </c>
      <c r="O376" t="str">
        <f>IF(N376&gt;参数!B$5,"套","")</f>
        <v/>
      </c>
      <c r="P376" s="3" t="str">
        <f>IFERROR(IF(O375="套",(F376-E375)/2-2*参数!B$2,""),"")</f>
        <v/>
      </c>
      <c r="Q376" s="11">
        <f t="shared" si="43"/>
        <v>5.0563077585276313</v>
      </c>
      <c r="R376" s="3">
        <f t="shared" si="44"/>
        <v>0</v>
      </c>
      <c r="S376" s="3">
        <f t="shared" si="45"/>
        <v>-5.9405940594059459E-2</v>
      </c>
      <c r="T376" s="5">
        <f t="shared" si="46"/>
        <v>1.1988256249184135</v>
      </c>
      <c r="U376" s="5">
        <f t="shared" si="47"/>
        <v>3.6767151009636119</v>
      </c>
    </row>
    <row r="377" spans="1:21" x14ac:dyDescent="0.15">
      <c r="A377" s="1">
        <v>42311</v>
      </c>
      <c r="B377" s="2">
        <v>0.85499999999999998</v>
      </c>
      <c r="C377" s="2">
        <v>0.96399999999999997</v>
      </c>
      <c r="D377" s="2">
        <v>0.96199999999999997</v>
      </c>
      <c r="E377" s="2">
        <v>0.77200000000000002</v>
      </c>
      <c r="F377" s="2">
        <v>0.752</v>
      </c>
      <c r="G377" s="10">
        <v>13713.3</v>
      </c>
      <c r="H377" s="10">
        <v>13573.12</v>
      </c>
      <c r="I377" s="2" t="s">
        <v>8</v>
      </c>
      <c r="J377" s="2" t="s">
        <v>8</v>
      </c>
      <c r="K377" s="2" t="s">
        <v>8</v>
      </c>
      <c r="L377" s="2">
        <f t="shared" si="40"/>
        <v>0.86349324083250756</v>
      </c>
      <c r="M377" s="2">
        <f t="shared" si="41"/>
        <v>0.86799999999999999</v>
      </c>
      <c r="N377" s="3">
        <f t="shared" si="42"/>
        <v>-5.1921188565581256E-3</v>
      </c>
      <c r="O377" t="str">
        <f>IF(N377&gt;参数!B$5,"套","")</f>
        <v/>
      </c>
      <c r="P377" s="3" t="str">
        <f>IFERROR(IF(O376="套",(F377-E376)/2-2*参数!B$2,""),"")</f>
        <v/>
      </c>
      <c r="Q377" s="11">
        <f t="shared" si="43"/>
        <v>5.0563077585276313</v>
      </c>
      <c r="R377" s="3">
        <f t="shared" si="44"/>
        <v>-2.0746887966804906E-3</v>
      </c>
      <c r="S377" s="3">
        <f t="shared" si="45"/>
        <v>-1.0526315789473717E-2</v>
      </c>
      <c r="T377" s="5">
        <f t="shared" si="46"/>
        <v>1.1963384348252217</v>
      </c>
      <c r="U377" s="5">
        <f t="shared" si="47"/>
        <v>3.6380128367429423</v>
      </c>
    </row>
    <row r="378" spans="1:21" x14ac:dyDescent="0.15">
      <c r="A378" s="1">
        <v>42312</v>
      </c>
      <c r="B378" s="2">
        <v>0.90100000000000002</v>
      </c>
      <c r="C378" s="2">
        <v>0.96299999999999997</v>
      </c>
      <c r="D378" s="2">
        <v>0.95599999999999996</v>
      </c>
      <c r="E378" s="2">
        <v>0.76100000000000001</v>
      </c>
      <c r="F378" s="2">
        <v>0.82699999999999996</v>
      </c>
      <c r="G378" s="10">
        <v>13704.71</v>
      </c>
      <c r="H378" s="10">
        <v>14257.54</v>
      </c>
      <c r="I378" s="2" t="s">
        <v>8</v>
      </c>
      <c r="J378" s="2" t="s">
        <v>8</v>
      </c>
      <c r="K378" s="2" t="s">
        <v>8</v>
      </c>
      <c r="L378" s="2">
        <f t="shared" si="40"/>
        <v>0.8628746800661895</v>
      </c>
      <c r="M378" s="2">
        <f t="shared" si="41"/>
        <v>0.86199999999999999</v>
      </c>
      <c r="N378" s="3">
        <f t="shared" si="42"/>
        <v>1.0147100535842224E-3</v>
      </c>
      <c r="O378" t="str">
        <f>IF(N378&gt;参数!B$5,"套","")</f>
        <v/>
      </c>
      <c r="P378" s="3" t="str">
        <f>IFERROR(IF(O377="套",(F378-E377)/2-2*参数!B$2,""),"")</f>
        <v/>
      </c>
      <c r="Q378" s="11">
        <f t="shared" si="43"/>
        <v>5.0563077585276313</v>
      </c>
      <c r="R378" s="3">
        <f t="shared" si="44"/>
        <v>-6.2370062370062929E-3</v>
      </c>
      <c r="S378" s="3">
        <f t="shared" si="45"/>
        <v>9.9734042553191404E-2</v>
      </c>
      <c r="T378" s="5">
        <f t="shared" si="46"/>
        <v>1.1888768645456465</v>
      </c>
      <c r="U378" s="5">
        <f t="shared" si="47"/>
        <v>4.0008465638117192</v>
      </c>
    </row>
    <row r="379" spans="1:21" x14ac:dyDescent="0.15">
      <c r="A379" s="1">
        <v>42313</v>
      </c>
      <c r="B379" s="2">
        <v>0.90200000000000002</v>
      </c>
      <c r="C379" s="2">
        <v>0.95599999999999996</v>
      </c>
      <c r="D379" s="2">
        <v>0.95099999999999996</v>
      </c>
      <c r="E379" s="2">
        <v>0.82799999999999996</v>
      </c>
      <c r="F379" s="2">
        <v>0.84899999999999998</v>
      </c>
      <c r="G379" s="10">
        <v>14253.31</v>
      </c>
      <c r="H379" s="10">
        <v>14272.87</v>
      </c>
      <c r="I379" s="2" t="s">
        <v>8</v>
      </c>
      <c r="J379" s="2" t="s">
        <v>8</v>
      </c>
      <c r="K379" s="2" t="s">
        <v>8</v>
      </c>
      <c r="L379" s="2">
        <f t="shared" si="40"/>
        <v>0.90074605236948313</v>
      </c>
      <c r="M379" s="2">
        <f t="shared" si="41"/>
        <v>0.8919999999999999</v>
      </c>
      <c r="N379" s="3">
        <f t="shared" si="42"/>
        <v>9.8049914456090903E-3</v>
      </c>
      <c r="O379" t="str">
        <f>IF(N379&gt;参数!B$5,"套","")</f>
        <v>套</v>
      </c>
      <c r="P379" s="3" t="str">
        <f>IFERROR(IF(O378="套",(F379-E378)/2-2*参数!B$2,""),"")</f>
        <v/>
      </c>
      <c r="Q379" s="11">
        <f t="shared" si="43"/>
        <v>5.0563077585276313</v>
      </c>
      <c r="R379" s="3">
        <f t="shared" si="44"/>
        <v>-5.2301255230126076E-3</v>
      </c>
      <c r="S379" s="3">
        <f t="shared" si="45"/>
        <v>2.6602176541717037E-2</v>
      </c>
      <c r="T379" s="5">
        <f t="shared" si="46"/>
        <v>1.182658889312667</v>
      </c>
      <c r="U379" s="5">
        <f t="shared" si="47"/>
        <v>4.1072777904185607</v>
      </c>
    </row>
    <row r="380" spans="1:21" x14ac:dyDescent="0.15">
      <c r="A380" s="1">
        <v>42314</v>
      </c>
      <c r="B380" s="2">
        <v>0.92900000000000005</v>
      </c>
      <c r="C380" s="2">
        <v>0.95</v>
      </c>
      <c r="D380" s="2">
        <v>0.94</v>
      </c>
      <c r="E380" s="2">
        <v>0.84599999999999997</v>
      </c>
      <c r="F380" s="2">
        <v>0.92500000000000004</v>
      </c>
      <c r="G380" s="10">
        <v>14292.31</v>
      </c>
      <c r="H380" s="10">
        <v>14681.83</v>
      </c>
      <c r="I380" s="2" t="s">
        <v>8</v>
      </c>
      <c r="J380" s="2" t="s">
        <v>8</v>
      </c>
      <c r="K380" s="2" t="s">
        <v>8</v>
      </c>
      <c r="L380" s="2">
        <f t="shared" si="40"/>
        <v>0.90316711887658174</v>
      </c>
      <c r="M380" s="2">
        <f t="shared" si="41"/>
        <v>0.89799999999999991</v>
      </c>
      <c r="N380" s="3">
        <f t="shared" si="42"/>
        <v>5.7540299293783459E-3</v>
      </c>
      <c r="O380" t="str">
        <f>IF(N380&gt;参数!B$5,"套","")</f>
        <v/>
      </c>
      <c r="P380" s="3">
        <f>IFERROR(IF(O379="套",(F380-E379)/2-2*参数!B$2,""),"")</f>
        <v>4.8300000000000044E-2</v>
      </c>
      <c r="Q380" s="11">
        <f t="shared" si="43"/>
        <v>5.3005274232645156</v>
      </c>
      <c r="R380" s="3">
        <f t="shared" si="44"/>
        <v>-1.1566771819137789E-2</v>
      </c>
      <c r="S380" s="3">
        <f t="shared" si="45"/>
        <v>8.9517078916372395E-2</v>
      </c>
      <c r="T380" s="5">
        <f t="shared" si="46"/>
        <v>1.1689793438001126</v>
      </c>
      <c r="U380" s="5">
        <f t="shared" si="47"/>
        <v>4.4749493005149228</v>
      </c>
    </row>
    <row r="381" spans="1:21" x14ac:dyDescent="0.15">
      <c r="A381" s="1">
        <v>42317</v>
      </c>
      <c r="B381" s="2">
        <v>0.94099999999999995</v>
      </c>
      <c r="C381" s="2">
        <v>0.93799999999999994</v>
      </c>
      <c r="D381" s="2">
        <v>0.93</v>
      </c>
      <c r="E381" s="2">
        <v>0.90800000000000003</v>
      </c>
      <c r="F381" s="2">
        <v>0.96599999999999997</v>
      </c>
      <c r="G381" s="10">
        <v>14535.93</v>
      </c>
      <c r="H381" s="10">
        <v>14844.24</v>
      </c>
      <c r="I381" s="2" t="s">
        <v>8</v>
      </c>
      <c r="J381" s="2" t="s">
        <v>8</v>
      </c>
      <c r="K381" s="2" t="s">
        <v>8</v>
      </c>
      <c r="L381" s="2">
        <f t="shared" si="40"/>
        <v>0.92022970058909559</v>
      </c>
      <c r="M381" s="2">
        <f t="shared" si="41"/>
        <v>0.92300000000000004</v>
      </c>
      <c r="N381" s="3">
        <f t="shared" si="42"/>
        <v>-3.001407812464163E-3</v>
      </c>
      <c r="O381" t="str">
        <f>IF(N381&gt;参数!B$5,"套","")</f>
        <v/>
      </c>
      <c r="P381" s="3" t="str">
        <f>IFERROR(IF(O380="套",(F381-E380)/2-2*参数!B$2,""),"")</f>
        <v/>
      </c>
      <c r="Q381" s="11">
        <f t="shared" si="43"/>
        <v>5.3005274232645156</v>
      </c>
      <c r="R381" s="3">
        <f t="shared" si="44"/>
        <v>-1.0638297872340274E-2</v>
      </c>
      <c r="S381" s="3">
        <f t="shared" si="45"/>
        <v>4.4324324324324316E-2</v>
      </c>
      <c r="T381" s="5">
        <f t="shared" si="46"/>
        <v>1.156543393334154</v>
      </c>
      <c r="U381" s="5">
        <f t="shared" si="47"/>
        <v>4.6732984046458546</v>
      </c>
    </row>
    <row r="382" spans="1:21" x14ac:dyDescent="0.15">
      <c r="A382" s="1">
        <v>42318</v>
      </c>
      <c r="B382" s="2">
        <v>0.94199999999999995</v>
      </c>
      <c r="C382" s="2">
        <v>0.92700000000000005</v>
      </c>
      <c r="D382" s="2">
        <v>0.93100000000000005</v>
      </c>
      <c r="E382" s="2">
        <v>0.93899999999999995</v>
      </c>
      <c r="F382" s="2">
        <v>0.94199999999999995</v>
      </c>
      <c r="G382" s="10">
        <v>14764.42</v>
      </c>
      <c r="H382" s="10">
        <v>14853.27</v>
      </c>
      <c r="I382" s="2" t="s">
        <v>8</v>
      </c>
      <c r="J382" s="2" t="s">
        <v>8</v>
      </c>
      <c r="K382" s="2" t="s">
        <v>8</v>
      </c>
      <c r="L382" s="2">
        <f t="shared" si="40"/>
        <v>0.93619307899899218</v>
      </c>
      <c r="M382" s="2">
        <f t="shared" si="41"/>
        <v>0.93300000000000005</v>
      </c>
      <c r="N382" s="3">
        <f t="shared" si="42"/>
        <v>3.4223783483302572E-3</v>
      </c>
      <c r="O382" t="str">
        <f>IF(N382&gt;参数!B$5,"套","")</f>
        <v/>
      </c>
      <c r="P382" s="3" t="str">
        <f>IFERROR(IF(O381="套",(F382-E381)/2-2*参数!B$2,""),"")</f>
        <v/>
      </c>
      <c r="Q382" s="11">
        <f t="shared" si="43"/>
        <v>5.3005274232645156</v>
      </c>
      <c r="R382" s="3">
        <f t="shared" si="44"/>
        <v>1.0752688172042113E-3</v>
      </c>
      <c r="S382" s="3">
        <f t="shared" si="45"/>
        <v>-2.4844720496894457E-2</v>
      </c>
      <c r="T382" s="5">
        <f t="shared" si="46"/>
        <v>1.1577869883807497</v>
      </c>
      <c r="U382" s="5">
        <f t="shared" si="47"/>
        <v>4.5571916119838454</v>
      </c>
    </row>
    <row r="383" spans="1:21" x14ac:dyDescent="0.15">
      <c r="A383" s="1">
        <v>42319</v>
      </c>
      <c r="B383" s="2">
        <v>0.95199999999999996</v>
      </c>
      <c r="C383" s="2">
        <v>0.93100000000000005</v>
      </c>
      <c r="D383" s="2">
        <v>0.94099999999999995</v>
      </c>
      <c r="E383" s="2">
        <v>0.94399999999999995</v>
      </c>
      <c r="F383" s="2">
        <v>0.94199999999999995</v>
      </c>
      <c r="G383" s="10">
        <v>14914.68</v>
      </c>
      <c r="H383" s="10">
        <v>14999.85</v>
      </c>
      <c r="I383" s="2" t="s">
        <v>8</v>
      </c>
      <c r="J383" s="2" t="s">
        <v>8</v>
      </c>
      <c r="K383" s="2" t="s">
        <v>8</v>
      </c>
      <c r="L383" s="2">
        <f t="shared" si="40"/>
        <v>0.94569991315043755</v>
      </c>
      <c r="M383" s="2">
        <f t="shared" si="41"/>
        <v>0.9375</v>
      </c>
      <c r="N383" s="3">
        <f t="shared" si="42"/>
        <v>8.7465740271333026E-3</v>
      </c>
      <c r="O383" t="str">
        <f>IF(N383&gt;参数!B$5,"套","")</f>
        <v>套</v>
      </c>
      <c r="P383" s="3" t="str">
        <f>IFERROR(IF(O382="套",(F383-E382)/2-2*参数!B$2,""),"")</f>
        <v/>
      </c>
      <c r="Q383" s="11">
        <f t="shared" si="43"/>
        <v>5.3005274232645156</v>
      </c>
      <c r="R383" s="3">
        <f t="shared" si="44"/>
        <v>1.0741138560687258E-2</v>
      </c>
      <c r="S383" s="3">
        <f t="shared" si="45"/>
        <v>0</v>
      </c>
      <c r="T383" s="5">
        <f t="shared" si="46"/>
        <v>1.170222938846708</v>
      </c>
      <c r="U383" s="5">
        <f t="shared" si="47"/>
        <v>4.5571916119838454</v>
      </c>
    </row>
    <row r="384" spans="1:21" x14ac:dyDescent="0.15">
      <c r="A384" s="1">
        <v>42320</v>
      </c>
      <c r="B384" s="2">
        <v>0.95499999999999996</v>
      </c>
      <c r="C384" s="2">
        <v>0.94299999999999995</v>
      </c>
      <c r="D384" s="2">
        <v>0.94399999999999995</v>
      </c>
      <c r="E384" s="2">
        <v>0.94599999999999995</v>
      </c>
      <c r="F384" s="2">
        <v>0.96</v>
      </c>
      <c r="G384" s="10">
        <v>15067.72</v>
      </c>
      <c r="H384" s="10">
        <v>15069.9</v>
      </c>
      <c r="I384" s="2" t="s">
        <v>8</v>
      </c>
      <c r="J384" s="2" t="s">
        <v>8</v>
      </c>
      <c r="K384" s="2" t="s">
        <v>8</v>
      </c>
      <c r="L384" s="2">
        <f t="shared" si="40"/>
        <v>0.95609214945482779</v>
      </c>
      <c r="M384" s="2">
        <f t="shared" si="41"/>
        <v>0.9444999999999999</v>
      </c>
      <c r="N384" s="3">
        <f t="shared" si="42"/>
        <v>1.2273318639309583E-2</v>
      </c>
      <c r="O384" t="str">
        <f>IF(N384&gt;参数!B$5,"套","")</f>
        <v>套</v>
      </c>
      <c r="P384" s="3">
        <f>IFERROR(IF(O383="套",(F384-E383)/2-2*参数!B$2,""),"")</f>
        <v>7.8000000000000074E-3</v>
      </c>
      <c r="Q384" s="11">
        <f t="shared" si="43"/>
        <v>5.3418715371659786</v>
      </c>
      <c r="R384" s="3">
        <f t="shared" si="44"/>
        <v>3.1880977683316214E-3</v>
      </c>
      <c r="S384" s="3">
        <f t="shared" si="45"/>
        <v>1.9108280254777066E-2</v>
      </c>
      <c r="T384" s="5">
        <f t="shared" si="46"/>
        <v>1.1739537239864957</v>
      </c>
      <c r="U384" s="5">
        <f t="shared" si="47"/>
        <v>4.6442717064803523</v>
      </c>
    </row>
    <row r="385" spans="1:21" x14ac:dyDescent="0.15">
      <c r="A385" s="1">
        <v>42321</v>
      </c>
      <c r="B385" s="2">
        <v>0.92500000000000004</v>
      </c>
      <c r="C385" s="2">
        <v>0.94299999999999995</v>
      </c>
      <c r="D385" s="2">
        <v>0.94899999999999995</v>
      </c>
      <c r="E385" s="2">
        <v>0.94</v>
      </c>
      <c r="F385" s="2">
        <v>0.90300000000000002</v>
      </c>
      <c r="G385" s="10">
        <v>14932.64</v>
      </c>
      <c r="H385" s="10">
        <v>14631.49</v>
      </c>
      <c r="I385" s="2" t="s">
        <v>8</v>
      </c>
      <c r="J385" s="2" t="s">
        <v>8</v>
      </c>
      <c r="K385" s="2" t="s">
        <v>8</v>
      </c>
      <c r="L385" s="2">
        <f t="shared" si="40"/>
        <v>0.94673656527249672</v>
      </c>
      <c r="M385" s="2">
        <f t="shared" si="41"/>
        <v>0.9415</v>
      </c>
      <c r="N385" s="3">
        <f t="shared" si="42"/>
        <v>5.5619386856045061E-3</v>
      </c>
      <c r="O385" t="str">
        <f>IF(N385&gt;参数!B$5,"套","")</f>
        <v/>
      </c>
      <c r="P385" s="3">
        <f>IFERROR(IF(O384="套",(F385-E384)/2-2*参数!B$2,""),"")</f>
        <v>-2.1699999999999962E-2</v>
      </c>
      <c r="Q385" s="11">
        <f t="shared" si="43"/>
        <v>5.2259529248094774</v>
      </c>
      <c r="R385" s="3">
        <f t="shared" si="44"/>
        <v>5.2966101694915668E-3</v>
      </c>
      <c r="S385" s="3">
        <f t="shared" si="45"/>
        <v>-5.9374999999999956E-2</v>
      </c>
      <c r="T385" s="5">
        <f t="shared" si="46"/>
        <v>1.1801716992194751</v>
      </c>
      <c r="U385" s="5">
        <f t="shared" si="47"/>
        <v>4.3685180739080813</v>
      </c>
    </row>
    <row r="386" spans="1:21" x14ac:dyDescent="0.15">
      <c r="A386" s="1">
        <v>42324</v>
      </c>
      <c r="B386" s="2">
        <v>0.94699999999999995</v>
      </c>
      <c r="C386" s="2">
        <v>0.95</v>
      </c>
      <c r="D386" s="2">
        <v>0.94299999999999995</v>
      </c>
      <c r="E386" s="2">
        <v>0.88800000000000001</v>
      </c>
      <c r="F386" s="2">
        <v>0.94399999999999995</v>
      </c>
      <c r="G386" s="10">
        <v>14475.22</v>
      </c>
      <c r="H386" s="10">
        <v>14979.81</v>
      </c>
      <c r="I386" s="2" t="s">
        <v>8</v>
      </c>
      <c r="J386" s="2" t="s">
        <v>8</v>
      </c>
      <c r="K386" s="2" t="s">
        <v>8</v>
      </c>
      <c r="L386" s="2">
        <f t="shared" si="40"/>
        <v>0.91561460845751186</v>
      </c>
      <c r="M386" s="2">
        <f t="shared" si="41"/>
        <v>0.91900000000000004</v>
      </c>
      <c r="N386" s="3">
        <f t="shared" si="42"/>
        <v>-3.6837775217499757E-3</v>
      </c>
      <c r="O386" t="str">
        <f>IF(N386&gt;参数!B$5,"套","")</f>
        <v/>
      </c>
      <c r="P386" s="3" t="str">
        <f>IFERROR(IF(O385="套",(F386-E385)/2-2*参数!B$2,""),"")</f>
        <v/>
      </c>
      <c r="Q386" s="11">
        <f t="shared" si="43"/>
        <v>5.2259529248094774</v>
      </c>
      <c r="R386" s="3">
        <f t="shared" si="44"/>
        <v>-6.322444678609096E-3</v>
      </c>
      <c r="S386" s="3">
        <f t="shared" si="45"/>
        <v>4.540420819490576E-2</v>
      </c>
      <c r="T386" s="5">
        <f t="shared" si="46"/>
        <v>1.1727101289398998</v>
      </c>
      <c r="U386" s="5">
        <f t="shared" si="47"/>
        <v>4.5668671780390122</v>
      </c>
    </row>
    <row r="387" spans="1:21" x14ac:dyDescent="0.15">
      <c r="A387" s="1">
        <v>42325</v>
      </c>
      <c r="B387" s="2">
        <v>0.95599999999999996</v>
      </c>
      <c r="C387" s="2">
        <v>0.94099999999999995</v>
      </c>
      <c r="D387" s="2">
        <v>0.93500000000000005</v>
      </c>
      <c r="E387" s="2">
        <v>0.96199999999999997</v>
      </c>
      <c r="F387" s="2">
        <v>0.98899999999999999</v>
      </c>
      <c r="G387" s="10">
        <v>15140.01</v>
      </c>
      <c r="H387" s="10">
        <v>15151.08</v>
      </c>
      <c r="I387" s="2" t="s">
        <v>8</v>
      </c>
      <c r="J387" s="2" t="s">
        <v>8</v>
      </c>
      <c r="K387" s="2" t="s">
        <v>8</v>
      </c>
      <c r="L387" s="2">
        <f t="shared" si="40"/>
        <v>0.95662121215155604</v>
      </c>
      <c r="M387" s="2">
        <f t="shared" si="41"/>
        <v>0.95150000000000001</v>
      </c>
      <c r="N387" s="3">
        <f t="shared" si="42"/>
        <v>5.3822513416248441E-3</v>
      </c>
      <c r="O387" t="str">
        <f>IF(N387&gt;参数!B$5,"套","")</f>
        <v/>
      </c>
      <c r="P387" s="3" t="str">
        <f>IFERROR(IF(O386="套",(F387-E386)/2-2*参数!B$2,""),"")</f>
        <v/>
      </c>
      <c r="Q387" s="11">
        <f t="shared" si="43"/>
        <v>5.2259529248094774</v>
      </c>
      <c r="R387" s="3">
        <f t="shared" si="44"/>
        <v>-8.483563096500446E-3</v>
      </c>
      <c r="S387" s="3">
        <f t="shared" si="45"/>
        <v>4.7669491525423879E-2</v>
      </c>
      <c r="T387" s="5">
        <f t="shared" si="46"/>
        <v>1.162761368567133</v>
      </c>
      <c r="U387" s="5">
        <f t="shared" si="47"/>
        <v>4.7845674142802794</v>
      </c>
    </row>
    <row r="388" spans="1:21" x14ac:dyDescent="0.15">
      <c r="A388" s="1">
        <v>42326</v>
      </c>
      <c r="B388" s="2">
        <v>0.92900000000000005</v>
      </c>
      <c r="C388" s="2">
        <v>0.93400000000000005</v>
      </c>
      <c r="D388" s="2">
        <v>0.93600000000000005</v>
      </c>
      <c r="E388" s="2">
        <v>0.99299999999999999</v>
      </c>
      <c r="F388" s="2">
        <v>0.95899999999999996</v>
      </c>
      <c r="G388" s="10">
        <v>15164.14</v>
      </c>
      <c r="H388" s="10">
        <v>14750.07</v>
      </c>
      <c r="I388" s="2" t="s">
        <v>8</v>
      </c>
      <c r="J388" s="2" t="s">
        <v>8</v>
      </c>
      <c r="K388" s="2" t="s">
        <v>8</v>
      </c>
      <c r="L388" s="2">
        <f t="shared" si="40"/>
        <v>0.95678285455558265</v>
      </c>
      <c r="M388" s="2">
        <f t="shared" si="41"/>
        <v>0.96350000000000002</v>
      </c>
      <c r="N388" s="3">
        <f t="shared" si="42"/>
        <v>-6.9716091794679302E-3</v>
      </c>
      <c r="O388" t="str">
        <f>IF(N388&gt;参数!B$5,"套","")</f>
        <v/>
      </c>
      <c r="P388" s="3" t="str">
        <f>IFERROR(IF(O387="套",(F388-E387)/2-2*参数!B$2,""),"")</f>
        <v/>
      </c>
      <c r="Q388" s="11">
        <f t="shared" si="43"/>
        <v>5.2259529248094774</v>
      </c>
      <c r="R388" s="3">
        <f t="shared" si="44"/>
        <v>1.0695187165774556E-3</v>
      </c>
      <c r="S388" s="3">
        <f t="shared" si="45"/>
        <v>-3.0333670374115274E-2</v>
      </c>
      <c r="T388" s="5">
        <f t="shared" si="46"/>
        <v>1.1640049636137286</v>
      </c>
      <c r="U388" s="5">
        <f t="shared" si="47"/>
        <v>4.6394339234527688</v>
      </c>
    </row>
    <row r="389" spans="1:21" x14ac:dyDescent="0.15">
      <c r="A389" s="1">
        <v>42327</v>
      </c>
      <c r="B389" s="2">
        <v>0.96</v>
      </c>
      <c r="C389" s="2">
        <v>0.93500000000000005</v>
      </c>
      <c r="D389" s="2">
        <v>0.93500000000000005</v>
      </c>
      <c r="E389" s="2">
        <v>0.97</v>
      </c>
      <c r="F389" s="2">
        <v>1.022</v>
      </c>
      <c r="G389" s="10">
        <v>14835.08</v>
      </c>
      <c r="H389" s="10">
        <v>15210.02</v>
      </c>
      <c r="I389" s="2" t="s">
        <v>8</v>
      </c>
      <c r="J389" s="2" t="s">
        <v>8</v>
      </c>
      <c r="K389" s="2" t="s">
        <v>8</v>
      </c>
      <c r="L389" s="2">
        <f t="shared" si="40"/>
        <v>0.93408645555580416</v>
      </c>
      <c r="M389" s="2">
        <f t="shared" si="41"/>
        <v>0.95250000000000001</v>
      </c>
      <c r="N389" s="3">
        <f t="shared" si="42"/>
        <v>-1.9331805190756834E-2</v>
      </c>
      <c r="O389" t="str">
        <f>IF(N389&gt;参数!B$5,"套","")</f>
        <v/>
      </c>
      <c r="P389" s="3" t="str">
        <f>IFERROR(IF(O388="套",(F389-E388)/2-2*参数!B$2,""),"")</f>
        <v/>
      </c>
      <c r="Q389" s="11">
        <f t="shared" si="43"/>
        <v>5.2259529248094774</v>
      </c>
      <c r="R389" s="3">
        <f t="shared" si="44"/>
        <v>-1.0683760683760646E-3</v>
      </c>
      <c r="S389" s="3">
        <f t="shared" si="45"/>
        <v>6.5693430656934337E-2</v>
      </c>
      <c r="T389" s="5">
        <f t="shared" si="46"/>
        <v>1.1627613685671327</v>
      </c>
      <c r="U389" s="5">
        <f t="shared" si="47"/>
        <v>4.9442142541905421</v>
      </c>
    </row>
    <row r="390" spans="1:21" x14ac:dyDescent="0.15">
      <c r="A390" s="1">
        <v>42328</v>
      </c>
      <c r="B390" s="2">
        <v>0.97799999999999998</v>
      </c>
      <c r="C390" s="2">
        <v>0.93200000000000005</v>
      </c>
      <c r="D390" s="2">
        <v>0.93500000000000005</v>
      </c>
      <c r="E390" s="2">
        <v>1.0269999999999999</v>
      </c>
      <c r="F390" s="2">
        <v>1.032</v>
      </c>
      <c r="G390" s="10">
        <v>15294.68</v>
      </c>
      <c r="H390" s="10">
        <v>15487.44</v>
      </c>
      <c r="I390" s="2" t="s">
        <v>8</v>
      </c>
      <c r="J390" s="2" t="s">
        <v>8</v>
      </c>
      <c r="K390" s="2" t="s">
        <v>8</v>
      </c>
      <c r="L390" s="2">
        <f t="shared" ref="L390:L453" si="48">IFERROR(B389*(1+95%*(G390/H389-1)),"")</f>
        <v>0.96507625368013983</v>
      </c>
      <c r="M390" s="2">
        <f t="shared" ref="M390:M453" si="49">IFERROR((C390+E390)/2,"")</f>
        <v>0.97950000000000004</v>
      </c>
      <c r="N390" s="3">
        <f t="shared" ref="N390:N453" si="50">IFERROR(L390/M390-1,"")</f>
        <v>-1.4725621561878732E-2</v>
      </c>
      <c r="O390" t="str">
        <f>IF(N390&gt;参数!B$5,"套","")</f>
        <v/>
      </c>
      <c r="P390" s="3" t="str">
        <f>IFERROR(IF(O389="套",(F390-E389)/2-2*参数!B$2,""),"")</f>
        <v/>
      </c>
      <c r="Q390" s="11">
        <f t="shared" ref="Q390:Q453" si="51">IFERROR(Q389*(1+P390),Q389)</f>
        <v>5.2259529248094774</v>
      </c>
      <c r="R390" s="3">
        <f t="shared" ref="R390:R453" si="52">(IFERROR(D390+0,0)+IFERROR(J390+0,0))/IFERROR(D389+0,0)-1</f>
        <v>0</v>
      </c>
      <c r="S390" s="3">
        <f t="shared" ref="S390:S453" si="53">(IFERROR(F390+0,0)+IFERROR(K390+0,0))/IFERROR(F389+0,0)-1</f>
        <v>9.7847358121330164E-3</v>
      </c>
      <c r="T390" s="5">
        <f t="shared" ref="T390:T453" si="54">IFERROR(T389*(1+R390),T389)</f>
        <v>1.1627613685671327</v>
      </c>
      <c r="U390" s="5">
        <f t="shared" ref="U390:U453" si="55">IFERROR(U389*(1+S390),U389)</f>
        <v>4.9925920844663789</v>
      </c>
    </row>
    <row r="391" spans="1:21" x14ac:dyDescent="0.15">
      <c r="A391" s="1">
        <v>42331</v>
      </c>
      <c r="B391" s="2">
        <v>0.96299999999999997</v>
      </c>
      <c r="C391" s="2">
        <v>0.93400000000000005</v>
      </c>
      <c r="D391" s="2">
        <v>0.93600000000000005</v>
      </c>
      <c r="E391" s="2">
        <v>1.028</v>
      </c>
      <c r="F391" s="2">
        <v>0.99099999999999999</v>
      </c>
      <c r="G391" s="10">
        <v>15484.03</v>
      </c>
      <c r="H391" s="10">
        <v>15250.83</v>
      </c>
      <c r="I391" s="2" t="s">
        <v>8</v>
      </c>
      <c r="J391" s="2" t="s">
        <v>8</v>
      </c>
      <c r="K391" s="2" t="s">
        <v>8</v>
      </c>
      <c r="L391" s="2">
        <f t="shared" si="48"/>
        <v>0.97779543223412002</v>
      </c>
      <c r="M391" s="2">
        <f t="shared" si="49"/>
        <v>0.98100000000000009</v>
      </c>
      <c r="N391" s="3">
        <f t="shared" si="50"/>
        <v>-3.266633808236552E-3</v>
      </c>
      <c r="O391" t="str">
        <f>IF(N391&gt;参数!B$5,"套","")</f>
        <v/>
      </c>
      <c r="P391" s="3" t="str">
        <f>IFERROR(IF(O390="套",(F391-E390)/2-2*参数!B$2,""),"")</f>
        <v/>
      </c>
      <c r="Q391" s="11">
        <f t="shared" si="51"/>
        <v>5.2259529248094774</v>
      </c>
      <c r="R391" s="3">
        <f t="shared" si="52"/>
        <v>1.0695187165774556E-3</v>
      </c>
      <c r="S391" s="3">
        <f t="shared" si="53"/>
        <v>-3.9728682170542706E-2</v>
      </c>
      <c r="T391" s="5">
        <f t="shared" si="54"/>
        <v>1.1640049636137284</v>
      </c>
      <c r="U391" s="5">
        <f t="shared" si="55"/>
        <v>4.7942429803354472</v>
      </c>
    </row>
    <row r="392" spans="1:21" x14ac:dyDescent="0.15">
      <c r="A392" s="1">
        <v>42332</v>
      </c>
      <c r="B392" s="2">
        <v>0.96699999999999997</v>
      </c>
      <c r="C392" s="2">
        <v>0.93600000000000005</v>
      </c>
      <c r="D392" s="2">
        <v>0.93500000000000005</v>
      </c>
      <c r="E392" s="2">
        <v>0.995</v>
      </c>
      <c r="F392" s="2">
        <v>1</v>
      </c>
      <c r="G392" s="10">
        <v>15254.89</v>
      </c>
      <c r="H392" s="10">
        <v>15288.99</v>
      </c>
      <c r="I392" s="2" t="s">
        <v>8</v>
      </c>
      <c r="J392" s="2" t="s">
        <v>8</v>
      </c>
      <c r="K392" s="2" t="s">
        <v>8</v>
      </c>
      <c r="L392" s="2">
        <f t="shared" si="48"/>
        <v>0.96324354681023916</v>
      </c>
      <c r="M392" s="2">
        <f t="shared" si="49"/>
        <v>0.96550000000000002</v>
      </c>
      <c r="N392" s="3">
        <f t="shared" si="50"/>
        <v>-2.3370825372975856E-3</v>
      </c>
      <c r="O392" t="str">
        <f>IF(N392&gt;参数!B$5,"套","")</f>
        <v/>
      </c>
      <c r="P392" s="3" t="str">
        <f>IFERROR(IF(O391="套",(F392-E391)/2-2*参数!B$2,""),"")</f>
        <v/>
      </c>
      <c r="Q392" s="11">
        <f t="shared" si="51"/>
        <v>5.2259529248094774</v>
      </c>
      <c r="R392" s="3">
        <f t="shared" si="52"/>
        <v>-1.0683760683760646E-3</v>
      </c>
      <c r="S392" s="3">
        <f t="shared" si="53"/>
        <v>9.0817356205852295E-3</v>
      </c>
      <c r="T392" s="5">
        <f t="shared" si="54"/>
        <v>1.1627613685671325</v>
      </c>
      <c r="U392" s="5">
        <f t="shared" si="55"/>
        <v>4.8377830275837006</v>
      </c>
    </row>
    <row r="393" spans="1:21" x14ac:dyDescent="0.15">
      <c r="A393" s="1">
        <v>42333</v>
      </c>
      <c r="B393" s="2">
        <v>0.98099999999999998</v>
      </c>
      <c r="C393" s="2">
        <v>0.93400000000000005</v>
      </c>
      <c r="D393" s="2">
        <v>0.93500000000000005</v>
      </c>
      <c r="E393" s="2">
        <v>1.0469999999999999</v>
      </c>
      <c r="F393" s="2">
        <v>1.03</v>
      </c>
      <c r="G393" s="10">
        <v>15606.78</v>
      </c>
      <c r="H393" s="10">
        <v>15500.56</v>
      </c>
      <c r="I393" s="2" t="s">
        <v>8</v>
      </c>
      <c r="J393" s="2" t="s">
        <v>8</v>
      </c>
      <c r="K393" s="2" t="s">
        <v>8</v>
      </c>
      <c r="L393" s="2">
        <f t="shared" si="48"/>
        <v>0.98609464153616422</v>
      </c>
      <c r="M393" s="2">
        <f t="shared" si="49"/>
        <v>0.99049999999999994</v>
      </c>
      <c r="N393" s="3">
        <f t="shared" si="50"/>
        <v>-4.4476107661137743E-3</v>
      </c>
      <c r="O393" t="str">
        <f>IF(N393&gt;参数!B$5,"套","")</f>
        <v/>
      </c>
      <c r="P393" s="3" t="str">
        <f>IFERROR(IF(O392="套",(F393-E392)/2-2*参数!B$2,""),"")</f>
        <v/>
      </c>
      <c r="Q393" s="11">
        <f t="shared" si="51"/>
        <v>5.2259529248094774</v>
      </c>
      <c r="R393" s="3">
        <f t="shared" si="52"/>
        <v>0</v>
      </c>
      <c r="S393" s="3">
        <f t="shared" si="53"/>
        <v>3.0000000000000027E-2</v>
      </c>
      <c r="T393" s="5">
        <f t="shared" si="54"/>
        <v>1.1627613685671325</v>
      </c>
      <c r="U393" s="5">
        <f t="shared" si="55"/>
        <v>4.9829165184112121</v>
      </c>
    </row>
    <row r="394" spans="1:21" x14ac:dyDescent="0.15">
      <c r="A394" s="1">
        <v>42334</v>
      </c>
      <c r="B394" s="2">
        <v>0.98</v>
      </c>
      <c r="C394" s="2">
        <v>0.93400000000000005</v>
      </c>
      <c r="D394" s="2">
        <v>0.93300000000000005</v>
      </c>
      <c r="E394" s="2">
        <v>1.018</v>
      </c>
      <c r="F394" s="2">
        <v>1.0489999999999999</v>
      </c>
      <c r="G394" s="10">
        <v>15449.19</v>
      </c>
      <c r="H394" s="10">
        <v>15519.2</v>
      </c>
      <c r="I394" s="2" t="s">
        <v>8</v>
      </c>
      <c r="J394" s="2" t="s">
        <v>8</v>
      </c>
      <c r="K394" s="2" t="s">
        <v>8</v>
      </c>
      <c r="L394" s="2">
        <f t="shared" si="48"/>
        <v>0.97791144890894266</v>
      </c>
      <c r="M394" s="2">
        <f t="shared" si="49"/>
        <v>0.97599999999999998</v>
      </c>
      <c r="N394" s="3">
        <f t="shared" si="50"/>
        <v>1.9584517509658728E-3</v>
      </c>
      <c r="O394" t="str">
        <f>IF(N394&gt;参数!B$5,"套","")</f>
        <v/>
      </c>
      <c r="P394" s="3" t="str">
        <f>IFERROR(IF(O393="套",(F394-E393)/2-2*参数!B$2,""),"")</f>
        <v/>
      </c>
      <c r="Q394" s="11">
        <f t="shared" si="51"/>
        <v>5.2259529248094774</v>
      </c>
      <c r="R394" s="3">
        <f t="shared" si="52"/>
        <v>-2.1390374331551332E-3</v>
      </c>
      <c r="S394" s="3">
        <f t="shared" si="53"/>
        <v>1.844660194174752E-2</v>
      </c>
      <c r="T394" s="5">
        <f t="shared" si="54"/>
        <v>1.1602741784739408</v>
      </c>
      <c r="U394" s="5">
        <f t="shared" si="55"/>
        <v>5.0748343959353024</v>
      </c>
    </row>
    <row r="395" spans="1:21" x14ac:dyDescent="0.15">
      <c r="A395" s="1">
        <v>42335</v>
      </c>
      <c r="B395" s="2">
        <v>0.91800000000000004</v>
      </c>
      <c r="C395" s="2">
        <v>0.93300000000000005</v>
      </c>
      <c r="D395" s="2">
        <v>0.93400000000000005</v>
      </c>
      <c r="E395" s="2">
        <v>1.05</v>
      </c>
      <c r="F395" s="2">
        <v>0.96799999999999997</v>
      </c>
      <c r="G395" s="10">
        <v>15608.19</v>
      </c>
      <c r="H395" s="10">
        <v>14515.23</v>
      </c>
      <c r="I395" s="2" t="s">
        <v>8</v>
      </c>
      <c r="J395" s="2" t="s">
        <v>8</v>
      </c>
      <c r="K395" s="2" t="s">
        <v>8</v>
      </c>
      <c r="L395" s="2">
        <f t="shared" si="48"/>
        <v>0.98533852840352587</v>
      </c>
      <c r="M395" s="2">
        <f t="shared" si="49"/>
        <v>0.99150000000000005</v>
      </c>
      <c r="N395" s="3">
        <f t="shared" si="50"/>
        <v>-6.2142930877198133E-3</v>
      </c>
      <c r="O395" t="str">
        <f>IF(N395&gt;参数!B$5,"套","")</f>
        <v/>
      </c>
      <c r="P395" s="3" t="str">
        <f>IFERROR(IF(O394="套",(F395-E394)/2-2*参数!B$2,""),"")</f>
        <v/>
      </c>
      <c r="Q395" s="11">
        <f t="shared" si="51"/>
        <v>5.2259529248094774</v>
      </c>
      <c r="R395" s="3">
        <f t="shared" si="52"/>
        <v>1.071811361200492E-3</v>
      </c>
      <c r="S395" s="3">
        <f t="shared" si="53"/>
        <v>-7.7216396568160151E-2</v>
      </c>
      <c r="T395" s="5">
        <f t="shared" si="54"/>
        <v>1.1615177735205366</v>
      </c>
      <c r="U395" s="5">
        <f t="shared" si="55"/>
        <v>4.6829739707010223</v>
      </c>
    </row>
    <row r="396" spans="1:21" x14ac:dyDescent="0.15">
      <c r="A396" s="1">
        <v>42338</v>
      </c>
      <c r="B396" s="2">
        <v>0.90600000000000003</v>
      </c>
      <c r="C396" s="2">
        <v>0.93300000000000005</v>
      </c>
      <c r="D396" s="2">
        <v>0.93200000000000005</v>
      </c>
      <c r="E396" s="2">
        <v>0.94699999999999995</v>
      </c>
      <c r="F396" s="2">
        <v>0.90900000000000003</v>
      </c>
      <c r="G396" s="10">
        <v>14467.54</v>
      </c>
      <c r="H396" s="10">
        <v>14287.99</v>
      </c>
      <c r="I396" s="2" t="s">
        <v>8</v>
      </c>
      <c r="J396" s="2" t="s">
        <v>8</v>
      </c>
      <c r="K396" s="2" t="s">
        <v>8</v>
      </c>
      <c r="L396" s="2">
        <f t="shared" si="48"/>
        <v>0.91513470272258879</v>
      </c>
      <c r="M396" s="2">
        <f t="shared" si="49"/>
        <v>0.94</v>
      </c>
      <c r="N396" s="3">
        <f t="shared" si="50"/>
        <v>-2.6452443912139523E-2</v>
      </c>
      <c r="O396" t="str">
        <f>IF(N396&gt;参数!B$5,"套","")</f>
        <v/>
      </c>
      <c r="P396" s="3" t="str">
        <f>IFERROR(IF(O395="套",(F396-E395)/2-2*参数!B$2,""),"")</f>
        <v/>
      </c>
      <c r="Q396" s="11">
        <f t="shared" si="51"/>
        <v>5.2259529248094774</v>
      </c>
      <c r="R396" s="3">
        <f t="shared" si="52"/>
        <v>-2.1413276231263545E-3</v>
      </c>
      <c r="S396" s="3">
        <f t="shared" si="53"/>
        <v>-6.0950413223140432E-2</v>
      </c>
      <c r="T396" s="5">
        <f t="shared" si="54"/>
        <v>1.1590305834273449</v>
      </c>
      <c r="U396" s="5">
        <f t="shared" si="55"/>
        <v>4.3975447720735845</v>
      </c>
    </row>
    <row r="397" spans="1:21" x14ac:dyDescent="0.15">
      <c r="A397" s="1">
        <v>42339</v>
      </c>
      <c r="B397" s="2">
        <v>0.89700000000000002</v>
      </c>
      <c r="C397" s="2">
        <v>0.93200000000000005</v>
      </c>
      <c r="D397" s="2">
        <v>0.93400000000000005</v>
      </c>
      <c r="E397" s="2">
        <v>0.9</v>
      </c>
      <c r="F397" s="2">
        <v>0.86399999999999999</v>
      </c>
      <c r="G397" s="10">
        <v>14263.45</v>
      </c>
      <c r="H397" s="10">
        <v>14131.11</v>
      </c>
      <c r="I397" s="2" t="s">
        <v>8</v>
      </c>
      <c r="J397" s="2" t="s">
        <v>8</v>
      </c>
      <c r="K397" s="2" t="s">
        <v>8</v>
      </c>
      <c r="L397" s="2">
        <f t="shared" si="48"/>
        <v>0.90452172502920292</v>
      </c>
      <c r="M397" s="2">
        <f t="shared" si="49"/>
        <v>0.91600000000000004</v>
      </c>
      <c r="N397" s="3">
        <f t="shared" si="50"/>
        <v>-1.2530867872049267E-2</v>
      </c>
      <c r="O397" t="str">
        <f>IF(N397&gt;参数!B$5,"套","")</f>
        <v/>
      </c>
      <c r="P397" s="3" t="str">
        <f>IFERROR(IF(O396="套",(F397-E396)/2-2*参数!B$2,""),"")</f>
        <v/>
      </c>
      <c r="Q397" s="11">
        <f t="shared" si="51"/>
        <v>5.2259529248094774</v>
      </c>
      <c r="R397" s="3">
        <f t="shared" si="52"/>
        <v>2.1459227467810482E-3</v>
      </c>
      <c r="S397" s="3">
        <f t="shared" si="53"/>
        <v>-4.9504950495049549E-2</v>
      </c>
      <c r="T397" s="5">
        <f t="shared" si="54"/>
        <v>1.1615177735205364</v>
      </c>
      <c r="U397" s="5">
        <f t="shared" si="55"/>
        <v>4.1798445358323182</v>
      </c>
    </row>
    <row r="398" spans="1:21" x14ac:dyDescent="0.15">
      <c r="A398" s="1">
        <v>42340</v>
      </c>
      <c r="B398" s="2">
        <v>0.89</v>
      </c>
      <c r="C398" s="2">
        <v>0.93500000000000005</v>
      </c>
      <c r="D398" s="2">
        <v>0.93400000000000005</v>
      </c>
      <c r="E398" s="2">
        <v>0.86</v>
      </c>
      <c r="F398" s="2">
        <v>0.85199999999999998</v>
      </c>
      <c r="G398" s="10">
        <v>14123.29</v>
      </c>
      <c r="H398" s="10">
        <v>14025.52</v>
      </c>
      <c r="I398" s="2" t="s">
        <v>8</v>
      </c>
      <c r="J398" s="2" t="s">
        <v>8</v>
      </c>
      <c r="K398" s="2" t="s">
        <v>8</v>
      </c>
      <c r="L398" s="2">
        <f t="shared" si="48"/>
        <v>0.89652842961380963</v>
      </c>
      <c r="M398" s="2">
        <f t="shared" si="49"/>
        <v>0.89749999999999996</v>
      </c>
      <c r="N398" s="3">
        <f t="shared" si="50"/>
        <v>-1.0825296782065452E-3</v>
      </c>
      <c r="O398" t="str">
        <f>IF(N398&gt;参数!B$5,"套","")</f>
        <v/>
      </c>
      <c r="P398" s="3" t="str">
        <f>IFERROR(IF(O397="套",(F398-E397)/2-2*参数!B$2,""),"")</f>
        <v/>
      </c>
      <c r="Q398" s="11">
        <f t="shared" si="51"/>
        <v>5.2259529248094774</v>
      </c>
      <c r="R398" s="3">
        <f t="shared" si="52"/>
        <v>0</v>
      </c>
      <c r="S398" s="3">
        <f t="shared" si="53"/>
        <v>-1.3888888888888951E-2</v>
      </c>
      <c r="T398" s="5">
        <f t="shared" si="54"/>
        <v>1.1615177735205364</v>
      </c>
      <c r="U398" s="5">
        <f t="shared" si="55"/>
        <v>4.1217911395013136</v>
      </c>
    </row>
    <row r="399" spans="1:21" x14ac:dyDescent="0.15">
      <c r="A399" s="1">
        <v>42341</v>
      </c>
      <c r="B399" s="2">
        <v>0.90900000000000003</v>
      </c>
      <c r="C399" s="2">
        <v>0.93400000000000005</v>
      </c>
      <c r="D399" s="2">
        <v>0.93400000000000005</v>
      </c>
      <c r="E399" s="2">
        <v>0.85399999999999998</v>
      </c>
      <c r="F399" s="2">
        <v>0.88500000000000001</v>
      </c>
      <c r="G399" s="10">
        <v>14033.41</v>
      </c>
      <c r="H399" s="10">
        <v>14296.99</v>
      </c>
      <c r="I399" s="2" t="s">
        <v>8</v>
      </c>
      <c r="J399" s="2" t="s">
        <v>8</v>
      </c>
      <c r="K399" s="2" t="s">
        <v>8</v>
      </c>
      <c r="L399" s="2">
        <f t="shared" si="48"/>
        <v>0.8904756326325155</v>
      </c>
      <c r="M399" s="2">
        <f t="shared" si="49"/>
        <v>0.89400000000000002</v>
      </c>
      <c r="N399" s="3">
        <f t="shared" si="50"/>
        <v>-3.9422453774994315E-3</v>
      </c>
      <c r="O399" t="str">
        <f>IF(N399&gt;参数!B$5,"套","")</f>
        <v/>
      </c>
      <c r="P399" s="3" t="str">
        <f>IFERROR(IF(O398="套",(F399-E398)/2-2*参数!B$2,""),"")</f>
        <v/>
      </c>
      <c r="Q399" s="11">
        <f t="shared" si="51"/>
        <v>5.2259529248094774</v>
      </c>
      <c r="R399" s="3">
        <f t="shared" si="52"/>
        <v>0</v>
      </c>
      <c r="S399" s="3">
        <f t="shared" si="53"/>
        <v>3.8732394366197243E-2</v>
      </c>
      <c r="T399" s="5">
        <f t="shared" si="54"/>
        <v>1.1615177735205364</v>
      </c>
      <c r="U399" s="5">
        <f t="shared" si="55"/>
        <v>4.2814379794115762</v>
      </c>
    </row>
    <row r="400" spans="1:21" x14ac:dyDescent="0.15">
      <c r="A400" s="1">
        <v>42342</v>
      </c>
      <c r="B400" s="2">
        <v>0.89700000000000002</v>
      </c>
      <c r="C400" s="2">
        <v>0.93400000000000005</v>
      </c>
      <c r="D400" s="2">
        <v>0.93899999999999995</v>
      </c>
      <c r="E400" s="2">
        <v>0.88500000000000001</v>
      </c>
      <c r="F400" s="2">
        <v>0.85599999999999998</v>
      </c>
      <c r="G400" s="10">
        <v>14260.64</v>
      </c>
      <c r="H400" s="10">
        <v>14106.57</v>
      </c>
      <c r="I400" s="2" t="s">
        <v>8</v>
      </c>
      <c r="J400" s="2" t="s">
        <v>8</v>
      </c>
      <c r="K400" s="2" t="s">
        <v>8</v>
      </c>
      <c r="L400" s="2">
        <f t="shared" si="48"/>
        <v>0.90680442998841015</v>
      </c>
      <c r="M400" s="2">
        <f t="shared" si="49"/>
        <v>0.90949999999999998</v>
      </c>
      <c r="N400" s="3">
        <f t="shared" si="50"/>
        <v>-2.963793305761242E-3</v>
      </c>
      <c r="O400" t="str">
        <f>IF(N400&gt;参数!B$5,"套","")</f>
        <v/>
      </c>
      <c r="P400" s="3" t="str">
        <f>IFERROR(IF(O399="套",(F400-E399)/2-2*参数!B$2,""),"")</f>
        <v/>
      </c>
      <c r="Q400" s="11">
        <f t="shared" si="51"/>
        <v>5.2259529248094774</v>
      </c>
      <c r="R400" s="3">
        <f t="shared" si="52"/>
        <v>5.3533190578156642E-3</v>
      </c>
      <c r="S400" s="3">
        <f t="shared" si="53"/>
        <v>-3.2768361581920979E-2</v>
      </c>
      <c r="T400" s="5">
        <f t="shared" si="54"/>
        <v>1.1677357487535156</v>
      </c>
      <c r="U400" s="5">
        <f t="shared" si="55"/>
        <v>4.1411422716116482</v>
      </c>
    </row>
    <row r="401" spans="1:21" x14ac:dyDescent="0.15">
      <c r="A401" s="1">
        <v>42345</v>
      </c>
      <c r="B401" s="2">
        <v>0.90100000000000002</v>
      </c>
      <c r="C401" s="2">
        <v>0.93899999999999995</v>
      </c>
      <c r="D401" s="2">
        <v>0.94599999999999995</v>
      </c>
      <c r="E401" s="2">
        <v>0.84599999999999997</v>
      </c>
      <c r="F401" s="2">
        <v>0.84199999999999997</v>
      </c>
      <c r="G401" s="10">
        <v>14132.89</v>
      </c>
      <c r="H401" s="10">
        <v>14162.25</v>
      </c>
      <c r="I401" s="2" t="s">
        <v>8</v>
      </c>
      <c r="J401" s="2" t="s">
        <v>8</v>
      </c>
      <c r="K401" s="2" t="s">
        <v>8</v>
      </c>
      <c r="L401" s="2">
        <f t="shared" si="48"/>
        <v>0.89858993915601038</v>
      </c>
      <c r="M401" s="2">
        <f t="shared" si="49"/>
        <v>0.89249999999999996</v>
      </c>
      <c r="N401" s="3">
        <f t="shared" si="50"/>
        <v>6.8234612392272798E-3</v>
      </c>
      <c r="O401" t="str">
        <f>IF(N401&gt;参数!B$5,"套","")</f>
        <v/>
      </c>
      <c r="P401" s="3" t="str">
        <f>IFERROR(IF(O400="套",(F401-E400)/2-2*参数!B$2,""),"")</f>
        <v/>
      </c>
      <c r="Q401" s="11">
        <f t="shared" si="51"/>
        <v>5.2259529248094774</v>
      </c>
      <c r="R401" s="3">
        <f t="shared" si="52"/>
        <v>7.4547390841319672E-3</v>
      </c>
      <c r="S401" s="3">
        <f t="shared" si="53"/>
        <v>-1.6355140186915862E-2</v>
      </c>
      <c r="T401" s="5">
        <f t="shared" si="54"/>
        <v>1.1764409140796865</v>
      </c>
      <c r="U401" s="5">
        <f t="shared" si="55"/>
        <v>4.0734133092254767</v>
      </c>
    </row>
    <row r="402" spans="1:21" x14ac:dyDescent="0.15">
      <c r="A402" s="1">
        <v>42346</v>
      </c>
      <c r="B402" s="2">
        <v>0.877</v>
      </c>
      <c r="C402" s="2">
        <v>0.94599999999999995</v>
      </c>
      <c r="D402" s="2">
        <v>0.95099999999999996</v>
      </c>
      <c r="E402" s="2">
        <v>0.83</v>
      </c>
      <c r="F402" s="2">
        <v>0.79700000000000004</v>
      </c>
      <c r="G402" s="10">
        <v>14102.32</v>
      </c>
      <c r="H402" s="10">
        <v>13782.31</v>
      </c>
      <c r="I402" s="2" t="s">
        <v>8</v>
      </c>
      <c r="J402" s="2" t="s">
        <v>8</v>
      </c>
      <c r="K402" s="2" t="s">
        <v>8</v>
      </c>
      <c r="L402" s="2">
        <f t="shared" si="48"/>
        <v>0.89737790015710783</v>
      </c>
      <c r="M402" s="2">
        <f t="shared" si="49"/>
        <v>0.8879999999999999</v>
      </c>
      <c r="N402" s="3">
        <f t="shared" si="50"/>
        <v>1.0560698375121635E-2</v>
      </c>
      <c r="O402" t="str">
        <f>IF(N402&gt;参数!B$5,"套","")</f>
        <v>套</v>
      </c>
      <c r="P402" s="3" t="str">
        <f>IFERROR(IF(O401="套",(F402-E401)/2-2*参数!B$2,""),"")</f>
        <v/>
      </c>
      <c r="Q402" s="11">
        <f t="shared" si="51"/>
        <v>5.2259529248094774</v>
      </c>
      <c r="R402" s="3">
        <f t="shared" si="52"/>
        <v>5.285412262156397E-3</v>
      </c>
      <c r="S402" s="3">
        <f t="shared" si="53"/>
        <v>-5.3444180522565277E-2</v>
      </c>
      <c r="T402" s="5">
        <f t="shared" si="54"/>
        <v>1.1826588893126657</v>
      </c>
      <c r="U402" s="5">
        <f t="shared" si="55"/>
        <v>3.8557130729842104</v>
      </c>
    </row>
    <row r="403" spans="1:21" x14ac:dyDescent="0.15">
      <c r="A403" s="1">
        <v>42347</v>
      </c>
      <c r="B403" s="2">
        <v>0.88</v>
      </c>
      <c r="C403" s="2">
        <v>0.95099999999999996</v>
      </c>
      <c r="D403" s="2">
        <v>0.94799999999999995</v>
      </c>
      <c r="E403" s="2">
        <v>0.79400000000000004</v>
      </c>
      <c r="F403" s="2">
        <v>0.81799999999999995</v>
      </c>
      <c r="G403" s="10">
        <v>13715.82</v>
      </c>
      <c r="H403" s="10">
        <v>13840.87</v>
      </c>
      <c r="I403" s="2" t="s">
        <v>8</v>
      </c>
      <c r="J403" s="2" t="s">
        <v>8</v>
      </c>
      <c r="K403" s="2" t="s">
        <v>8</v>
      </c>
      <c r="L403" s="2">
        <f t="shared" si="48"/>
        <v>0.87298063434213857</v>
      </c>
      <c r="M403" s="2">
        <f t="shared" si="49"/>
        <v>0.87250000000000005</v>
      </c>
      <c r="N403" s="3">
        <f t="shared" si="50"/>
        <v>5.5087030617584354E-4</v>
      </c>
      <c r="O403" t="str">
        <f>IF(N403&gt;参数!B$5,"套","")</f>
        <v/>
      </c>
      <c r="P403" s="3">
        <f>IFERROR(IF(O402="套",(F403-E402)/2-2*参数!B$2,""),"")</f>
        <v>-6.200000000000005E-3</v>
      </c>
      <c r="Q403" s="11">
        <f t="shared" si="51"/>
        <v>5.1935520166756586</v>
      </c>
      <c r="R403" s="3">
        <f t="shared" si="52"/>
        <v>-3.154574132492094E-3</v>
      </c>
      <c r="S403" s="3">
        <f t="shared" si="53"/>
        <v>2.6348808030112858E-2</v>
      </c>
      <c r="T403" s="5">
        <f t="shared" si="54"/>
        <v>1.1789281041728781</v>
      </c>
      <c r="U403" s="5">
        <f t="shared" si="55"/>
        <v>3.957306516563468</v>
      </c>
    </row>
    <row r="404" spans="1:21" x14ac:dyDescent="0.15">
      <c r="A404" s="1">
        <v>42348</v>
      </c>
      <c r="B404" s="2">
        <v>0.871</v>
      </c>
      <c r="C404" s="2">
        <v>0.94799999999999995</v>
      </c>
      <c r="D404" s="2">
        <v>0.94799999999999995</v>
      </c>
      <c r="E404" s="2">
        <v>0.80900000000000005</v>
      </c>
      <c r="F404" s="2">
        <v>0.79100000000000004</v>
      </c>
      <c r="G404" s="10">
        <v>13806</v>
      </c>
      <c r="H404" s="10">
        <v>13690.54</v>
      </c>
      <c r="I404" s="2" t="s">
        <v>8</v>
      </c>
      <c r="J404" s="2" t="s">
        <v>8</v>
      </c>
      <c r="K404" s="2" t="s">
        <v>8</v>
      </c>
      <c r="L404" s="2">
        <f t="shared" si="48"/>
        <v>0.87789382314840025</v>
      </c>
      <c r="M404" s="2">
        <f t="shared" si="49"/>
        <v>0.87850000000000006</v>
      </c>
      <c r="N404" s="3">
        <f t="shared" si="50"/>
        <v>-6.9001349072261853E-4</v>
      </c>
      <c r="O404" t="str">
        <f>IF(N404&gt;参数!B$5,"套","")</f>
        <v/>
      </c>
      <c r="P404" s="3" t="str">
        <f>IFERROR(IF(O403="套",(F404-E403)/2-2*参数!B$2,""),"")</f>
        <v/>
      </c>
      <c r="Q404" s="11">
        <f t="shared" si="51"/>
        <v>5.1935520166756586</v>
      </c>
      <c r="R404" s="3">
        <f t="shared" si="52"/>
        <v>0</v>
      </c>
      <c r="S404" s="3">
        <f t="shared" si="53"/>
        <v>-3.3007334963325086E-2</v>
      </c>
      <c r="T404" s="5">
        <f t="shared" si="54"/>
        <v>1.1789281041728781</v>
      </c>
      <c r="U404" s="5">
        <f t="shared" si="55"/>
        <v>3.8266863748187085</v>
      </c>
    </row>
    <row r="405" spans="1:21" x14ac:dyDescent="0.15">
      <c r="A405" s="1">
        <v>42349</v>
      </c>
      <c r="B405" s="2">
        <v>0.875</v>
      </c>
      <c r="C405" s="2">
        <v>0.94699999999999995</v>
      </c>
      <c r="D405" s="2">
        <v>0.94899999999999995</v>
      </c>
      <c r="E405" s="2">
        <v>0.78600000000000003</v>
      </c>
      <c r="F405" s="2">
        <v>0.79300000000000004</v>
      </c>
      <c r="G405" s="10">
        <v>13675.28</v>
      </c>
      <c r="H405" s="10">
        <v>13760.85</v>
      </c>
      <c r="I405" s="2" t="s">
        <v>8</v>
      </c>
      <c r="J405" s="2" t="s">
        <v>8</v>
      </c>
      <c r="K405" s="2" t="s">
        <v>8</v>
      </c>
      <c r="L405" s="2">
        <f t="shared" si="48"/>
        <v>0.87007769255266776</v>
      </c>
      <c r="M405" s="2">
        <f t="shared" si="49"/>
        <v>0.86650000000000005</v>
      </c>
      <c r="N405" s="3">
        <f t="shared" si="50"/>
        <v>4.128900810926428E-3</v>
      </c>
      <c r="O405" t="str">
        <f>IF(N405&gt;参数!B$5,"套","")</f>
        <v/>
      </c>
      <c r="P405" s="3" t="str">
        <f>IFERROR(IF(O404="套",(F405-E404)/2-2*参数!B$2,""),"")</f>
        <v/>
      </c>
      <c r="Q405" s="11">
        <f t="shared" si="51"/>
        <v>5.1935520166756586</v>
      </c>
      <c r="R405" s="3">
        <f t="shared" si="52"/>
        <v>1.0548523206750371E-3</v>
      </c>
      <c r="S405" s="3">
        <f t="shared" si="53"/>
        <v>2.5284450063212116E-3</v>
      </c>
      <c r="T405" s="5">
        <f t="shared" si="54"/>
        <v>1.180171699219474</v>
      </c>
      <c r="U405" s="5">
        <f t="shared" si="55"/>
        <v>3.8363619408738763</v>
      </c>
    </row>
    <row r="406" spans="1:21" x14ac:dyDescent="0.15">
      <c r="A406" s="1">
        <v>42352</v>
      </c>
      <c r="B406" s="2">
        <v>0.89200000000000002</v>
      </c>
      <c r="C406" s="2">
        <v>0.94899999999999995</v>
      </c>
      <c r="D406" s="2">
        <v>0.94399999999999995</v>
      </c>
      <c r="E406" s="2">
        <v>0.78</v>
      </c>
      <c r="F406" s="2">
        <v>0.84199999999999997</v>
      </c>
      <c r="G406" s="10">
        <v>13661.64</v>
      </c>
      <c r="H406" s="10">
        <v>14073.52</v>
      </c>
      <c r="I406" s="2" t="s">
        <v>8</v>
      </c>
      <c r="J406" s="2" t="s">
        <v>8</v>
      </c>
      <c r="K406" s="2" t="s">
        <v>8</v>
      </c>
      <c r="L406" s="2">
        <f t="shared" si="48"/>
        <v>0.86900703354080588</v>
      </c>
      <c r="M406" s="2">
        <f t="shared" si="49"/>
        <v>0.86450000000000005</v>
      </c>
      <c r="N406" s="3">
        <f t="shared" si="50"/>
        <v>5.2134569587112267E-3</v>
      </c>
      <c r="O406" t="str">
        <f>IF(N406&gt;参数!B$5,"套","")</f>
        <v/>
      </c>
      <c r="P406" s="3" t="str">
        <f>IFERROR(IF(O405="套",(F406-E405)/2-2*参数!B$2,""),"")</f>
        <v/>
      </c>
      <c r="Q406" s="11">
        <f t="shared" si="51"/>
        <v>5.1935520166756586</v>
      </c>
      <c r="R406" s="3">
        <f t="shared" si="52"/>
        <v>-5.2687038988409318E-3</v>
      </c>
      <c r="S406" s="3">
        <f t="shared" si="53"/>
        <v>6.1790668348045363E-2</v>
      </c>
      <c r="T406" s="5">
        <f t="shared" si="54"/>
        <v>1.1739537239864946</v>
      </c>
      <c r="U406" s="5">
        <f t="shared" si="55"/>
        <v>4.0734133092254776</v>
      </c>
    </row>
    <row r="407" spans="1:21" x14ac:dyDescent="0.15">
      <c r="A407" s="1">
        <v>42353</v>
      </c>
      <c r="B407" s="2">
        <v>0.88100000000000001</v>
      </c>
      <c r="C407" s="2">
        <v>0.94299999999999995</v>
      </c>
      <c r="D407" s="2">
        <v>0.94599999999999995</v>
      </c>
      <c r="E407" s="2">
        <v>0.84199999999999997</v>
      </c>
      <c r="F407" s="2">
        <v>0.83699999999999997</v>
      </c>
      <c r="G407" s="10">
        <v>14069.71</v>
      </c>
      <c r="H407" s="10">
        <v>14174.83</v>
      </c>
      <c r="I407" s="2">
        <v>2.0499999999999963E-2</v>
      </c>
      <c r="J407" s="2">
        <v>3.620000000000001E-2</v>
      </c>
      <c r="K407" s="2" t="s">
        <v>8</v>
      </c>
      <c r="L407" s="2">
        <f t="shared" si="48"/>
        <v>0.89177059086852462</v>
      </c>
      <c r="M407" s="2">
        <f t="shared" si="49"/>
        <v>0.89249999999999996</v>
      </c>
      <c r="N407" s="3">
        <f t="shared" si="50"/>
        <v>-8.1726513330571127E-4</v>
      </c>
      <c r="O407" t="str">
        <f>IF(N407&gt;参数!B$5,"套","")</f>
        <v/>
      </c>
      <c r="P407" s="3" t="str">
        <f>IFERROR(IF(O406="套",(F407-E406)/2-2*参数!B$2,""),"")</f>
        <v/>
      </c>
      <c r="Q407" s="11">
        <f t="shared" si="51"/>
        <v>5.1935520166756586</v>
      </c>
      <c r="R407" s="3"/>
      <c r="S407" s="3"/>
      <c r="T407" s="5">
        <f t="shared" si="54"/>
        <v>1.1739537239864946</v>
      </c>
      <c r="U407" s="5">
        <f t="shared" si="55"/>
        <v>4.0734133092254776</v>
      </c>
    </row>
    <row r="408" spans="1:21" x14ac:dyDescent="0.15">
      <c r="A408" s="1">
        <v>42354</v>
      </c>
      <c r="B408" s="2">
        <v>0.88</v>
      </c>
      <c r="C408" s="2" t="e">
        <v>#N/A</v>
      </c>
      <c r="D408" s="2"/>
      <c r="E408" s="2">
        <v>0.84599999999999997</v>
      </c>
      <c r="F408" s="2">
        <v>0.83099999999999996</v>
      </c>
      <c r="G408" s="10" t="e">
        <v>#N/A</v>
      </c>
      <c r="H408" s="10" t="e">
        <v>#N/A</v>
      </c>
      <c r="I408" s="2" t="s">
        <v>8</v>
      </c>
      <c r="J408" s="2" t="s">
        <v>8</v>
      </c>
      <c r="K408" s="2" t="s">
        <v>8</v>
      </c>
      <c r="L408" s="2" t="str">
        <f t="shared" si="48"/>
        <v/>
      </c>
      <c r="M408" s="2" t="str">
        <f t="shared" si="49"/>
        <v/>
      </c>
      <c r="N408" s="3" t="str">
        <f t="shared" si="50"/>
        <v/>
      </c>
      <c r="O408" t="str">
        <f>IF(N408&gt;参数!B$5,"套","")</f>
        <v>套</v>
      </c>
      <c r="P408" s="3" t="str">
        <f>IFERROR(IF(O407="套",(F408-E407)/2-2*参数!B$2,""),"")</f>
        <v/>
      </c>
      <c r="Q408" s="11">
        <f t="shared" si="51"/>
        <v>5.1935520166756586</v>
      </c>
      <c r="R408" s="3"/>
      <c r="S408" s="3"/>
      <c r="T408" s="5">
        <f t="shared" si="54"/>
        <v>1.1739537239864946</v>
      </c>
      <c r="U408" s="5">
        <f t="shared" si="55"/>
        <v>4.0734133092254776</v>
      </c>
    </row>
    <row r="409" spans="1:21" x14ac:dyDescent="0.15">
      <c r="A409" s="1">
        <v>42355</v>
      </c>
      <c r="B409" s="2">
        <v>0.89700000000000002</v>
      </c>
      <c r="C409" s="2">
        <v>0.91500000000000004</v>
      </c>
      <c r="D409" s="2">
        <v>0.91700000000000004</v>
      </c>
      <c r="E409" s="2">
        <v>0.84099999999999997</v>
      </c>
      <c r="F409" s="2">
        <v>0.85699999999999998</v>
      </c>
      <c r="G409" s="10">
        <v>14220.72</v>
      </c>
      <c r="H409" s="10">
        <v>14383.03</v>
      </c>
      <c r="I409" s="2" t="s">
        <v>8</v>
      </c>
      <c r="J409" s="2" t="s">
        <v>8</v>
      </c>
      <c r="K409" s="2" t="s">
        <v>8</v>
      </c>
      <c r="L409" s="2" t="str">
        <f t="shared" si="48"/>
        <v/>
      </c>
      <c r="M409" s="2">
        <f t="shared" si="49"/>
        <v>0.878</v>
      </c>
      <c r="N409" s="3" t="str">
        <f t="shared" si="50"/>
        <v/>
      </c>
      <c r="O409" t="str">
        <f>IF(N409&gt;参数!B$5,"套","")</f>
        <v>套</v>
      </c>
      <c r="P409" s="3">
        <f>IFERROR(IF(O408="套",(F409-E408)/2-2*参数!B$2,""),"")</f>
        <v>5.3000000000000052E-3</v>
      </c>
      <c r="Q409" s="11">
        <f t="shared" si="51"/>
        <v>5.22107784236404</v>
      </c>
      <c r="R409" s="3"/>
      <c r="S409" s="3"/>
      <c r="T409" s="5">
        <f t="shared" si="54"/>
        <v>1.1739537239864946</v>
      </c>
      <c r="U409" s="5">
        <f t="shared" si="55"/>
        <v>4.0734133092254776</v>
      </c>
    </row>
    <row r="410" spans="1:21" x14ac:dyDescent="0.15">
      <c r="A410" s="1">
        <v>42356</v>
      </c>
      <c r="B410" s="2">
        <v>0.89</v>
      </c>
      <c r="C410" s="2">
        <v>0.91700000000000004</v>
      </c>
      <c r="D410" s="2">
        <v>0.91900000000000004</v>
      </c>
      <c r="E410" s="2">
        <v>0.85599999999999998</v>
      </c>
      <c r="F410" s="2">
        <v>0.85299999999999998</v>
      </c>
      <c r="G410" s="10">
        <v>14386.36</v>
      </c>
      <c r="H410" s="10">
        <v>14282.45</v>
      </c>
      <c r="I410" s="2" t="s">
        <v>8</v>
      </c>
      <c r="J410" s="2" t="s">
        <v>8</v>
      </c>
      <c r="K410" s="2" t="s">
        <v>8</v>
      </c>
      <c r="L410" s="2">
        <f t="shared" si="48"/>
        <v>0.89719729219086652</v>
      </c>
      <c r="M410" s="2">
        <f t="shared" si="49"/>
        <v>0.88650000000000007</v>
      </c>
      <c r="N410" s="3">
        <f t="shared" si="50"/>
        <v>1.2066883464034284E-2</v>
      </c>
      <c r="O410" t="str">
        <f>IF(N410&gt;参数!B$5,"套","")</f>
        <v>套</v>
      </c>
      <c r="P410" s="3">
        <f>IFERROR(IF(O409="套",(F410-E409)/2-2*参数!B$2,""),"")</f>
        <v>5.8000000000000057E-3</v>
      </c>
      <c r="Q410" s="11">
        <f t="shared" si="51"/>
        <v>5.251360093849752</v>
      </c>
      <c r="R410" s="3">
        <f t="shared" si="52"/>
        <v>2.1810250817884125E-3</v>
      </c>
      <c r="S410" s="3">
        <f t="shared" si="53"/>
        <v>-4.667444574095736E-3</v>
      </c>
      <c r="T410" s="5">
        <f t="shared" si="54"/>
        <v>1.1765141465033679</v>
      </c>
      <c r="U410" s="5">
        <f t="shared" si="55"/>
        <v>4.054400878377284</v>
      </c>
    </row>
    <row r="411" spans="1:21" x14ac:dyDescent="0.15">
      <c r="A411" s="1">
        <v>42359</v>
      </c>
      <c r="B411" s="2">
        <v>0.89900000000000002</v>
      </c>
      <c r="C411" s="2">
        <v>0.92</v>
      </c>
      <c r="D411" s="2">
        <v>0.91700000000000004</v>
      </c>
      <c r="E411" s="2">
        <v>0.84899999999999998</v>
      </c>
      <c r="F411" s="2">
        <v>0.86499999999999999</v>
      </c>
      <c r="G411" s="10">
        <v>14256.69</v>
      </c>
      <c r="H411" s="10">
        <v>14419.61</v>
      </c>
      <c r="I411" s="2" t="s">
        <v>8</v>
      </c>
      <c r="J411" s="2" t="s">
        <v>8</v>
      </c>
      <c r="K411" s="2" t="s">
        <v>8</v>
      </c>
      <c r="L411" s="2">
        <f t="shared" si="48"/>
        <v>0.8884750459479992</v>
      </c>
      <c r="M411" s="2">
        <f t="shared" si="49"/>
        <v>0.88450000000000006</v>
      </c>
      <c r="N411" s="3">
        <f t="shared" si="50"/>
        <v>4.4941163911804693E-3</v>
      </c>
      <c r="O411" t="str">
        <f>IF(N411&gt;参数!B$5,"套","")</f>
        <v/>
      </c>
      <c r="P411" s="3">
        <f>IFERROR(IF(O410="套",(F411-E410)/2-2*参数!B$2,""),"")</f>
        <v>4.3000000000000043E-3</v>
      </c>
      <c r="Q411" s="11">
        <f t="shared" si="51"/>
        <v>5.2739409422533061</v>
      </c>
      <c r="R411" s="3">
        <f t="shared" si="52"/>
        <v>-2.1762785636560977E-3</v>
      </c>
      <c r="S411" s="3">
        <f t="shared" si="53"/>
        <v>1.4067995310668158E-2</v>
      </c>
      <c r="T411" s="5">
        <f t="shared" si="54"/>
        <v>1.1739537239864946</v>
      </c>
      <c r="U411" s="5">
        <f t="shared" si="55"/>
        <v>4.1114381709218648</v>
      </c>
    </row>
    <row r="412" spans="1:21" x14ac:dyDescent="0.15">
      <c r="A412" s="1">
        <v>42360</v>
      </c>
      <c r="B412" s="2">
        <v>0.90700000000000003</v>
      </c>
      <c r="C412" s="2">
        <v>0.91700000000000004</v>
      </c>
      <c r="D412" s="2">
        <v>0.91700000000000004</v>
      </c>
      <c r="E412" s="2">
        <v>0.86699999999999999</v>
      </c>
      <c r="F412" s="2">
        <v>0.88100000000000001</v>
      </c>
      <c r="G412" s="10">
        <v>14450.99</v>
      </c>
      <c r="H412" s="10">
        <v>14538.72</v>
      </c>
      <c r="I412" s="2" t="s">
        <v>8</v>
      </c>
      <c r="J412" s="2" t="s">
        <v>8</v>
      </c>
      <c r="K412" s="2" t="s">
        <v>8</v>
      </c>
      <c r="L412" s="2">
        <f t="shared" si="48"/>
        <v>0.90085858625857418</v>
      </c>
      <c r="M412" s="2">
        <f t="shared" si="49"/>
        <v>0.89200000000000002</v>
      </c>
      <c r="N412" s="3">
        <f t="shared" si="50"/>
        <v>9.9311505140966538E-3</v>
      </c>
      <c r="O412" t="str">
        <f>IF(N412&gt;参数!B$5,"套","")</f>
        <v>套</v>
      </c>
      <c r="P412" s="3" t="str">
        <f>IFERROR(IF(O411="套",(F412-E411)/2-2*参数!B$2,""),"")</f>
        <v/>
      </c>
      <c r="Q412" s="11">
        <f t="shared" si="51"/>
        <v>5.2739409422533061</v>
      </c>
      <c r="R412" s="3">
        <f t="shared" si="52"/>
        <v>0</v>
      </c>
      <c r="S412" s="3">
        <f t="shared" si="53"/>
        <v>1.8497109826589586E-2</v>
      </c>
      <c r="T412" s="5">
        <f t="shared" si="54"/>
        <v>1.1739537239864946</v>
      </c>
      <c r="U412" s="5">
        <f t="shared" si="55"/>
        <v>4.1874878943146392</v>
      </c>
    </row>
    <row r="413" spans="1:21" x14ac:dyDescent="0.15">
      <c r="A413" s="1">
        <v>42361</v>
      </c>
      <c r="B413" s="2">
        <v>0.88900000000000001</v>
      </c>
      <c r="C413" s="2">
        <v>0.91700000000000004</v>
      </c>
      <c r="D413" s="2">
        <v>0.91800000000000004</v>
      </c>
      <c r="E413" s="2">
        <v>0.88600000000000001</v>
      </c>
      <c r="F413" s="2">
        <v>0.85399999999999998</v>
      </c>
      <c r="G413" s="10">
        <v>14547.54</v>
      </c>
      <c r="H413" s="10">
        <v>14277.44</v>
      </c>
      <c r="I413" s="2" t="s">
        <v>8</v>
      </c>
      <c r="J413" s="2" t="s">
        <v>8</v>
      </c>
      <c r="K413" s="2" t="s">
        <v>8</v>
      </c>
      <c r="L413" s="2">
        <f t="shared" si="48"/>
        <v>0.90752272504044385</v>
      </c>
      <c r="M413" s="2">
        <f t="shared" si="49"/>
        <v>0.90149999999999997</v>
      </c>
      <c r="N413" s="3">
        <f t="shared" si="50"/>
        <v>6.6807820748129298E-3</v>
      </c>
      <c r="O413" t="str">
        <f>IF(N413&gt;参数!B$5,"套","")</f>
        <v/>
      </c>
      <c r="P413" s="3">
        <f>IFERROR(IF(O412="套",(F413-E412)/2-2*参数!B$2,""),"")</f>
        <v>-6.7000000000000054E-3</v>
      </c>
      <c r="Q413" s="11">
        <f t="shared" si="51"/>
        <v>5.2386055379402086</v>
      </c>
      <c r="R413" s="3">
        <f t="shared" si="52"/>
        <v>1.0905125408942062E-3</v>
      </c>
      <c r="S413" s="3">
        <f t="shared" si="53"/>
        <v>-3.0646992054483624E-2</v>
      </c>
      <c r="T413" s="5">
        <f t="shared" si="54"/>
        <v>1.1752339352449312</v>
      </c>
      <c r="U413" s="5">
        <f t="shared" si="55"/>
        <v>4.0591539860893322</v>
      </c>
    </row>
    <row r="414" spans="1:21" x14ac:dyDescent="0.15">
      <c r="A414" s="1">
        <v>42362</v>
      </c>
      <c r="B414" s="2">
        <v>0.88</v>
      </c>
      <c r="C414" s="2">
        <v>0.91800000000000004</v>
      </c>
      <c r="D414" s="2">
        <v>0.91800000000000004</v>
      </c>
      <c r="E414" s="2">
        <v>0.85</v>
      </c>
      <c r="F414" s="2">
        <v>0.83</v>
      </c>
      <c r="G414" s="10">
        <v>14248.83</v>
      </c>
      <c r="H414" s="10">
        <v>14126.53</v>
      </c>
      <c r="I414" s="2" t="s">
        <v>8</v>
      </c>
      <c r="J414" s="2" t="s">
        <v>8</v>
      </c>
      <c r="K414" s="2" t="s">
        <v>8</v>
      </c>
      <c r="L414" s="2">
        <f t="shared" si="48"/>
        <v>0.88730763949979818</v>
      </c>
      <c r="M414" s="2">
        <f t="shared" si="49"/>
        <v>0.88400000000000001</v>
      </c>
      <c r="N414" s="3">
        <f t="shared" si="50"/>
        <v>3.7416736423057095E-3</v>
      </c>
      <c r="O414" t="str">
        <f>IF(N414&gt;参数!B$5,"套","")</f>
        <v/>
      </c>
      <c r="P414" s="3" t="str">
        <f>IFERROR(IF(O413="套",(F414-E413)/2-2*参数!B$2,""),"")</f>
        <v/>
      </c>
      <c r="Q414" s="11">
        <f t="shared" si="51"/>
        <v>5.2386055379402086</v>
      </c>
      <c r="R414" s="3">
        <f t="shared" si="52"/>
        <v>0</v>
      </c>
      <c r="S414" s="3">
        <f t="shared" si="53"/>
        <v>-2.8103044496487151E-2</v>
      </c>
      <c r="T414" s="5">
        <f t="shared" si="54"/>
        <v>1.1752339352449312</v>
      </c>
      <c r="U414" s="5">
        <f t="shared" si="55"/>
        <v>3.9450794010001706</v>
      </c>
    </row>
    <row r="415" spans="1:21" x14ac:dyDescent="0.15">
      <c r="A415" s="1">
        <v>42363</v>
      </c>
      <c r="B415" s="2">
        <v>0.88500000000000001</v>
      </c>
      <c r="C415" s="2">
        <v>0.91800000000000004</v>
      </c>
      <c r="D415" s="2">
        <v>0.92200000000000004</v>
      </c>
      <c r="E415" s="2">
        <v>0.83199999999999996</v>
      </c>
      <c r="F415" s="2">
        <v>0.83699999999999997</v>
      </c>
      <c r="G415" s="10">
        <v>14139.78</v>
      </c>
      <c r="H415" s="10">
        <v>14207.33</v>
      </c>
      <c r="I415" s="2" t="s">
        <v>8</v>
      </c>
      <c r="J415" s="2" t="s">
        <v>8</v>
      </c>
      <c r="K415" s="2" t="s">
        <v>8</v>
      </c>
      <c r="L415" s="2">
        <f t="shared" si="48"/>
        <v>0.88078412745380497</v>
      </c>
      <c r="M415" s="2">
        <f t="shared" si="49"/>
        <v>0.875</v>
      </c>
      <c r="N415" s="3">
        <f t="shared" si="50"/>
        <v>6.6104313757771038E-3</v>
      </c>
      <c r="O415" t="str">
        <f>IF(N415&gt;参数!B$5,"套","")</f>
        <v/>
      </c>
      <c r="P415" s="3" t="str">
        <f>IFERROR(IF(O414="套",(F415-E414)/2-2*参数!B$2,""),"")</f>
        <v/>
      </c>
      <c r="Q415" s="11">
        <f t="shared" si="51"/>
        <v>5.2386055379402086</v>
      </c>
      <c r="R415" s="3">
        <f t="shared" si="52"/>
        <v>4.3572984749455923E-3</v>
      </c>
      <c r="S415" s="3">
        <f t="shared" si="53"/>
        <v>8.4337349397589634E-3</v>
      </c>
      <c r="T415" s="5">
        <f t="shared" si="54"/>
        <v>1.1803547802786782</v>
      </c>
      <c r="U415" s="5">
        <f t="shared" si="55"/>
        <v>3.9783511549845092</v>
      </c>
    </row>
    <row r="416" spans="1:21" x14ac:dyDescent="0.15">
      <c r="A416" s="1">
        <v>42366</v>
      </c>
      <c r="B416" s="2">
        <v>0.86799999999999999</v>
      </c>
      <c r="C416" s="2">
        <v>0.92300000000000004</v>
      </c>
      <c r="D416" s="2">
        <v>0.92600000000000005</v>
      </c>
      <c r="E416" s="2">
        <v>0.84</v>
      </c>
      <c r="F416" s="2">
        <v>0.80900000000000005</v>
      </c>
      <c r="G416" s="10">
        <v>14230.55</v>
      </c>
      <c r="H416" s="10">
        <v>13916.83</v>
      </c>
      <c r="I416" s="2" t="s">
        <v>8</v>
      </c>
      <c r="J416" s="2" t="s">
        <v>8</v>
      </c>
      <c r="K416" s="2" t="s">
        <v>8</v>
      </c>
      <c r="L416" s="2">
        <f t="shared" si="48"/>
        <v>0.88637409456949345</v>
      </c>
      <c r="M416" s="2">
        <f t="shared" si="49"/>
        <v>0.88149999999999995</v>
      </c>
      <c r="N416" s="3">
        <f t="shared" si="50"/>
        <v>5.5293188536511551E-3</v>
      </c>
      <c r="O416" t="str">
        <f>IF(N416&gt;参数!B$5,"套","")</f>
        <v/>
      </c>
      <c r="P416" s="3" t="str">
        <f>IFERROR(IF(O415="套",(F416-E415)/2-2*参数!B$2,""),"")</f>
        <v/>
      </c>
      <c r="Q416" s="11">
        <f t="shared" si="51"/>
        <v>5.2386055379402086</v>
      </c>
      <c r="R416" s="3">
        <f t="shared" si="52"/>
        <v>4.3383947939261702E-3</v>
      </c>
      <c r="S416" s="3">
        <f t="shared" si="53"/>
        <v>-3.3452807646355942E-2</v>
      </c>
      <c r="T416" s="5">
        <f t="shared" si="54"/>
        <v>1.1854756253124252</v>
      </c>
      <c r="U416" s="5">
        <f t="shared" si="55"/>
        <v>3.8452641390471545</v>
      </c>
    </row>
    <row r="417" spans="1:21" x14ac:dyDescent="0.15">
      <c r="A417" s="1">
        <v>42367</v>
      </c>
      <c r="B417" s="2">
        <v>0.875</v>
      </c>
      <c r="C417" s="2">
        <v>0.92700000000000005</v>
      </c>
      <c r="D417" s="2">
        <v>0.92700000000000005</v>
      </c>
      <c r="E417" s="2">
        <v>0.80900000000000005</v>
      </c>
      <c r="F417" s="2">
        <v>0.81100000000000005</v>
      </c>
      <c r="G417" s="10">
        <v>13898.9</v>
      </c>
      <c r="H417" s="10">
        <v>14007.34</v>
      </c>
      <c r="I417" s="2" t="s">
        <v>8</v>
      </c>
      <c r="J417" s="2" t="s">
        <v>8</v>
      </c>
      <c r="K417" s="2" t="s">
        <v>8</v>
      </c>
      <c r="L417" s="2">
        <f t="shared" si="48"/>
        <v>0.8669376116543781</v>
      </c>
      <c r="M417" s="2">
        <f t="shared" si="49"/>
        <v>0.8680000000000001</v>
      </c>
      <c r="N417" s="3">
        <f t="shared" si="50"/>
        <v>-1.2239497069378436E-3</v>
      </c>
      <c r="O417" t="str">
        <f>IF(N417&gt;参数!B$5,"套","")</f>
        <v/>
      </c>
      <c r="P417" s="3" t="str">
        <f>IFERROR(IF(O416="套",(F417-E416)/2-2*参数!B$2,""),"")</f>
        <v/>
      </c>
      <c r="Q417" s="11">
        <f t="shared" si="51"/>
        <v>5.2386055379402086</v>
      </c>
      <c r="R417" s="3">
        <f t="shared" si="52"/>
        <v>1.0799136069115089E-3</v>
      </c>
      <c r="S417" s="3">
        <f t="shared" si="53"/>
        <v>2.4721878862794533E-3</v>
      </c>
      <c r="T417" s="5">
        <f t="shared" si="54"/>
        <v>1.1867558365708621</v>
      </c>
      <c r="U417" s="5">
        <f t="shared" si="55"/>
        <v>3.8547703544712517</v>
      </c>
    </row>
    <row r="418" spans="1:21" x14ac:dyDescent="0.15">
      <c r="A418" s="1">
        <v>42368</v>
      </c>
      <c r="B418" s="2">
        <v>0.89</v>
      </c>
      <c r="C418" s="2">
        <v>0.92700000000000005</v>
      </c>
      <c r="D418" s="2">
        <v>0.93</v>
      </c>
      <c r="E418" s="2">
        <v>0.81799999999999995</v>
      </c>
      <c r="F418" s="2">
        <v>0.83799999999999997</v>
      </c>
      <c r="G418" s="10">
        <v>14027.84</v>
      </c>
      <c r="H418" s="10">
        <v>14236.28</v>
      </c>
      <c r="I418" s="2" t="s">
        <v>8</v>
      </c>
      <c r="J418" s="2" t="s">
        <v>8</v>
      </c>
      <c r="K418" s="2" t="s">
        <v>8</v>
      </c>
      <c r="L418" s="2">
        <f t="shared" si="48"/>
        <v>0.87621654968038176</v>
      </c>
      <c r="M418" s="2">
        <f t="shared" si="49"/>
        <v>0.87250000000000005</v>
      </c>
      <c r="N418" s="3">
        <f t="shared" si="50"/>
        <v>4.2596557941336766E-3</v>
      </c>
      <c r="O418" t="str">
        <f>IF(N418&gt;参数!B$5,"套","")</f>
        <v/>
      </c>
      <c r="P418" s="3" t="str">
        <f>IFERROR(IF(O417="套",(F418-E417)/2-2*参数!B$2,""),"")</f>
        <v/>
      </c>
      <c r="Q418" s="11">
        <f t="shared" si="51"/>
        <v>5.2386055379402086</v>
      </c>
      <c r="R418" s="3">
        <f t="shared" si="52"/>
        <v>3.2362459546926292E-3</v>
      </c>
      <c r="S418" s="3">
        <f t="shared" si="53"/>
        <v>3.3292231812577011E-2</v>
      </c>
      <c r="T418" s="5">
        <f t="shared" si="54"/>
        <v>1.1905964703461724</v>
      </c>
      <c r="U418" s="5">
        <f t="shared" si="55"/>
        <v>3.9831042626965583</v>
      </c>
    </row>
    <row r="419" spans="1:21" x14ac:dyDescent="0.15">
      <c r="A419" s="1">
        <v>42369</v>
      </c>
      <c r="B419" s="2">
        <v>0.88</v>
      </c>
      <c r="C419" s="2">
        <v>0.93</v>
      </c>
      <c r="D419" s="2">
        <v>0.93500000000000005</v>
      </c>
      <c r="E419" s="2">
        <v>0.83199999999999996</v>
      </c>
      <c r="F419" s="2">
        <v>0.81599999999999995</v>
      </c>
      <c r="G419" s="10">
        <v>14228.08</v>
      </c>
      <c r="H419" s="10">
        <v>14059.9</v>
      </c>
      <c r="I419" s="2" t="s">
        <v>8</v>
      </c>
      <c r="J419" s="2" t="s">
        <v>8</v>
      </c>
      <c r="K419" s="2" t="s">
        <v>8</v>
      </c>
      <c r="L419" s="2">
        <f t="shared" si="48"/>
        <v>0.88951299777750925</v>
      </c>
      <c r="M419" s="2">
        <f t="shared" si="49"/>
        <v>0.88100000000000001</v>
      </c>
      <c r="N419" s="3">
        <f t="shared" si="50"/>
        <v>9.6628805647096527E-3</v>
      </c>
      <c r="O419" t="str">
        <f>IF(N419&gt;参数!B$5,"套","")</f>
        <v>套</v>
      </c>
      <c r="P419" s="3" t="str">
        <f>IFERROR(IF(O418="套",(F419-E418)/2-2*参数!B$2,""),"")</f>
        <v/>
      </c>
      <c r="Q419" s="11">
        <f t="shared" si="51"/>
        <v>5.2386055379402086</v>
      </c>
      <c r="R419" s="3">
        <f t="shared" si="52"/>
        <v>5.3763440860215006E-3</v>
      </c>
      <c r="S419" s="3">
        <f t="shared" si="53"/>
        <v>-2.6252983293556076E-2</v>
      </c>
      <c r="T419" s="5">
        <f t="shared" si="54"/>
        <v>1.1969975266383561</v>
      </c>
      <c r="U419" s="5">
        <f t="shared" si="55"/>
        <v>3.8785358930314935</v>
      </c>
    </row>
    <row r="420" spans="1:21" x14ac:dyDescent="0.15">
      <c r="A420" s="1">
        <v>42373</v>
      </c>
      <c r="B420" s="2">
        <v>0.81599999999999995</v>
      </c>
      <c r="C420" s="2">
        <v>0.93500000000000005</v>
      </c>
      <c r="D420" s="2">
        <v>0.93100000000000005</v>
      </c>
      <c r="E420" s="2">
        <v>0.85499999999999998</v>
      </c>
      <c r="F420" s="2">
        <v>0.77700000000000002</v>
      </c>
      <c r="G420" s="10">
        <v>14378.45</v>
      </c>
      <c r="H420" s="10">
        <v>13160.66</v>
      </c>
      <c r="I420" s="2" t="s">
        <v>8</v>
      </c>
      <c r="J420" s="2" t="s">
        <v>8</v>
      </c>
      <c r="K420" s="2" t="s">
        <v>8</v>
      </c>
      <c r="L420" s="2">
        <f t="shared" si="48"/>
        <v>0.8989409455259284</v>
      </c>
      <c r="M420" s="2">
        <f t="shared" si="49"/>
        <v>0.89500000000000002</v>
      </c>
      <c r="N420" s="3">
        <f t="shared" si="50"/>
        <v>4.4032910904228117E-3</v>
      </c>
      <c r="O420" t="str">
        <f>IF(N420&gt;参数!B$5,"套","")</f>
        <v/>
      </c>
      <c r="P420" s="3">
        <f>IFERROR(IF(O419="套",(F420-E419)/2-2*参数!B$2,""),"")</f>
        <v>-2.7699999999999968E-2</v>
      </c>
      <c r="Q420" s="11">
        <f t="shared" si="51"/>
        <v>5.0934961645392649</v>
      </c>
      <c r="R420" s="3">
        <f t="shared" si="52"/>
        <v>-4.2780748663101553E-3</v>
      </c>
      <c r="S420" s="3">
        <f t="shared" si="53"/>
        <v>-4.7794117647058765E-2</v>
      </c>
      <c r="T420" s="5">
        <f t="shared" si="54"/>
        <v>1.1918766816046091</v>
      </c>
      <c r="U420" s="5">
        <f t="shared" si="55"/>
        <v>3.6931646922616062</v>
      </c>
    </row>
    <row r="421" spans="1:21" x14ac:dyDescent="0.15">
      <c r="A421" s="1">
        <v>42374</v>
      </c>
      <c r="B421" s="2">
        <v>0.83199999999999996</v>
      </c>
      <c r="C421" s="2">
        <v>0.93200000000000005</v>
      </c>
      <c r="D421" s="2">
        <v>0.93</v>
      </c>
      <c r="E421" s="2">
        <v>0.71</v>
      </c>
      <c r="F421" s="2">
        <v>0.76100000000000001</v>
      </c>
      <c r="G421" s="10">
        <v>12599.6</v>
      </c>
      <c r="H421" s="10">
        <v>13446.59</v>
      </c>
      <c r="I421" s="2" t="s">
        <v>8</v>
      </c>
      <c r="J421" s="2" t="s">
        <v>8</v>
      </c>
      <c r="K421" s="2" t="s">
        <v>8</v>
      </c>
      <c r="L421" s="2">
        <f t="shared" si="48"/>
        <v>0.78295198325919824</v>
      </c>
      <c r="M421" s="2">
        <f t="shared" si="49"/>
        <v>0.82099999999999995</v>
      </c>
      <c r="N421" s="3">
        <f t="shared" si="50"/>
        <v>-4.6343503947383291E-2</v>
      </c>
      <c r="O421" t="str">
        <f>IF(N421&gt;参数!B$5,"套","")</f>
        <v/>
      </c>
      <c r="P421" s="3" t="str">
        <f>IFERROR(IF(O420="套",(F421-E420)/2-2*参数!B$2,""),"")</f>
        <v/>
      </c>
      <c r="Q421" s="11">
        <f t="shared" si="51"/>
        <v>5.0934961645392649</v>
      </c>
      <c r="R421" s="3">
        <f t="shared" si="52"/>
        <v>-1.0741138560687036E-3</v>
      </c>
      <c r="S421" s="3">
        <f t="shared" si="53"/>
        <v>-2.0592020592020588E-2</v>
      </c>
      <c r="T421" s="5">
        <f t="shared" si="54"/>
        <v>1.1905964703461724</v>
      </c>
      <c r="U421" s="5">
        <f t="shared" si="55"/>
        <v>3.6171149688688318</v>
      </c>
    </row>
    <row r="422" spans="1:21" x14ac:dyDescent="0.15">
      <c r="A422" s="1">
        <v>42375</v>
      </c>
      <c r="B422" s="2">
        <v>0.85199999999999998</v>
      </c>
      <c r="C422" s="2">
        <v>0.93</v>
      </c>
      <c r="D422" s="2">
        <v>0.93899999999999995</v>
      </c>
      <c r="E422" s="2">
        <v>0.76300000000000001</v>
      </c>
      <c r="F422" s="2">
        <v>0.77400000000000002</v>
      </c>
      <c r="G422" s="10">
        <v>13460.43</v>
      </c>
      <c r="H422" s="10">
        <v>13755.38</v>
      </c>
      <c r="I422" s="2" t="s">
        <v>8</v>
      </c>
      <c r="J422" s="2" t="s">
        <v>8</v>
      </c>
      <c r="K422" s="2" t="s">
        <v>8</v>
      </c>
      <c r="L422" s="2">
        <f t="shared" si="48"/>
        <v>0.83281352491598237</v>
      </c>
      <c r="M422" s="2">
        <f t="shared" si="49"/>
        <v>0.84650000000000003</v>
      </c>
      <c r="N422" s="3">
        <f t="shared" si="50"/>
        <v>-1.6168310790333873E-2</v>
      </c>
      <c r="O422" t="str">
        <f>IF(N422&gt;参数!B$5,"套","")</f>
        <v/>
      </c>
      <c r="P422" s="3" t="str">
        <f>IFERROR(IF(O421="套",(F422-E421)/2-2*参数!B$2,""),"")</f>
        <v/>
      </c>
      <c r="Q422" s="11">
        <f t="shared" si="51"/>
        <v>5.0934961645392649</v>
      </c>
      <c r="R422" s="3">
        <f t="shared" si="52"/>
        <v>9.6774193548385679E-3</v>
      </c>
      <c r="S422" s="3">
        <f t="shared" si="53"/>
        <v>1.7082785808147261E-2</v>
      </c>
      <c r="T422" s="5">
        <f t="shared" si="54"/>
        <v>1.2021183716721029</v>
      </c>
      <c r="U422" s="5">
        <f t="shared" si="55"/>
        <v>3.6789053691254612</v>
      </c>
    </row>
    <row r="423" spans="1:21" x14ac:dyDescent="0.15">
      <c r="A423" s="1">
        <v>42376</v>
      </c>
      <c r="B423" s="2">
        <v>0.77900000000000003</v>
      </c>
      <c r="C423" s="2">
        <v>0.93799999999999994</v>
      </c>
      <c r="D423" s="2">
        <v>0.94299999999999995</v>
      </c>
      <c r="E423" s="2">
        <v>0.74</v>
      </c>
      <c r="F423" s="2">
        <v>0.69699999999999995</v>
      </c>
      <c r="G423" s="10">
        <v>13462.09</v>
      </c>
      <c r="H423" s="10">
        <v>12648.91</v>
      </c>
      <c r="I423" s="2" t="s">
        <v>8</v>
      </c>
      <c r="J423" s="2" t="s">
        <v>8</v>
      </c>
      <c r="K423" s="2" t="s">
        <v>8</v>
      </c>
      <c r="L423" s="2">
        <f t="shared" si="48"/>
        <v>0.83474210338064092</v>
      </c>
      <c r="M423" s="2">
        <f t="shared" si="49"/>
        <v>0.83899999999999997</v>
      </c>
      <c r="N423" s="3">
        <f t="shared" si="50"/>
        <v>-5.0749661732527596E-3</v>
      </c>
      <c r="O423" t="str">
        <f>IF(N423&gt;参数!B$5,"套","")</f>
        <v/>
      </c>
      <c r="P423" s="3" t="str">
        <f>IFERROR(IF(O422="套",(F423-E422)/2-2*参数!B$2,""),"")</f>
        <v/>
      </c>
      <c r="Q423" s="11">
        <f t="shared" si="51"/>
        <v>5.0934961645392649</v>
      </c>
      <c r="R423" s="3">
        <f t="shared" si="52"/>
        <v>4.2598509052182987E-3</v>
      </c>
      <c r="S423" s="3">
        <f t="shared" si="53"/>
        <v>-9.9483204134367065E-2</v>
      </c>
      <c r="T423" s="5">
        <f t="shared" si="54"/>
        <v>1.2072392167058499</v>
      </c>
      <c r="U423" s="5">
        <f t="shared" si="55"/>
        <v>3.3129160752977338</v>
      </c>
    </row>
    <row r="424" spans="1:21" x14ac:dyDescent="0.15">
      <c r="A424" s="1">
        <v>42377</v>
      </c>
      <c r="B424" s="2">
        <v>0.77800000000000002</v>
      </c>
      <c r="C424" s="2">
        <v>0.94</v>
      </c>
      <c r="D424" s="2">
        <v>0.94299999999999995</v>
      </c>
      <c r="E424" s="2">
        <v>0.69</v>
      </c>
      <c r="F424" s="2">
        <v>0.629</v>
      </c>
      <c r="G424" s="10">
        <v>12932.27</v>
      </c>
      <c r="H424" s="10">
        <v>12636.41</v>
      </c>
      <c r="I424" s="2" t="s">
        <v>8</v>
      </c>
      <c r="J424" s="2" t="s">
        <v>8</v>
      </c>
      <c r="K424" s="2" t="s">
        <v>8</v>
      </c>
      <c r="L424" s="2">
        <f t="shared" si="48"/>
        <v>0.79557854850734189</v>
      </c>
      <c r="M424" s="2">
        <f t="shared" si="49"/>
        <v>0.81499999999999995</v>
      </c>
      <c r="N424" s="3">
        <f t="shared" si="50"/>
        <v>-2.3830001831482317E-2</v>
      </c>
      <c r="O424" t="str">
        <f>IF(N424&gt;参数!B$5,"套","")</f>
        <v/>
      </c>
      <c r="P424" s="3" t="str">
        <f>IFERROR(IF(O423="套",(F424-E423)/2-2*参数!B$2,""),"")</f>
        <v/>
      </c>
      <c r="Q424" s="11">
        <f t="shared" si="51"/>
        <v>5.0934961645392649</v>
      </c>
      <c r="R424" s="3">
        <f t="shared" si="52"/>
        <v>0</v>
      </c>
      <c r="S424" s="3">
        <f t="shared" si="53"/>
        <v>-9.7560975609756073E-2</v>
      </c>
      <c r="T424" s="5">
        <f t="shared" si="54"/>
        <v>1.2072392167058499</v>
      </c>
      <c r="U424" s="5">
        <f t="shared" si="55"/>
        <v>2.9897047508784427</v>
      </c>
    </row>
    <row r="425" spans="1:21" x14ac:dyDescent="0.15">
      <c r="A425" s="1">
        <v>42380</v>
      </c>
      <c r="B425" s="2">
        <v>0.71399999999999997</v>
      </c>
      <c r="C425" s="2">
        <v>0.94299999999999995</v>
      </c>
      <c r="D425" s="2">
        <v>0.95499999999999996</v>
      </c>
      <c r="E425" s="2">
        <v>0.59799999999999998</v>
      </c>
      <c r="F425" s="2">
        <v>0.56599999999999995</v>
      </c>
      <c r="G425" s="10">
        <v>12303.2</v>
      </c>
      <c r="H425" s="10">
        <v>11693.89</v>
      </c>
      <c r="I425" s="2" t="s">
        <v>8</v>
      </c>
      <c r="J425" s="2" t="s">
        <v>8</v>
      </c>
      <c r="K425" s="2" t="s">
        <v>8</v>
      </c>
      <c r="L425" s="2">
        <f t="shared" si="48"/>
        <v>0.75851064257965672</v>
      </c>
      <c r="M425" s="2">
        <f t="shared" si="49"/>
        <v>0.77049999999999996</v>
      </c>
      <c r="N425" s="3">
        <f t="shared" si="50"/>
        <v>-1.5560489838213121E-2</v>
      </c>
      <c r="O425" t="str">
        <f>IF(N425&gt;参数!B$5,"套","")</f>
        <v/>
      </c>
      <c r="P425" s="3" t="str">
        <f>IFERROR(IF(O424="套",(F425-E424)/2-2*参数!B$2,""),"")</f>
        <v/>
      </c>
      <c r="Q425" s="11">
        <f t="shared" si="51"/>
        <v>5.0934961645392649</v>
      </c>
      <c r="R425" s="3">
        <f t="shared" si="52"/>
        <v>1.2725344644750836E-2</v>
      </c>
      <c r="S425" s="3">
        <f t="shared" si="53"/>
        <v>-0.10015898251192379</v>
      </c>
      <c r="T425" s="5">
        <f t="shared" si="54"/>
        <v>1.2226017518070909</v>
      </c>
      <c r="U425" s="5">
        <f t="shared" si="55"/>
        <v>2.6902589650193933</v>
      </c>
    </row>
    <row r="426" spans="1:21" x14ac:dyDescent="0.15">
      <c r="A426" s="1">
        <v>42381</v>
      </c>
      <c r="B426" s="2">
        <v>0.70299999999999996</v>
      </c>
      <c r="C426" s="2">
        <v>0.95299999999999996</v>
      </c>
      <c r="D426" s="2">
        <v>0.95899999999999996</v>
      </c>
      <c r="E426" s="2">
        <v>0.50900000000000001</v>
      </c>
      <c r="F426" s="2">
        <v>0.50900000000000001</v>
      </c>
      <c r="G426" s="10">
        <v>11624.4</v>
      </c>
      <c r="H426" s="10">
        <v>11516.51</v>
      </c>
      <c r="I426" s="2" t="s">
        <v>8</v>
      </c>
      <c r="J426" s="2" t="s">
        <v>8</v>
      </c>
      <c r="K426" s="2" t="s">
        <v>8</v>
      </c>
      <c r="L426" s="2">
        <f t="shared" si="48"/>
        <v>0.70996925685122736</v>
      </c>
      <c r="M426" s="2">
        <f t="shared" si="49"/>
        <v>0.73099999999999998</v>
      </c>
      <c r="N426" s="3">
        <f t="shared" si="50"/>
        <v>-2.8769826468909243E-2</v>
      </c>
      <c r="O426" t="str">
        <f>IF(N426&gt;参数!B$5,"套","")</f>
        <v/>
      </c>
      <c r="P426" s="3" t="str">
        <f>IFERROR(IF(O425="套",(F426-E425)/2-2*参数!B$2,""),"")</f>
        <v/>
      </c>
      <c r="Q426" s="11">
        <f t="shared" si="51"/>
        <v>5.0934961645392649</v>
      </c>
      <c r="R426" s="3">
        <f t="shared" si="52"/>
        <v>4.1884816753927634E-3</v>
      </c>
      <c r="S426" s="3">
        <f t="shared" si="53"/>
        <v>-0.10070671378091867</v>
      </c>
      <c r="T426" s="5">
        <f t="shared" si="54"/>
        <v>1.2277225968408378</v>
      </c>
      <c r="U426" s="5">
        <f t="shared" si="55"/>
        <v>2.4193318254326348</v>
      </c>
    </row>
    <row r="427" spans="1:21" x14ac:dyDescent="0.15">
      <c r="A427" s="1">
        <v>42382</v>
      </c>
      <c r="B427" s="2">
        <v>0.66900000000000004</v>
      </c>
      <c r="C427" s="2">
        <v>0.95799999999999996</v>
      </c>
      <c r="D427" s="2">
        <v>0.96699999999999997</v>
      </c>
      <c r="E427" s="2">
        <v>0.47</v>
      </c>
      <c r="F427" s="2">
        <v>0.45800000000000002</v>
      </c>
      <c r="G427" s="10">
        <v>11554.32</v>
      </c>
      <c r="H427" s="10">
        <v>10994.99</v>
      </c>
      <c r="I427" s="2" t="s">
        <v>8</v>
      </c>
      <c r="J427" s="2" t="s">
        <v>8</v>
      </c>
      <c r="K427" s="2" t="s">
        <v>8</v>
      </c>
      <c r="L427" s="2">
        <f t="shared" si="48"/>
        <v>0.70519262680273787</v>
      </c>
      <c r="M427" s="2">
        <f t="shared" si="49"/>
        <v>0.71399999999999997</v>
      </c>
      <c r="N427" s="3">
        <f t="shared" si="50"/>
        <v>-1.2335256578798415E-2</v>
      </c>
      <c r="O427" t="str">
        <f>IF(N427&gt;参数!B$5,"套","")</f>
        <v/>
      </c>
      <c r="P427" s="3" t="str">
        <f>IFERROR(IF(O426="套",(F427-E426)/2-2*参数!B$2,""),"")</f>
        <v/>
      </c>
      <c r="Q427" s="11">
        <f t="shared" si="51"/>
        <v>5.0934961645392649</v>
      </c>
      <c r="R427" s="3">
        <f t="shared" si="52"/>
        <v>8.3420229405630764E-3</v>
      </c>
      <c r="S427" s="3">
        <f t="shared" si="53"/>
        <v>-0.10019646365422397</v>
      </c>
      <c r="T427" s="5">
        <f t="shared" si="54"/>
        <v>1.2379642869083318</v>
      </c>
      <c r="U427" s="5">
        <f t="shared" si="55"/>
        <v>2.1769233321181667</v>
      </c>
    </row>
    <row r="428" spans="1:21" x14ac:dyDescent="0.15">
      <c r="A428" s="1">
        <v>42383</v>
      </c>
      <c r="B428" s="2">
        <v>0.70199999999999996</v>
      </c>
      <c r="C428" s="2">
        <v>0.96799999999999997</v>
      </c>
      <c r="D428" s="2">
        <v>0.95599999999999996</v>
      </c>
      <c r="E428" s="2">
        <v>0.41199999999999998</v>
      </c>
      <c r="F428" s="2">
        <v>0.45700000000000002</v>
      </c>
      <c r="G428" s="10">
        <v>10657.34</v>
      </c>
      <c r="H428" s="10">
        <v>11498.77</v>
      </c>
      <c r="I428" s="2" t="s">
        <v>8</v>
      </c>
      <c r="J428" s="2" t="s">
        <v>8</v>
      </c>
      <c r="K428" s="2" t="s">
        <v>8</v>
      </c>
      <c r="L428" s="2">
        <f t="shared" si="48"/>
        <v>0.64948261458173229</v>
      </c>
      <c r="M428" s="2">
        <f t="shared" si="49"/>
        <v>0.69</v>
      </c>
      <c r="N428" s="3">
        <f t="shared" si="50"/>
        <v>-5.8720848432271988E-2</v>
      </c>
      <c r="O428" t="str">
        <f>IF(N428&gt;参数!B$5,"套","")</f>
        <v/>
      </c>
      <c r="P428" s="3" t="str">
        <f>IFERROR(IF(O427="套",(F428-E427)/2-2*参数!B$2,""),"")</f>
        <v/>
      </c>
      <c r="Q428" s="11">
        <f t="shared" si="51"/>
        <v>5.0934961645392649</v>
      </c>
      <c r="R428" s="3">
        <f t="shared" si="52"/>
        <v>-1.1375387797311287E-2</v>
      </c>
      <c r="S428" s="3">
        <f t="shared" si="53"/>
        <v>-2.1834061135370675E-3</v>
      </c>
      <c r="T428" s="5">
        <f t="shared" si="54"/>
        <v>1.2238819630655275</v>
      </c>
      <c r="U428" s="5">
        <f t="shared" si="55"/>
        <v>2.1721702244061185</v>
      </c>
    </row>
    <row r="429" spans="1:21" x14ac:dyDescent="0.15">
      <c r="A429" s="1">
        <v>42384</v>
      </c>
      <c r="B429" s="2">
        <v>0.68899999999999995</v>
      </c>
      <c r="C429" s="2">
        <v>0.95699999999999996</v>
      </c>
      <c r="D429" s="2">
        <v>0.96699999999999997</v>
      </c>
      <c r="E429" s="2">
        <v>0.435</v>
      </c>
      <c r="F429" s="2">
        <v>0.41199999999999998</v>
      </c>
      <c r="G429" s="10">
        <v>11463.73</v>
      </c>
      <c r="H429" s="10">
        <v>11354.91</v>
      </c>
      <c r="I429" s="2" t="s">
        <v>8</v>
      </c>
      <c r="J429" s="2" t="s">
        <v>8</v>
      </c>
      <c r="K429" s="2" t="s">
        <v>8</v>
      </c>
      <c r="L429" s="2">
        <f t="shared" si="48"/>
        <v>0.6999677673351149</v>
      </c>
      <c r="M429" s="2">
        <f t="shared" si="49"/>
        <v>0.69599999999999995</v>
      </c>
      <c r="N429" s="3">
        <f t="shared" si="50"/>
        <v>5.7008151366593207E-3</v>
      </c>
      <c r="O429" t="str">
        <f>IF(N429&gt;参数!B$5,"套","")</f>
        <v/>
      </c>
      <c r="P429" s="3" t="str">
        <f>IFERROR(IF(O428="套",(F429-E428)/2-2*参数!B$2,""),"")</f>
        <v/>
      </c>
      <c r="Q429" s="11">
        <f t="shared" si="51"/>
        <v>5.0934961645392649</v>
      </c>
      <c r="R429" s="3">
        <f t="shared" si="52"/>
        <v>1.1506276150627714E-2</v>
      </c>
      <c r="S429" s="3">
        <f t="shared" si="53"/>
        <v>-9.846827133479219E-2</v>
      </c>
      <c r="T429" s="5">
        <f t="shared" si="54"/>
        <v>1.2379642869083318</v>
      </c>
      <c r="U429" s="5">
        <f t="shared" si="55"/>
        <v>1.9582803773639403</v>
      </c>
    </row>
    <row r="430" spans="1:21" x14ac:dyDescent="0.15">
      <c r="A430" s="1">
        <v>42387</v>
      </c>
      <c r="B430" s="2">
        <v>0.70599999999999996</v>
      </c>
      <c r="C430" s="2">
        <v>0.96799999999999997</v>
      </c>
      <c r="D430" s="2">
        <v>0.96799999999999997</v>
      </c>
      <c r="E430" s="2">
        <v>0.372</v>
      </c>
      <c r="F430" s="2">
        <v>0.42499999999999999</v>
      </c>
      <c r="G430" s="10">
        <v>11078.17</v>
      </c>
      <c r="H430" s="10">
        <v>11587.79</v>
      </c>
      <c r="I430" s="2" t="s">
        <v>8</v>
      </c>
      <c r="J430" s="2" t="s">
        <v>8</v>
      </c>
      <c r="K430" s="2" t="s">
        <v>8</v>
      </c>
      <c r="L430" s="2">
        <f t="shared" si="48"/>
        <v>0.67304741499492282</v>
      </c>
      <c r="M430" s="2">
        <f t="shared" si="49"/>
        <v>0.66999999999999993</v>
      </c>
      <c r="N430" s="3">
        <f t="shared" si="50"/>
        <v>4.5483805894370732E-3</v>
      </c>
      <c r="O430" t="str">
        <f>IF(N430&gt;参数!B$5,"套","")</f>
        <v/>
      </c>
      <c r="P430" s="3" t="str">
        <f>IFERROR(IF(O429="套",(F430-E429)/2-2*参数!B$2,""),"")</f>
        <v/>
      </c>
      <c r="Q430" s="11">
        <f t="shared" si="51"/>
        <v>5.0934961645392649</v>
      </c>
      <c r="R430" s="3">
        <f t="shared" si="52"/>
        <v>1.0341261633919352E-3</v>
      </c>
      <c r="S430" s="3">
        <f t="shared" si="53"/>
        <v>3.1553398058252524E-2</v>
      </c>
      <c r="T430" s="5">
        <f t="shared" si="54"/>
        <v>1.2392444981667685</v>
      </c>
      <c r="U430" s="5">
        <f t="shared" si="55"/>
        <v>2.0200707776205697</v>
      </c>
    </row>
    <row r="431" spans="1:21" x14ac:dyDescent="0.15">
      <c r="A431" s="1">
        <v>42388</v>
      </c>
      <c r="B431" s="2">
        <v>0.73399999999999999</v>
      </c>
      <c r="C431" s="2">
        <v>0.96699999999999997</v>
      </c>
      <c r="D431" s="2">
        <v>0.96599999999999997</v>
      </c>
      <c r="E431" s="2">
        <v>0.42799999999999999</v>
      </c>
      <c r="F431" s="2">
        <v>0.46800000000000003</v>
      </c>
      <c r="G431" s="10">
        <v>11535.85</v>
      </c>
      <c r="H431" s="10">
        <v>12010.52</v>
      </c>
      <c r="I431" s="2" t="s">
        <v>8</v>
      </c>
      <c r="J431" s="2" t="s">
        <v>8</v>
      </c>
      <c r="K431" s="2" t="s">
        <v>8</v>
      </c>
      <c r="L431" s="2">
        <f t="shared" si="48"/>
        <v>0.70299371856065729</v>
      </c>
      <c r="M431" s="2">
        <f t="shared" si="49"/>
        <v>0.69750000000000001</v>
      </c>
      <c r="N431" s="3">
        <f t="shared" si="50"/>
        <v>7.8762990116949538E-3</v>
      </c>
      <c r="O431" t="str">
        <f>IF(N431&gt;参数!B$5,"套","")</f>
        <v>套</v>
      </c>
      <c r="P431" s="3" t="str">
        <f>IFERROR(IF(O430="套",(F431-E430)/2-2*参数!B$2,""),"")</f>
        <v/>
      </c>
      <c r="Q431" s="11">
        <f t="shared" si="51"/>
        <v>5.0934961645392649</v>
      </c>
      <c r="R431" s="3">
        <f t="shared" si="52"/>
        <v>-2.0661157024793875E-3</v>
      </c>
      <c r="S431" s="3">
        <f t="shared" si="53"/>
        <v>0.10117647058823542</v>
      </c>
      <c r="T431" s="5">
        <f t="shared" si="54"/>
        <v>1.2366840756498949</v>
      </c>
      <c r="U431" s="5">
        <f t="shared" si="55"/>
        <v>2.2244544092386511</v>
      </c>
    </row>
    <row r="432" spans="1:21" x14ac:dyDescent="0.15">
      <c r="A432" s="1">
        <v>42389</v>
      </c>
      <c r="B432" s="2">
        <v>0.72299999999999998</v>
      </c>
      <c r="C432" s="2">
        <v>0.96499999999999997</v>
      </c>
      <c r="D432" s="2">
        <v>0.96699999999999997</v>
      </c>
      <c r="E432" s="2">
        <v>0.46800000000000003</v>
      </c>
      <c r="F432" s="2">
        <v>0.48199999999999998</v>
      </c>
      <c r="G432" s="10">
        <v>11926.92</v>
      </c>
      <c r="H432" s="10">
        <v>11843.35</v>
      </c>
      <c r="I432" s="2" t="s">
        <v>8</v>
      </c>
      <c r="J432" s="2" t="s">
        <v>8</v>
      </c>
      <c r="K432" s="2" t="s">
        <v>8</v>
      </c>
      <c r="L432" s="2">
        <f t="shared" si="48"/>
        <v>0.72914639832413586</v>
      </c>
      <c r="M432" s="2">
        <f t="shared" si="49"/>
        <v>0.71650000000000003</v>
      </c>
      <c r="N432" s="3">
        <f t="shared" si="50"/>
        <v>1.7650241903888197E-2</v>
      </c>
      <c r="O432" t="str">
        <f>IF(N432&gt;参数!B$5,"套","")</f>
        <v>套</v>
      </c>
      <c r="P432" s="3">
        <f>IFERROR(IF(O431="套",(F432-E431)/2-2*参数!B$2,""),"")</f>
        <v>2.6799999999999997E-2</v>
      </c>
      <c r="Q432" s="11">
        <f t="shared" si="51"/>
        <v>5.2300018617489172</v>
      </c>
      <c r="R432" s="3">
        <f t="shared" si="52"/>
        <v>1.0351966873705098E-3</v>
      </c>
      <c r="S432" s="3">
        <f t="shared" si="53"/>
        <v>2.9914529914529808E-2</v>
      </c>
      <c r="T432" s="5">
        <f t="shared" si="54"/>
        <v>1.2379642869083316</v>
      </c>
      <c r="U432" s="5">
        <f t="shared" si="55"/>
        <v>2.2909979172073283</v>
      </c>
    </row>
    <row r="433" spans="1:21" x14ac:dyDescent="0.15">
      <c r="A433" s="1">
        <v>42390</v>
      </c>
      <c r="B433" s="2">
        <v>0.69099999999999995</v>
      </c>
      <c r="C433" s="2">
        <v>0.96699999999999997</v>
      </c>
      <c r="D433" s="2">
        <v>0.96399999999999997</v>
      </c>
      <c r="E433" s="2">
        <v>0.45900000000000002</v>
      </c>
      <c r="F433" s="2">
        <v>0.441</v>
      </c>
      <c r="G433" s="10">
        <v>11644.54</v>
      </c>
      <c r="H433" s="10">
        <v>11384.6</v>
      </c>
      <c r="I433" s="2" t="s">
        <v>8</v>
      </c>
      <c r="J433" s="2" t="s">
        <v>8</v>
      </c>
      <c r="K433" s="2" t="s">
        <v>8</v>
      </c>
      <c r="L433" s="2">
        <f t="shared" si="48"/>
        <v>0.71147009938066508</v>
      </c>
      <c r="M433" s="2">
        <f t="shared" si="49"/>
        <v>0.71299999999999997</v>
      </c>
      <c r="N433" s="3">
        <f t="shared" si="50"/>
        <v>-2.1457231687725953E-3</v>
      </c>
      <c r="O433" t="str">
        <f>IF(N433&gt;参数!B$5,"套","")</f>
        <v/>
      </c>
      <c r="P433" s="3">
        <f>IFERROR(IF(O432="套",(F433-E432)/2-2*参数!B$2,""),"")</f>
        <v>-1.3700000000000013E-2</v>
      </c>
      <c r="Q433" s="11">
        <f t="shared" si="51"/>
        <v>5.1583508362429571</v>
      </c>
      <c r="R433" s="3">
        <f t="shared" si="52"/>
        <v>-3.1023784901758056E-3</v>
      </c>
      <c r="S433" s="3">
        <f t="shared" si="53"/>
        <v>-8.5062240663900335E-2</v>
      </c>
      <c r="T433" s="5">
        <f t="shared" si="54"/>
        <v>1.2341236531330213</v>
      </c>
      <c r="U433" s="5">
        <f t="shared" si="55"/>
        <v>2.0961205010133441</v>
      </c>
    </row>
    <row r="434" spans="1:21" x14ac:dyDescent="0.15">
      <c r="A434" s="1">
        <v>42391</v>
      </c>
      <c r="B434" s="2">
        <v>0.70399999999999996</v>
      </c>
      <c r="C434" s="2">
        <v>0.96399999999999997</v>
      </c>
      <c r="D434" s="2">
        <v>0.96</v>
      </c>
      <c r="E434" s="2">
        <v>0.436</v>
      </c>
      <c r="F434" s="2">
        <v>0.45800000000000002</v>
      </c>
      <c r="G434" s="10">
        <v>11475.62</v>
      </c>
      <c r="H434" s="10">
        <v>11569.98</v>
      </c>
      <c r="I434" s="2" t="s">
        <v>8</v>
      </c>
      <c r="J434" s="2" t="s">
        <v>8</v>
      </c>
      <c r="K434" s="2" t="s">
        <v>8</v>
      </c>
      <c r="L434" s="2">
        <f t="shared" si="48"/>
        <v>0.6962483248423309</v>
      </c>
      <c r="M434" s="2">
        <f t="shared" si="49"/>
        <v>0.7</v>
      </c>
      <c r="N434" s="3">
        <f t="shared" si="50"/>
        <v>-5.3595359395272046E-3</v>
      </c>
      <c r="O434" t="str">
        <f>IF(N434&gt;参数!B$5,"套","")</f>
        <v/>
      </c>
      <c r="P434" s="3" t="str">
        <f>IFERROR(IF(O433="套",(F434-E433)/2-2*参数!B$2,""),"")</f>
        <v/>
      </c>
      <c r="Q434" s="11">
        <f t="shared" si="51"/>
        <v>5.1583508362429571</v>
      </c>
      <c r="R434" s="3">
        <f t="shared" si="52"/>
        <v>-4.1493775933609811E-3</v>
      </c>
      <c r="S434" s="3">
        <f t="shared" si="53"/>
        <v>3.8548752834467237E-2</v>
      </c>
      <c r="T434" s="5">
        <f t="shared" si="54"/>
        <v>1.2290028080992743</v>
      </c>
      <c r="U434" s="5">
        <f t="shared" si="55"/>
        <v>2.1769233321181671</v>
      </c>
    </row>
    <row r="435" spans="1:21" x14ac:dyDescent="0.15">
      <c r="A435" s="1">
        <v>42394</v>
      </c>
      <c r="B435" s="2">
        <v>0.70899999999999996</v>
      </c>
      <c r="C435" s="2">
        <v>0.95799999999999996</v>
      </c>
      <c r="D435" s="2">
        <v>0.96099999999999997</v>
      </c>
      <c r="E435" s="2">
        <v>0.46700000000000003</v>
      </c>
      <c r="F435" s="2">
        <v>0.45600000000000002</v>
      </c>
      <c r="G435" s="10">
        <v>11645.87</v>
      </c>
      <c r="H435" s="10">
        <v>11620.6</v>
      </c>
      <c r="I435" s="2" t="s">
        <v>8</v>
      </c>
      <c r="J435" s="2" t="s">
        <v>8</v>
      </c>
      <c r="K435" s="2" t="s">
        <v>8</v>
      </c>
      <c r="L435" s="2">
        <f t="shared" si="48"/>
        <v>0.70838680378012753</v>
      </c>
      <c r="M435" s="2">
        <f t="shared" si="49"/>
        <v>0.71250000000000002</v>
      </c>
      <c r="N435" s="3">
        <f t="shared" si="50"/>
        <v>-5.7729069752596729E-3</v>
      </c>
      <c r="O435" t="str">
        <f>IF(N435&gt;参数!B$5,"套","")</f>
        <v/>
      </c>
      <c r="P435" s="3" t="str">
        <f>IFERROR(IF(O434="套",(F435-E434)/2-2*参数!B$2,""),"")</f>
        <v/>
      </c>
      <c r="Q435" s="11">
        <f t="shared" si="51"/>
        <v>5.1583508362429571</v>
      </c>
      <c r="R435" s="3">
        <f t="shared" si="52"/>
        <v>1.0416666666666075E-3</v>
      </c>
      <c r="S435" s="3">
        <f t="shared" si="53"/>
        <v>-4.366812227074246E-3</v>
      </c>
      <c r="T435" s="5">
        <f t="shared" si="54"/>
        <v>1.230283019357711</v>
      </c>
      <c r="U435" s="5">
        <f t="shared" si="55"/>
        <v>2.1674171166940703</v>
      </c>
    </row>
    <row r="436" spans="1:21" x14ac:dyDescent="0.15">
      <c r="A436" s="1">
        <v>42395</v>
      </c>
      <c r="B436" s="2">
        <v>0.65600000000000003</v>
      </c>
      <c r="C436" s="2">
        <v>0.96099999999999997</v>
      </c>
      <c r="D436" s="2">
        <v>0.96499999999999997</v>
      </c>
      <c r="E436" s="2">
        <v>0.44400000000000001</v>
      </c>
      <c r="F436" s="2">
        <v>0.41</v>
      </c>
      <c r="G436" s="10">
        <v>11455.24</v>
      </c>
      <c r="H436" s="10">
        <v>10851.4</v>
      </c>
      <c r="I436" s="2" t="s">
        <v>8</v>
      </c>
      <c r="J436" s="2" t="s">
        <v>8</v>
      </c>
      <c r="K436" s="2" t="s">
        <v>8</v>
      </c>
      <c r="L436" s="2">
        <f t="shared" si="48"/>
        <v>0.69941544946044087</v>
      </c>
      <c r="M436" s="2">
        <f t="shared" si="49"/>
        <v>0.70250000000000001</v>
      </c>
      <c r="N436" s="3">
        <f t="shared" si="50"/>
        <v>-4.3908192733937979E-3</v>
      </c>
      <c r="O436" t="str">
        <f>IF(N436&gt;参数!B$5,"套","")</f>
        <v/>
      </c>
      <c r="P436" s="3" t="str">
        <f>IFERROR(IF(O435="套",(F436-E435)/2-2*参数!B$2,""),"")</f>
        <v/>
      </c>
      <c r="Q436" s="11">
        <f t="shared" si="51"/>
        <v>5.1583508362429571</v>
      </c>
      <c r="R436" s="3">
        <f t="shared" si="52"/>
        <v>4.1623309053069324E-3</v>
      </c>
      <c r="S436" s="3">
        <f t="shared" si="53"/>
        <v>-0.10087719298245623</v>
      </c>
      <c r="T436" s="5">
        <f t="shared" si="54"/>
        <v>1.235403864391458</v>
      </c>
      <c r="U436" s="5">
        <f t="shared" si="55"/>
        <v>1.9487741619398438</v>
      </c>
    </row>
    <row r="437" spans="1:21" x14ac:dyDescent="0.15">
      <c r="A437" s="1">
        <v>42396</v>
      </c>
      <c r="B437" s="2">
        <v>0.65600000000000003</v>
      </c>
      <c r="C437" s="2">
        <v>0.96499999999999997</v>
      </c>
      <c r="D437" s="2">
        <v>0.96199999999999997</v>
      </c>
      <c r="E437" s="2">
        <v>0.36899999999999999</v>
      </c>
      <c r="F437" s="2">
        <v>0.373</v>
      </c>
      <c r="G437" s="10">
        <v>10887.51</v>
      </c>
      <c r="H437" s="10">
        <v>10873.25</v>
      </c>
      <c r="I437" s="2" t="s">
        <v>8</v>
      </c>
      <c r="J437" s="2" t="s">
        <v>8</v>
      </c>
      <c r="K437" s="2" t="s">
        <v>8</v>
      </c>
      <c r="L437" s="2">
        <f t="shared" si="48"/>
        <v>0.65807381093683759</v>
      </c>
      <c r="M437" s="2">
        <f t="shared" si="49"/>
        <v>0.66700000000000004</v>
      </c>
      <c r="N437" s="3">
        <f t="shared" si="50"/>
        <v>-1.3382592298594398E-2</v>
      </c>
      <c r="O437" t="str">
        <f>IF(N437&gt;参数!B$5,"套","")</f>
        <v/>
      </c>
      <c r="P437" s="3" t="str">
        <f>IFERROR(IF(O436="套",(F437-E436)/2-2*参数!B$2,""),"")</f>
        <v/>
      </c>
      <c r="Q437" s="11">
        <f t="shared" si="51"/>
        <v>5.1583508362429571</v>
      </c>
      <c r="R437" s="3">
        <f t="shared" si="52"/>
        <v>-3.1088082901554737E-3</v>
      </c>
      <c r="S437" s="3">
        <f t="shared" si="53"/>
        <v>-9.0243902439024359E-2</v>
      </c>
      <c r="T437" s="5">
        <f t="shared" si="54"/>
        <v>1.2315632306161477</v>
      </c>
      <c r="U437" s="5">
        <f t="shared" si="55"/>
        <v>1.772909176594053</v>
      </c>
    </row>
    <row r="438" spans="1:21" x14ac:dyDescent="0.15">
      <c r="A438" s="1">
        <v>42397</v>
      </c>
      <c r="B438" s="2">
        <v>0.61499999999999999</v>
      </c>
      <c r="C438" s="2">
        <v>0.96099999999999997</v>
      </c>
      <c r="D438" s="2">
        <v>0.97299999999999998</v>
      </c>
      <c r="E438" s="2">
        <v>0.34599999999999997</v>
      </c>
      <c r="F438" s="2">
        <v>0.33600000000000002</v>
      </c>
      <c r="G438" s="10">
        <v>10664.34</v>
      </c>
      <c r="H438" s="10">
        <v>10247.549999999999</v>
      </c>
      <c r="I438" s="2" t="s">
        <v>8</v>
      </c>
      <c r="J438" s="2" t="s">
        <v>8</v>
      </c>
      <c r="K438" s="2" t="s">
        <v>8</v>
      </c>
      <c r="L438" s="2">
        <f t="shared" si="48"/>
        <v>0.64402632957027572</v>
      </c>
      <c r="M438" s="2">
        <f t="shared" si="49"/>
        <v>0.65349999999999997</v>
      </c>
      <c r="N438" s="3">
        <f t="shared" si="50"/>
        <v>-1.4496817796058492E-2</v>
      </c>
      <c r="O438" t="str">
        <f>IF(N438&gt;参数!B$5,"套","")</f>
        <v/>
      </c>
      <c r="P438" s="3" t="str">
        <f>IFERROR(IF(O437="套",(F438-E437)/2-2*参数!B$2,""),"")</f>
        <v/>
      </c>
      <c r="Q438" s="11">
        <f t="shared" si="51"/>
        <v>5.1583508362429571</v>
      </c>
      <c r="R438" s="3">
        <f t="shared" si="52"/>
        <v>1.1434511434511352E-2</v>
      </c>
      <c r="S438" s="3">
        <f t="shared" si="53"/>
        <v>-9.919571045576403E-2</v>
      </c>
      <c r="T438" s="5">
        <f t="shared" si="54"/>
        <v>1.2456455544589518</v>
      </c>
      <c r="U438" s="5">
        <f t="shared" si="55"/>
        <v>1.5970441912482622</v>
      </c>
    </row>
    <row r="439" spans="1:21" x14ac:dyDescent="0.15">
      <c r="A439" s="1">
        <v>42398</v>
      </c>
      <c r="B439" s="2">
        <v>1</v>
      </c>
      <c r="C439" s="2">
        <v>0.97</v>
      </c>
      <c r="D439" s="2">
        <v>0.96499999999999997</v>
      </c>
      <c r="E439" s="2">
        <v>0.30199999999999999</v>
      </c>
      <c r="F439" s="2">
        <v>0.30199999999999999</v>
      </c>
      <c r="G439" s="10">
        <v>10206.15</v>
      </c>
      <c r="H439" s="10">
        <v>10510.65</v>
      </c>
      <c r="I439" s="2">
        <v>-0.36599999999999999</v>
      </c>
      <c r="J439" s="2">
        <v>5.4000000000000714E-3</v>
      </c>
      <c r="K439" s="2">
        <v>-0.73750000000000004</v>
      </c>
      <c r="L439" s="2">
        <f t="shared" si="48"/>
        <v>0.61263963581539005</v>
      </c>
      <c r="M439" s="2">
        <f t="shared" si="49"/>
        <v>0.63600000000000001</v>
      </c>
      <c r="N439" s="3">
        <f t="shared" si="50"/>
        <v>-3.6730132365738966E-2</v>
      </c>
      <c r="O439" t="str">
        <f>IF(N439&gt;参数!B$5,"套","")</f>
        <v/>
      </c>
      <c r="P439" s="3" t="str">
        <f>IFERROR(IF(O438="套",(F439-E438)/2-2*参数!B$2,""),"")</f>
        <v/>
      </c>
      <c r="Q439" s="11">
        <f t="shared" si="51"/>
        <v>5.1583508362429571</v>
      </c>
      <c r="R439" s="3"/>
      <c r="S439" s="3"/>
      <c r="T439" s="5">
        <f t="shared" si="54"/>
        <v>1.2456455544589518</v>
      </c>
      <c r="U439" s="5">
        <f t="shared" si="55"/>
        <v>1.5970441912482622</v>
      </c>
    </row>
    <row r="440" spans="1:21" x14ac:dyDescent="0.15">
      <c r="A440" s="1">
        <v>42401</v>
      </c>
      <c r="B440" s="2">
        <v>0.97599999999999998</v>
      </c>
      <c r="C440" s="2" t="e">
        <v>#N/A</v>
      </c>
      <c r="D440" s="2"/>
      <c r="E440" s="2" t="e">
        <v>#N/A</v>
      </c>
      <c r="F440" s="2" t="e">
        <v>#N/A</v>
      </c>
      <c r="G440" s="10">
        <v>10473.120000000001</v>
      </c>
      <c r="H440" s="10">
        <v>10255.799999999999</v>
      </c>
      <c r="I440" s="2" t="s">
        <v>8</v>
      </c>
      <c r="J440" s="2" t="s">
        <v>8</v>
      </c>
      <c r="K440" s="2" t="s">
        <v>8</v>
      </c>
      <c r="L440" s="2">
        <f t="shared" si="48"/>
        <v>0.99660786916127941</v>
      </c>
      <c r="M440" s="2" t="str">
        <f t="shared" si="49"/>
        <v/>
      </c>
      <c r="N440" s="3" t="str">
        <f t="shared" si="50"/>
        <v/>
      </c>
      <c r="O440" t="str">
        <f>IF(N440&gt;参数!B$5,"套","")</f>
        <v>套</v>
      </c>
      <c r="P440" s="3" t="str">
        <f>IFERROR(IF(O439="套",(F440-E439)/2-2*参数!B$2,""),"")</f>
        <v/>
      </c>
      <c r="Q440" s="11">
        <f t="shared" si="51"/>
        <v>5.1583508362429571</v>
      </c>
      <c r="R440" s="3"/>
      <c r="S440" s="3"/>
      <c r="T440" s="5">
        <f t="shared" si="54"/>
        <v>1.2456455544589518</v>
      </c>
      <c r="U440" s="5">
        <f t="shared" si="55"/>
        <v>1.5970441912482622</v>
      </c>
    </row>
    <row r="441" spans="1:21" x14ac:dyDescent="0.15">
      <c r="A441" s="1">
        <v>42402</v>
      </c>
      <c r="B441" s="2">
        <v>1.012</v>
      </c>
      <c r="C441" s="2">
        <v>0.96</v>
      </c>
      <c r="D441" s="2">
        <v>0.96</v>
      </c>
      <c r="E441" s="2">
        <v>1.0469999999999999</v>
      </c>
      <c r="F441" s="2">
        <v>1.0469999999999999</v>
      </c>
      <c r="G441" s="10">
        <v>10309.86</v>
      </c>
      <c r="H441" s="10">
        <v>10638.14</v>
      </c>
      <c r="I441" s="2" t="s">
        <v>8</v>
      </c>
      <c r="J441" s="2" t="s">
        <v>8</v>
      </c>
      <c r="K441" s="2" t="s">
        <v>8</v>
      </c>
      <c r="L441" s="2">
        <f t="shared" si="48"/>
        <v>0.98088742292166398</v>
      </c>
      <c r="M441" s="2">
        <f t="shared" si="49"/>
        <v>1.0034999999999998</v>
      </c>
      <c r="N441" s="3">
        <f t="shared" si="50"/>
        <v>-2.25337090964981E-2</v>
      </c>
      <c r="O441" t="str">
        <f>IF(N441&gt;参数!B$5,"套","")</f>
        <v/>
      </c>
      <c r="P441" s="3" t="str">
        <f>IFERROR(IF(O440="套",(F441-E440)/2-2*参数!B$2,""),"")</f>
        <v/>
      </c>
      <c r="Q441" s="11">
        <f t="shared" si="51"/>
        <v>5.1583508362429571</v>
      </c>
      <c r="R441" s="3"/>
      <c r="S441" s="3"/>
      <c r="T441" s="5">
        <f t="shared" si="54"/>
        <v>1.2456455544589518</v>
      </c>
      <c r="U441" s="5">
        <f t="shared" si="55"/>
        <v>1.5970441912482622</v>
      </c>
    </row>
    <row r="442" spans="1:21" x14ac:dyDescent="0.15">
      <c r="A442" s="1">
        <v>42403</v>
      </c>
      <c r="B442" s="2">
        <v>1.0189999999999999</v>
      </c>
      <c r="C442" s="2">
        <v>0.95899999999999996</v>
      </c>
      <c r="D442" s="2">
        <v>0.96499999999999997</v>
      </c>
      <c r="E442" s="2">
        <v>1.03</v>
      </c>
      <c r="F442" s="2">
        <v>1.052</v>
      </c>
      <c r="G442" s="10">
        <v>10475.57</v>
      </c>
      <c r="H442" s="10">
        <v>10713.14</v>
      </c>
      <c r="I442" s="2" t="s">
        <v>8</v>
      </c>
      <c r="J442" s="2" t="s">
        <v>8</v>
      </c>
      <c r="K442" s="2" t="s">
        <v>8</v>
      </c>
      <c r="L442" s="2">
        <f t="shared" si="48"/>
        <v>0.99730807095977303</v>
      </c>
      <c r="M442" s="2">
        <f t="shared" si="49"/>
        <v>0.99449999999999994</v>
      </c>
      <c r="N442" s="3">
        <f t="shared" si="50"/>
        <v>2.8236007639750316E-3</v>
      </c>
      <c r="O442" t="str">
        <f>IF(N442&gt;参数!B$5,"套","")</f>
        <v/>
      </c>
      <c r="P442" s="3" t="str">
        <f>IFERROR(IF(O441="套",(F442-E441)/2-2*参数!B$2,""),"")</f>
        <v/>
      </c>
      <c r="Q442" s="11">
        <f t="shared" si="51"/>
        <v>5.1583508362429571</v>
      </c>
      <c r="R442" s="3">
        <f t="shared" si="52"/>
        <v>5.2083333333332593E-3</v>
      </c>
      <c r="S442" s="3">
        <f t="shared" si="53"/>
        <v>4.7755491881567025E-3</v>
      </c>
      <c r="T442" s="5">
        <f t="shared" si="54"/>
        <v>1.2521332917217587</v>
      </c>
      <c r="U442" s="5">
        <f t="shared" si="55"/>
        <v>1.6046709543392284</v>
      </c>
    </row>
    <row r="443" spans="1:21" x14ac:dyDescent="0.15">
      <c r="A443" s="1">
        <v>42404</v>
      </c>
      <c r="B443" s="2">
        <v>1.0389999999999999</v>
      </c>
      <c r="C443" s="2">
        <v>0.96499999999999997</v>
      </c>
      <c r="D443" s="2">
        <v>0.96799999999999997</v>
      </c>
      <c r="E443" s="2">
        <v>1.0609999999999999</v>
      </c>
      <c r="F443" s="2">
        <v>1.0780000000000001</v>
      </c>
      <c r="G443" s="10">
        <v>10714.02</v>
      </c>
      <c r="H443" s="10">
        <v>10863.16</v>
      </c>
      <c r="I443" s="2" t="s">
        <v>8</v>
      </c>
      <c r="J443" s="2" t="s">
        <v>8</v>
      </c>
      <c r="K443" s="2" t="s">
        <v>8</v>
      </c>
      <c r="L443" s="2">
        <f t="shared" si="48"/>
        <v>1.0190795176764236</v>
      </c>
      <c r="M443" s="2">
        <f t="shared" si="49"/>
        <v>1.0129999999999999</v>
      </c>
      <c r="N443" s="3">
        <f t="shared" si="50"/>
        <v>6.0014981998259831E-3</v>
      </c>
      <c r="O443" t="str">
        <f>IF(N443&gt;参数!B$5,"套","")</f>
        <v/>
      </c>
      <c r="P443" s="3" t="str">
        <f>IFERROR(IF(O442="套",(F443-E442)/2-2*参数!B$2,""),"")</f>
        <v/>
      </c>
      <c r="Q443" s="11">
        <f t="shared" si="51"/>
        <v>5.1583508362429571</v>
      </c>
      <c r="R443" s="3">
        <f t="shared" si="52"/>
        <v>3.1088082901553626E-3</v>
      </c>
      <c r="S443" s="3">
        <f t="shared" si="53"/>
        <v>2.4714828897338448E-2</v>
      </c>
      <c r="T443" s="5">
        <f t="shared" si="54"/>
        <v>1.2560259340794429</v>
      </c>
      <c r="U443" s="5">
        <f t="shared" si="55"/>
        <v>1.6443301224122511</v>
      </c>
    </row>
    <row r="444" spans="1:21" x14ac:dyDescent="0.15">
      <c r="A444" s="1">
        <v>42405</v>
      </c>
      <c r="B444" s="2">
        <v>1.0369999999999999</v>
      </c>
      <c r="C444" s="2">
        <v>0.96799999999999997</v>
      </c>
      <c r="D444" s="2">
        <v>0.96899999999999997</v>
      </c>
      <c r="E444" s="2">
        <v>1.085</v>
      </c>
      <c r="F444" s="2">
        <v>1.085</v>
      </c>
      <c r="G444" s="10">
        <v>10827.01</v>
      </c>
      <c r="H444" s="10">
        <v>10761.14</v>
      </c>
      <c r="I444" s="2" t="s">
        <v>8</v>
      </c>
      <c r="J444" s="2" t="s">
        <v>8</v>
      </c>
      <c r="K444" s="2" t="s">
        <v>8</v>
      </c>
      <c r="L444" s="2">
        <f t="shared" si="48"/>
        <v>1.0357153335217377</v>
      </c>
      <c r="M444" s="2">
        <f t="shared" si="49"/>
        <v>1.0265</v>
      </c>
      <c r="N444" s="3">
        <f t="shared" si="50"/>
        <v>8.9774315847421793E-3</v>
      </c>
      <c r="O444" t="str">
        <f>IF(N444&gt;参数!B$5,"套","")</f>
        <v>套</v>
      </c>
      <c r="P444" s="3" t="str">
        <f>IFERROR(IF(O443="套",(F444-E443)/2-2*参数!B$2,""),"")</f>
        <v/>
      </c>
      <c r="Q444" s="11">
        <f t="shared" si="51"/>
        <v>5.1583508362429571</v>
      </c>
      <c r="R444" s="3">
        <f t="shared" si="52"/>
        <v>1.0330578512396382E-3</v>
      </c>
      <c r="S444" s="3">
        <f t="shared" si="53"/>
        <v>6.4935064935063291E-3</v>
      </c>
      <c r="T444" s="5">
        <f t="shared" si="54"/>
        <v>1.2573234815320042</v>
      </c>
      <c r="U444" s="5">
        <f t="shared" si="55"/>
        <v>1.6550075907396031</v>
      </c>
    </row>
    <row r="445" spans="1:21" x14ac:dyDescent="0.15">
      <c r="A445" s="1">
        <v>42415</v>
      </c>
      <c r="B445" s="2">
        <v>1.0409999999999999</v>
      </c>
      <c r="C445" s="2">
        <v>0.96899999999999997</v>
      </c>
      <c r="D445" s="2">
        <v>0.97</v>
      </c>
      <c r="E445" s="2">
        <v>1.032</v>
      </c>
      <c r="F445" s="2">
        <v>1.0980000000000001</v>
      </c>
      <c r="G445" s="10">
        <v>10408.709999999999</v>
      </c>
      <c r="H445" s="10">
        <v>10802.36</v>
      </c>
      <c r="I445" s="2" t="s">
        <v>8</v>
      </c>
      <c r="J445" s="2" t="s">
        <v>8</v>
      </c>
      <c r="K445" s="2" t="s">
        <v>8</v>
      </c>
      <c r="L445" s="2">
        <f t="shared" si="48"/>
        <v>1.0047360935272656</v>
      </c>
      <c r="M445" s="2">
        <f t="shared" si="49"/>
        <v>1.0004999999999999</v>
      </c>
      <c r="N445" s="3">
        <f t="shared" si="50"/>
        <v>4.2339765389960426E-3</v>
      </c>
      <c r="O445" t="str">
        <f>IF(N445&gt;参数!B$5,"套","")</f>
        <v/>
      </c>
      <c r="P445" s="3">
        <f>IFERROR(IF(O444="套",(F445-E444)/2-2*参数!B$2,""),"")</f>
        <v>6.3000000000000616E-3</v>
      </c>
      <c r="Q445" s="11">
        <f t="shared" si="51"/>
        <v>5.1908484465112874</v>
      </c>
      <c r="R445" s="3">
        <f t="shared" si="52"/>
        <v>1.0319917440659854E-3</v>
      </c>
      <c r="S445" s="3">
        <f t="shared" si="53"/>
        <v>1.1981566820276512E-2</v>
      </c>
      <c r="T445" s="5">
        <f t="shared" si="54"/>
        <v>1.2586210289845656</v>
      </c>
      <c r="U445" s="5">
        <f t="shared" si="55"/>
        <v>1.6748371747761146</v>
      </c>
    </row>
    <row r="446" spans="1:21" x14ac:dyDescent="0.15">
      <c r="A446" s="1">
        <v>42416</v>
      </c>
      <c r="B446" s="2">
        <v>1.089</v>
      </c>
      <c r="C446" s="2">
        <v>0.97099999999999997</v>
      </c>
      <c r="D446" s="2">
        <v>0.97</v>
      </c>
      <c r="E446" s="2">
        <v>1.101</v>
      </c>
      <c r="F446" s="2">
        <v>1.204</v>
      </c>
      <c r="G446" s="10">
        <v>10871.8</v>
      </c>
      <c r="H446" s="10">
        <v>11238.45</v>
      </c>
      <c r="I446" s="2" t="s">
        <v>8</v>
      </c>
      <c r="J446" s="2" t="s">
        <v>8</v>
      </c>
      <c r="K446" s="2" t="s">
        <v>8</v>
      </c>
      <c r="L446" s="2">
        <f t="shared" si="48"/>
        <v>1.0473571930578132</v>
      </c>
      <c r="M446" s="2">
        <f t="shared" si="49"/>
        <v>1.036</v>
      </c>
      <c r="N446" s="3">
        <f t="shared" si="50"/>
        <v>1.0962541561595707E-2</v>
      </c>
      <c r="O446" t="str">
        <f>IF(N446&gt;参数!B$5,"套","")</f>
        <v>套</v>
      </c>
      <c r="P446" s="3" t="str">
        <f>IFERROR(IF(O445="套",(F446-E445)/2-2*参数!B$2,""),"")</f>
        <v/>
      </c>
      <c r="Q446" s="11">
        <f t="shared" si="51"/>
        <v>5.1908484465112874</v>
      </c>
      <c r="R446" s="3">
        <f t="shared" si="52"/>
        <v>0</v>
      </c>
      <c r="S446" s="3">
        <f t="shared" si="53"/>
        <v>9.6539162112932564E-2</v>
      </c>
      <c r="T446" s="5">
        <f t="shared" si="54"/>
        <v>1.2586210289845656</v>
      </c>
      <c r="U446" s="5">
        <f t="shared" si="55"/>
        <v>1.8365245523045919</v>
      </c>
    </row>
    <row r="447" spans="1:21" x14ac:dyDescent="0.15">
      <c r="A447" s="1">
        <v>42417</v>
      </c>
      <c r="B447" s="2">
        <v>1.117</v>
      </c>
      <c r="C447" s="2">
        <v>0.97</v>
      </c>
      <c r="D447" s="2">
        <v>0.97199999999999998</v>
      </c>
      <c r="E447" s="2">
        <v>1.1919999999999999</v>
      </c>
      <c r="F447" s="2">
        <v>1.2589999999999999</v>
      </c>
      <c r="G447" s="10">
        <v>11261.61</v>
      </c>
      <c r="H447" s="10">
        <v>11515.34</v>
      </c>
      <c r="I447" s="2" t="s">
        <v>8</v>
      </c>
      <c r="J447" s="2" t="s">
        <v>8</v>
      </c>
      <c r="K447" s="2" t="s">
        <v>8</v>
      </c>
      <c r="L447" s="2">
        <f t="shared" si="48"/>
        <v>1.0911319824353001</v>
      </c>
      <c r="M447" s="2">
        <f t="shared" si="49"/>
        <v>1.081</v>
      </c>
      <c r="N447" s="3">
        <f t="shared" si="50"/>
        <v>9.3727867116559782E-3</v>
      </c>
      <c r="O447" t="str">
        <f>IF(N447&gt;参数!B$5,"套","")</f>
        <v>套</v>
      </c>
      <c r="P447" s="3">
        <f>IFERROR(IF(O446="套",(F447-E446)/2-2*参数!B$2,""),"")</f>
        <v>7.8799999999999953E-2</v>
      </c>
      <c r="Q447" s="11">
        <f t="shared" si="51"/>
        <v>5.5998873040963764</v>
      </c>
      <c r="R447" s="3">
        <f t="shared" si="52"/>
        <v>2.0618556701030855E-3</v>
      </c>
      <c r="S447" s="3">
        <f t="shared" si="53"/>
        <v>4.5681063122923637E-2</v>
      </c>
      <c r="T447" s="5">
        <f t="shared" si="54"/>
        <v>1.2612161238896884</v>
      </c>
      <c r="U447" s="5">
        <f t="shared" si="55"/>
        <v>1.920418946305217</v>
      </c>
    </row>
    <row r="448" spans="1:21" x14ac:dyDescent="0.15">
      <c r="A448" s="1">
        <v>42418</v>
      </c>
      <c r="B448" s="2">
        <v>1.101</v>
      </c>
      <c r="C448" s="2">
        <v>0.97099999999999997</v>
      </c>
      <c r="D448" s="2">
        <v>0.97299999999999998</v>
      </c>
      <c r="E448" s="2">
        <v>1.262</v>
      </c>
      <c r="F448" s="2">
        <v>1.2170000000000001</v>
      </c>
      <c r="G448" s="10">
        <v>11538.05</v>
      </c>
      <c r="H448" s="10">
        <v>11327.52</v>
      </c>
      <c r="I448" s="2" t="s">
        <v>8</v>
      </c>
      <c r="J448" s="2" t="s">
        <v>8</v>
      </c>
      <c r="K448" s="2" t="s">
        <v>8</v>
      </c>
      <c r="L448" s="2">
        <f t="shared" si="48"/>
        <v>1.1190927490200027</v>
      </c>
      <c r="M448" s="2">
        <f t="shared" si="49"/>
        <v>1.1165</v>
      </c>
      <c r="N448" s="3">
        <f t="shared" si="50"/>
        <v>2.3222113927474641E-3</v>
      </c>
      <c r="O448" t="str">
        <f>IF(N448&gt;参数!B$5,"套","")</f>
        <v/>
      </c>
      <c r="P448" s="3">
        <f>IFERROR(IF(O447="套",(F448-E447)/2-2*参数!B$2,""),"")</f>
        <v>1.2300000000000066E-2</v>
      </c>
      <c r="Q448" s="11">
        <f t="shared" si="51"/>
        <v>5.6687659179367618</v>
      </c>
      <c r="R448" s="3">
        <f t="shared" si="52"/>
        <v>1.0288065843622185E-3</v>
      </c>
      <c r="S448" s="3">
        <f t="shared" si="53"/>
        <v>-3.3359809372517701E-2</v>
      </c>
      <c r="T448" s="5">
        <f t="shared" si="54"/>
        <v>1.26251367134225</v>
      </c>
      <c r="U448" s="5">
        <f t="shared" si="55"/>
        <v>1.8563541363411036</v>
      </c>
    </row>
    <row r="449" spans="1:21" x14ac:dyDescent="0.15">
      <c r="A449" s="1">
        <v>42419</v>
      </c>
      <c r="B449" s="2">
        <v>1.1180000000000001</v>
      </c>
      <c r="C449" s="2">
        <v>0.97299999999999998</v>
      </c>
      <c r="D449" s="2">
        <v>0.97299999999999998</v>
      </c>
      <c r="E449" s="2">
        <v>1.2110000000000001</v>
      </c>
      <c r="F449" s="2">
        <v>1.236</v>
      </c>
      <c r="G449" s="10">
        <v>11309.58</v>
      </c>
      <c r="H449" s="10">
        <v>11424.23</v>
      </c>
      <c r="I449" s="2" t="s">
        <v>8</v>
      </c>
      <c r="J449" s="2" t="s">
        <v>8</v>
      </c>
      <c r="K449" s="2" t="s">
        <v>8</v>
      </c>
      <c r="L449" s="2">
        <f t="shared" si="48"/>
        <v>1.0993434729755498</v>
      </c>
      <c r="M449" s="2">
        <f t="shared" si="49"/>
        <v>1.0920000000000001</v>
      </c>
      <c r="N449" s="3">
        <f t="shared" si="50"/>
        <v>6.724792102151822E-3</v>
      </c>
      <c r="O449" t="str">
        <f>IF(N449&gt;参数!B$5,"套","")</f>
        <v/>
      </c>
      <c r="P449" s="3" t="str">
        <f>IFERROR(IF(O448="套",(F449-E448)/2-2*参数!B$2,""),"")</f>
        <v/>
      </c>
      <c r="Q449" s="11">
        <f t="shared" si="51"/>
        <v>5.6687659179367618</v>
      </c>
      <c r="R449" s="3">
        <f t="shared" si="52"/>
        <v>0</v>
      </c>
      <c r="S449" s="3">
        <f t="shared" si="53"/>
        <v>1.5612161051766549E-2</v>
      </c>
      <c r="T449" s="5">
        <f t="shared" si="54"/>
        <v>1.26251367134225</v>
      </c>
      <c r="U449" s="5">
        <f t="shared" si="55"/>
        <v>1.8853358360867738</v>
      </c>
    </row>
    <row r="450" spans="1:21" x14ac:dyDescent="0.15">
      <c r="A450" s="1">
        <v>42422</v>
      </c>
      <c r="B450" s="2">
        <v>1.135</v>
      </c>
      <c r="C450" s="2">
        <v>0.97299999999999998</v>
      </c>
      <c r="D450" s="2">
        <v>0.97399999999999998</v>
      </c>
      <c r="E450" s="2">
        <v>1.266</v>
      </c>
      <c r="F450" s="2">
        <v>1.274</v>
      </c>
      <c r="G450" s="10">
        <v>11565.43</v>
      </c>
      <c r="H450" s="10">
        <v>11569.26</v>
      </c>
      <c r="I450" s="2" t="s">
        <v>8</v>
      </c>
      <c r="J450" s="2" t="s">
        <v>8</v>
      </c>
      <c r="K450" s="2" t="s">
        <v>8</v>
      </c>
      <c r="L450" s="2">
        <f t="shared" si="48"/>
        <v>1.1311272322073349</v>
      </c>
      <c r="M450" s="2">
        <f t="shared" si="49"/>
        <v>1.1194999999999999</v>
      </c>
      <c r="N450" s="3">
        <f t="shared" si="50"/>
        <v>1.0386093977074573E-2</v>
      </c>
      <c r="O450" t="str">
        <f>IF(N450&gt;参数!B$5,"套","")</f>
        <v>套</v>
      </c>
      <c r="P450" s="3" t="str">
        <f>IFERROR(IF(O449="套",(F450-E449)/2-2*参数!B$2,""),"")</f>
        <v/>
      </c>
      <c r="Q450" s="11">
        <f t="shared" si="51"/>
        <v>5.6687659179367618</v>
      </c>
      <c r="R450" s="3">
        <f t="shared" si="52"/>
        <v>1.0277492291881352E-3</v>
      </c>
      <c r="S450" s="3">
        <f t="shared" si="53"/>
        <v>3.0744336569579422E-2</v>
      </c>
      <c r="T450" s="5">
        <f t="shared" si="54"/>
        <v>1.2638112187948114</v>
      </c>
      <c r="U450" s="5">
        <f t="shared" si="55"/>
        <v>1.9432992355781149</v>
      </c>
    </row>
    <row r="451" spans="1:21" x14ac:dyDescent="0.15">
      <c r="A451" s="1">
        <v>42423</v>
      </c>
      <c r="B451" s="2">
        <v>1.121</v>
      </c>
      <c r="C451" s="2">
        <v>0.97399999999999998</v>
      </c>
      <c r="D451" s="2">
        <v>0.97499999999999998</v>
      </c>
      <c r="E451" s="2">
        <v>1.276</v>
      </c>
      <c r="F451" s="2">
        <v>1.2549999999999999</v>
      </c>
      <c r="G451" s="10">
        <v>11577.09</v>
      </c>
      <c r="H451" s="10">
        <v>11445.79</v>
      </c>
      <c r="I451" s="2" t="s">
        <v>8</v>
      </c>
      <c r="J451" s="2" t="s">
        <v>8</v>
      </c>
      <c r="K451" s="2" t="s">
        <v>8</v>
      </c>
      <c r="L451" s="2">
        <f t="shared" si="48"/>
        <v>1.135729752594375</v>
      </c>
      <c r="M451" s="2">
        <f t="shared" si="49"/>
        <v>1.125</v>
      </c>
      <c r="N451" s="3">
        <f t="shared" si="50"/>
        <v>9.5375578616667678E-3</v>
      </c>
      <c r="O451" t="str">
        <f>IF(N451&gt;参数!B$5,"套","")</f>
        <v>套</v>
      </c>
      <c r="P451" s="3">
        <f>IFERROR(IF(O450="套",(F451-E450)/2-2*参数!B$2,""),"")</f>
        <v>-5.7000000000000601E-3</v>
      </c>
      <c r="Q451" s="11">
        <f t="shared" si="51"/>
        <v>5.6364539522045218</v>
      </c>
      <c r="R451" s="3">
        <f t="shared" si="52"/>
        <v>1.0266940451746365E-3</v>
      </c>
      <c r="S451" s="3">
        <f t="shared" si="53"/>
        <v>-1.4913657770800781E-2</v>
      </c>
      <c r="T451" s="5">
        <f t="shared" si="54"/>
        <v>1.265108766247373</v>
      </c>
      <c r="U451" s="5">
        <f t="shared" si="55"/>
        <v>1.9143175358324442</v>
      </c>
    </row>
    <row r="452" spans="1:21" x14ac:dyDescent="0.15">
      <c r="A452" s="1">
        <v>42424</v>
      </c>
      <c r="B452" s="2">
        <v>1.129</v>
      </c>
      <c r="C452" s="2">
        <v>0.97399999999999998</v>
      </c>
      <c r="D452" s="2">
        <v>0.97199999999999998</v>
      </c>
      <c r="E452" s="2">
        <v>1.248</v>
      </c>
      <c r="F452" s="2">
        <v>1.268</v>
      </c>
      <c r="G452" s="10">
        <v>11399.5</v>
      </c>
      <c r="H452" s="10">
        <v>11531.37</v>
      </c>
      <c r="I452" s="2" t="s">
        <v>8</v>
      </c>
      <c r="J452" s="2" t="s">
        <v>8</v>
      </c>
      <c r="K452" s="2" t="s">
        <v>8</v>
      </c>
      <c r="L452" s="2">
        <f t="shared" si="48"/>
        <v>1.1166930421141745</v>
      </c>
      <c r="M452" s="2">
        <f t="shared" si="49"/>
        <v>1.111</v>
      </c>
      <c r="N452" s="3">
        <f t="shared" si="50"/>
        <v>5.1242503277899587E-3</v>
      </c>
      <c r="O452" t="str">
        <f>IF(N452&gt;参数!B$5,"套","")</f>
        <v/>
      </c>
      <c r="P452" s="3">
        <f>IFERROR(IF(O451="套",(F452-E451)/2-2*参数!B$2,""),"")</f>
        <v>-4.2000000000000032E-3</v>
      </c>
      <c r="Q452" s="11">
        <f t="shared" si="51"/>
        <v>5.612780845605263</v>
      </c>
      <c r="R452" s="3">
        <f t="shared" si="52"/>
        <v>-3.0769230769230882E-3</v>
      </c>
      <c r="S452" s="3">
        <f t="shared" si="53"/>
        <v>1.0358565737051961E-2</v>
      </c>
      <c r="T452" s="5">
        <f t="shared" si="54"/>
        <v>1.2612161238896888</v>
      </c>
      <c r="U452" s="5">
        <f t="shared" si="55"/>
        <v>1.9341471198689559</v>
      </c>
    </row>
    <row r="453" spans="1:21" x14ac:dyDescent="0.15">
      <c r="A453" s="1">
        <v>42425</v>
      </c>
      <c r="B453" s="2">
        <v>1.0229999999999999</v>
      </c>
      <c r="C453" s="2">
        <v>0.97199999999999998</v>
      </c>
      <c r="D453" s="2">
        <v>0.97599999999999998</v>
      </c>
      <c r="E453" s="2">
        <v>1.2629999999999999</v>
      </c>
      <c r="F453" s="2">
        <v>1.141</v>
      </c>
      <c r="G453" s="10">
        <v>11498.7</v>
      </c>
      <c r="H453" s="10">
        <v>10563.63</v>
      </c>
      <c r="I453" s="2" t="s">
        <v>8</v>
      </c>
      <c r="J453" s="2" t="s">
        <v>8</v>
      </c>
      <c r="K453" s="2" t="s">
        <v>8</v>
      </c>
      <c r="L453" s="2">
        <f t="shared" si="48"/>
        <v>1.1259613143538016</v>
      </c>
      <c r="M453" s="2">
        <f t="shared" si="49"/>
        <v>1.1174999999999999</v>
      </c>
      <c r="N453" s="3">
        <f t="shared" si="50"/>
        <v>7.5716459541850245E-3</v>
      </c>
      <c r="O453" t="str">
        <f>IF(N453&gt;参数!B$5,"套","")</f>
        <v>套</v>
      </c>
      <c r="P453" s="3" t="str">
        <f>IFERROR(IF(O452="套",(F453-E452)/2-2*参数!B$2,""),"")</f>
        <v/>
      </c>
      <c r="Q453" s="11">
        <f t="shared" si="51"/>
        <v>5.612780845605263</v>
      </c>
      <c r="R453" s="3">
        <f t="shared" si="52"/>
        <v>4.115226337448652E-3</v>
      </c>
      <c r="S453" s="3">
        <f t="shared" si="53"/>
        <v>-0.10015772870662465</v>
      </c>
      <c r="T453" s="5">
        <f t="shared" si="54"/>
        <v>1.2664063136999346</v>
      </c>
      <c r="U453" s="5">
        <f t="shared" si="55"/>
        <v>1.7404273373584216</v>
      </c>
    </row>
    <row r="454" spans="1:21" x14ac:dyDescent="0.15">
      <c r="A454" s="1">
        <v>42426</v>
      </c>
      <c r="B454" s="2">
        <v>1.014</v>
      </c>
      <c r="C454" s="2">
        <v>0.97599999999999998</v>
      </c>
      <c r="D454" s="2">
        <v>0.97099999999999997</v>
      </c>
      <c r="E454" s="2">
        <v>1.1100000000000001</v>
      </c>
      <c r="F454" s="2">
        <v>1.0620000000000001</v>
      </c>
      <c r="G454" s="10">
        <v>10657.55</v>
      </c>
      <c r="H454" s="10">
        <v>10476.41</v>
      </c>
      <c r="I454" s="2" t="s">
        <v>8</v>
      </c>
      <c r="J454" s="2" t="s">
        <v>8</v>
      </c>
      <c r="K454" s="2" t="s">
        <v>8</v>
      </c>
      <c r="L454" s="2">
        <f t="shared" ref="L454:L517" si="56">IFERROR(B453*(1+95%*(G454/H453-1)),"")</f>
        <v>1.0316406047921025</v>
      </c>
      <c r="M454" s="2">
        <f t="shared" ref="M454:M517" si="57">IFERROR((C454+E454)/2,"")</f>
        <v>1.0430000000000001</v>
      </c>
      <c r="N454" s="3">
        <f t="shared" ref="N454:N517" si="58">IFERROR(L454/M454-1,"")</f>
        <v>-1.0891078818693778E-2</v>
      </c>
      <c r="O454" t="str">
        <f>IF(N454&gt;参数!B$5,"套","")</f>
        <v/>
      </c>
      <c r="P454" s="3">
        <f>IFERROR(IF(O453="套",(F454-E453)/2-2*参数!B$2,""),"")</f>
        <v>-0.10069999999999993</v>
      </c>
      <c r="Q454" s="11">
        <f t="shared" ref="Q454:Q517" si="59">IFERROR(Q453*(1+P454),Q453)</f>
        <v>5.0475738144528135</v>
      </c>
      <c r="R454" s="3">
        <f t="shared" ref="R454:R517" si="60">(IFERROR(D454+0,0)+IFERROR(J454+0,0))/IFERROR(D453+0,0)-1</f>
        <v>-5.1229508196721785E-3</v>
      </c>
      <c r="S454" s="3">
        <f t="shared" ref="S454:S517" si="61">(IFERROR(F454+0,0)+IFERROR(K454+0,0))/IFERROR(F453+0,0)-1</f>
        <v>-6.9237510955302284E-2</v>
      </c>
      <c r="T454" s="5">
        <f t="shared" ref="T454:T517" si="62">IFERROR(T453*(1+R454),T453)</f>
        <v>1.2599185764371275</v>
      </c>
      <c r="U454" s="5">
        <f t="shared" ref="U454:U517" si="63">IFERROR(U453*(1+S454),U453)</f>
        <v>1.6199244805211603</v>
      </c>
    </row>
    <row r="455" spans="1:21" x14ac:dyDescent="0.15">
      <c r="A455" s="1">
        <v>42429</v>
      </c>
      <c r="B455" s="2">
        <v>0.95</v>
      </c>
      <c r="C455" s="2">
        <v>0.97</v>
      </c>
      <c r="D455" s="2">
        <v>0.97199999999999998</v>
      </c>
      <c r="E455" s="2">
        <v>1.06</v>
      </c>
      <c r="F455" s="2">
        <v>0.95599999999999996</v>
      </c>
      <c r="G455" s="10">
        <v>10436.469999999999</v>
      </c>
      <c r="H455" s="10">
        <v>9884.64</v>
      </c>
      <c r="I455" s="2" t="s">
        <v>8</v>
      </c>
      <c r="J455" s="2" t="s">
        <v>8</v>
      </c>
      <c r="K455" s="2" t="s">
        <v>8</v>
      </c>
      <c r="L455" s="2">
        <f t="shared" si="56"/>
        <v>1.0103275394911042</v>
      </c>
      <c r="M455" s="2">
        <f t="shared" si="57"/>
        <v>1.0150000000000001</v>
      </c>
      <c r="N455" s="3">
        <f t="shared" si="58"/>
        <v>-4.603409368370337E-3</v>
      </c>
      <c r="O455" t="str">
        <f>IF(N455&gt;参数!B$5,"套","")</f>
        <v/>
      </c>
      <c r="P455" s="3" t="str">
        <f>IFERROR(IF(O454="套",(F455-E454)/2-2*参数!B$2,""),"")</f>
        <v/>
      </c>
      <c r="Q455" s="11">
        <f t="shared" si="59"/>
        <v>5.0475738144528135</v>
      </c>
      <c r="R455" s="3">
        <f t="shared" si="60"/>
        <v>1.029866117404632E-3</v>
      </c>
      <c r="S455" s="3">
        <f t="shared" si="61"/>
        <v>-9.9811676082862566E-2</v>
      </c>
      <c r="T455" s="5">
        <f t="shared" si="62"/>
        <v>1.2612161238896886</v>
      </c>
      <c r="U455" s="5">
        <f t="shared" si="63"/>
        <v>1.4582371029926828</v>
      </c>
    </row>
    <row r="456" spans="1:21" x14ac:dyDescent="0.15">
      <c r="A456" s="1">
        <v>42430</v>
      </c>
      <c r="B456" s="2">
        <v>0.97699999999999998</v>
      </c>
      <c r="C456" s="2">
        <v>0.97199999999999998</v>
      </c>
      <c r="D456" s="2">
        <v>0.96799999999999997</v>
      </c>
      <c r="E456" s="2">
        <v>0.95199999999999996</v>
      </c>
      <c r="F456" s="2">
        <v>0.98799999999999999</v>
      </c>
      <c r="G456" s="10">
        <v>9924.14</v>
      </c>
      <c r="H456" s="10">
        <v>10140.540000000001</v>
      </c>
      <c r="I456" s="2" t="s">
        <v>8</v>
      </c>
      <c r="J456" s="2" t="s">
        <v>8</v>
      </c>
      <c r="K456" s="2" t="s">
        <v>8</v>
      </c>
      <c r="L456" s="2">
        <f t="shared" si="56"/>
        <v>0.95360647934573228</v>
      </c>
      <c r="M456" s="2">
        <f t="shared" si="57"/>
        <v>0.96199999999999997</v>
      </c>
      <c r="N456" s="3">
        <f t="shared" si="58"/>
        <v>-8.7250734451846945E-3</v>
      </c>
      <c r="O456" t="str">
        <f>IF(N456&gt;参数!B$5,"套","")</f>
        <v/>
      </c>
      <c r="P456" s="3" t="str">
        <f>IFERROR(IF(O455="套",(F456-E455)/2-2*参数!B$2,""),"")</f>
        <v/>
      </c>
      <c r="Q456" s="11">
        <f t="shared" si="59"/>
        <v>5.0475738144528135</v>
      </c>
      <c r="R456" s="3">
        <f t="shared" si="60"/>
        <v>-4.1152263374485409E-3</v>
      </c>
      <c r="S456" s="3">
        <f t="shared" si="61"/>
        <v>3.3472803347280422E-2</v>
      </c>
      <c r="T456" s="5">
        <f t="shared" si="62"/>
        <v>1.2560259340794431</v>
      </c>
      <c r="U456" s="5">
        <f t="shared" si="63"/>
        <v>1.5070483867748647</v>
      </c>
    </row>
    <row r="457" spans="1:21" x14ac:dyDescent="0.15">
      <c r="A457" s="1">
        <v>42431</v>
      </c>
      <c r="B457" s="2">
        <v>1.028</v>
      </c>
      <c r="C457" s="2">
        <v>0.96899999999999997</v>
      </c>
      <c r="D457" s="2">
        <v>0.96699999999999997</v>
      </c>
      <c r="E457" s="2">
        <v>0.99199999999999999</v>
      </c>
      <c r="F457" s="2">
        <v>1.0820000000000001</v>
      </c>
      <c r="G457" s="10">
        <v>10141.18</v>
      </c>
      <c r="H457" s="10">
        <v>10631.28</v>
      </c>
      <c r="I457" s="2" t="s">
        <v>8</v>
      </c>
      <c r="J457" s="2" t="s">
        <v>8</v>
      </c>
      <c r="K457" s="2" t="s">
        <v>8</v>
      </c>
      <c r="L457" s="2">
        <f t="shared" si="56"/>
        <v>0.97705857834000953</v>
      </c>
      <c r="M457" s="2">
        <f t="shared" si="57"/>
        <v>0.98049999999999993</v>
      </c>
      <c r="N457" s="3">
        <f t="shared" si="58"/>
        <v>-3.5098640081493437E-3</v>
      </c>
      <c r="O457" t="str">
        <f>IF(N457&gt;参数!B$5,"套","")</f>
        <v/>
      </c>
      <c r="P457" s="3" t="str">
        <f>IFERROR(IF(O456="套",(F457-E456)/2-2*参数!B$2,""),"")</f>
        <v/>
      </c>
      <c r="Q457" s="11">
        <f t="shared" si="59"/>
        <v>5.0475738144528135</v>
      </c>
      <c r="R457" s="3">
        <f t="shared" si="60"/>
        <v>-1.0330578512396382E-3</v>
      </c>
      <c r="S457" s="3">
        <f t="shared" si="61"/>
        <v>9.5141700404858476E-2</v>
      </c>
      <c r="T457" s="5">
        <f t="shared" si="62"/>
        <v>1.2547283866268817</v>
      </c>
      <c r="U457" s="5">
        <f t="shared" si="63"/>
        <v>1.6504315328850243</v>
      </c>
    </row>
    <row r="458" spans="1:21" x14ac:dyDescent="0.15">
      <c r="A458" s="1">
        <v>42432</v>
      </c>
      <c r="B458" s="2">
        <v>1.0289999999999999</v>
      </c>
      <c r="C458" s="2">
        <v>0.96799999999999997</v>
      </c>
      <c r="D458" s="2">
        <v>0.96699999999999997</v>
      </c>
      <c r="E458" s="2">
        <v>1.0900000000000001</v>
      </c>
      <c r="F458" s="2">
        <v>1.0900000000000001</v>
      </c>
      <c r="G458" s="10">
        <v>10698.31</v>
      </c>
      <c r="H458" s="10">
        <v>10639.49</v>
      </c>
      <c r="I458" s="2" t="s">
        <v>8</v>
      </c>
      <c r="J458" s="2" t="s">
        <v>8</v>
      </c>
      <c r="K458" s="2" t="s">
        <v>8</v>
      </c>
      <c r="L458" s="2">
        <f t="shared" si="56"/>
        <v>1.0341574427538358</v>
      </c>
      <c r="M458" s="2">
        <f t="shared" si="57"/>
        <v>1.0289999999999999</v>
      </c>
      <c r="N458" s="3">
        <f t="shared" si="58"/>
        <v>5.012092083416908E-3</v>
      </c>
      <c r="O458" t="str">
        <f>IF(N458&gt;参数!B$5,"套","")</f>
        <v/>
      </c>
      <c r="P458" s="3" t="str">
        <f>IFERROR(IF(O457="套",(F458-E457)/2-2*参数!B$2,""),"")</f>
        <v/>
      </c>
      <c r="Q458" s="11">
        <f t="shared" si="59"/>
        <v>5.0475738144528135</v>
      </c>
      <c r="R458" s="3">
        <f t="shared" si="60"/>
        <v>0</v>
      </c>
      <c r="S458" s="3">
        <f t="shared" si="61"/>
        <v>7.3937153419594281E-3</v>
      </c>
      <c r="T458" s="5">
        <f t="shared" si="62"/>
        <v>1.2547283866268817</v>
      </c>
      <c r="U458" s="5">
        <f t="shared" si="63"/>
        <v>1.6626343538305699</v>
      </c>
    </row>
    <row r="459" spans="1:21" x14ac:dyDescent="0.15">
      <c r="A459" s="1">
        <v>42433</v>
      </c>
      <c r="B459" s="2">
        <v>1.006</v>
      </c>
      <c r="C459" s="2">
        <v>0.96799999999999997</v>
      </c>
      <c r="D459" s="2">
        <v>0.97099999999999997</v>
      </c>
      <c r="E459" s="2">
        <v>1.089</v>
      </c>
      <c r="F459" s="2">
        <v>1.0229999999999999</v>
      </c>
      <c r="G459" s="10">
        <v>10606.15</v>
      </c>
      <c r="H459" s="10">
        <v>10442.66</v>
      </c>
      <c r="I459" s="2" t="s">
        <v>8</v>
      </c>
      <c r="J459" s="2" t="s">
        <v>8</v>
      </c>
      <c r="K459" s="2" t="s">
        <v>8</v>
      </c>
      <c r="L459" s="2">
        <f t="shared" si="56"/>
        <v>1.0259367406708402</v>
      </c>
      <c r="M459" s="2">
        <f t="shared" si="57"/>
        <v>1.0285</v>
      </c>
      <c r="N459" s="3">
        <f t="shared" si="58"/>
        <v>-2.4922307527076581E-3</v>
      </c>
      <c r="O459" t="str">
        <f>IF(N459&gt;参数!B$5,"套","")</f>
        <v/>
      </c>
      <c r="P459" s="3" t="str">
        <f>IFERROR(IF(O458="套",(F459-E458)/2-2*参数!B$2,""),"")</f>
        <v/>
      </c>
      <c r="Q459" s="11">
        <f t="shared" si="59"/>
        <v>5.0475738144528135</v>
      </c>
      <c r="R459" s="3">
        <f t="shared" si="60"/>
        <v>4.1365046535677408E-3</v>
      </c>
      <c r="S459" s="3">
        <f t="shared" si="61"/>
        <v>-6.1467889908257023E-2</v>
      </c>
      <c r="T459" s="5">
        <f t="shared" si="62"/>
        <v>1.2599185764371272</v>
      </c>
      <c r="U459" s="5">
        <f t="shared" si="63"/>
        <v>1.5604357284116264</v>
      </c>
    </row>
    <row r="460" spans="1:21" x14ac:dyDescent="0.15">
      <c r="A460" s="1">
        <v>42436</v>
      </c>
      <c r="B460" s="2">
        <v>1.0269999999999999</v>
      </c>
      <c r="C460" s="2">
        <v>0.97099999999999997</v>
      </c>
      <c r="D460" s="2">
        <v>0.97199999999999998</v>
      </c>
      <c r="E460" s="2">
        <v>1.04</v>
      </c>
      <c r="F460" s="2">
        <v>1.0640000000000001</v>
      </c>
      <c r="G460" s="10">
        <v>10512.75</v>
      </c>
      <c r="H460" s="10">
        <v>10644.55</v>
      </c>
      <c r="I460" s="2" t="s">
        <v>8</v>
      </c>
      <c r="J460" s="2" t="s">
        <v>8</v>
      </c>
      <c r="K460" s="2" t="s">
        <v>8</v>
      </c>
      <c r="L460" s="2">
        <f t="shared" si="56"/>
        <v>1.012414554624971</v>
      </c>
      <c r="M460" s="2">
        <f t="shared" si="57"/>
        <v>1.0055000000000001</v>
      </c>
      <c r="N460" s="3">
        <f t="shared" si="58"/>
        <v>6.8767325956946568E-3</v>
      </c>
      <c r="O460" t="str">
        <f>IF(N460&gt;参数!B$5,"套","")</f>
        <v/>
      </c>
      <c r="P460" s="3" t="str">
        <f>IFERROR(IF(O459="套",(F460-E459)/2-2*参数!B$2,""),"")</f>
        <v/>
      </c>
      <c r="Q460" s="11">
        <f t="shared" si="59"/>
        <v>5.0475738144528135</v>
      </c>
      <c r="R460" s="3">
        <f t="shared" si="60"/>
        <v>1.029866117404632E-3</v>
      </c>
      <c r="S460" s="3">
        <f t="shared" si="61"/>
        <v>4.0078201368524136E-2</v>
      </c>
      <c r="T460" s="5">
        <f t="shared" si="62"/>
        <v>1.2612161238896884</v>
      </c>
      <c r="U460" s="5">
        <f t="shared" si="63"/>
        <v>1.6229751857575472</v>
      </c>
    </row>
    <row r="461" spans="1:21" x14ac:dyDescent="0.15">
      <c r="A461" s="1">
        <v>42437</v>
      </c>
      <c r="B461" s="2">
        <v>1.0229999999999999</v>
      </c>
      <c r="C461" s="2">
        <v>0.97199999999999998</v>
      </c>
      <c r="D461" s="2">
        <v>0.97299999999999998</v>
      </c>
      <c r="E461" s="2">
        <v>1.06</v>
      </c>
      <c r="F461" s="2">
        <v>1.056</v>
      </c>
      <c r="G461" s="10">
        <v>10587.87</v>
      </c>
      <c r="H461" s="10">
        <v>10585.62</v>
      </c>
      <c r="I461" s="2" t="s">
        <v>8</v>
      </c>
      <c r="J461" s="2" t="s">
        <v>8</v>
      </c>
      <c r="K461" s="2" t="s">
        <v>8</v>
      </c>
      <c r="L461" s="2">
        <f t="shared" si="56"/>
        <v>1.0218048680310581</v>
      </c>
      <c r="M461" s="2">
        <f t="shared" si="57"/>
        <v>1.016</v>
      </c>
      <c r="N461" s="3">
        <f t="shared" si="58"/>
        <v>5.7134527864743934E-3</v>
      </c>
      <c r="O461" t="str">
        <f>IF(N461&gt;参数!B$5,"套","")</f>
        <v/>
      </c>
      <c r="P461" s="3" t="str">
        <f>IFERROR(IF(O460="套",(F461-E460)/2-2*参数!B$2,""),"")</f>
        <v/>
      </c>
      <c r="Q461" s="11">
        <f t="shared" si="59"/>
        <v>5.0475738144528135</v>
      </c>
      <c r="R461" s="3">
        <f t="shared" si="60"/>
        <v>1.0288065843622185E-3</v>
      </c>
      <c r="S461" s="3">
        <f t="shared" si="61"/>
        <v>-7.5187969924812581E-3</v>
      </c>
      <c r="T461" s="5">
        <f t="shared" si="62"/>
        <v>1.26251367134225</v>
      </c>
      <c r="U461" s="5">
        <f t="shared" si="63"/>
        <v>1.6107723648120016</v>
      </c>
    </row>
    <row r="462" spans="1:21" x14ac:dyDescent="0.15">
      <c r="A462" s="1">
        <v>42438</v>
      </c>
      <c r="B462" s="2">
        <v>1.0049999999999999</v>
      </c>
      <c r="C462" s="2">
        <v>0.97399999999999998</v>
      </c>
      <c r="D462" s="2">
        <v>0.97599999999999998</v>
      </c>
      <c r="E462" s="2">
        <v>1.006</v>
      </c>
      <c r="F462" s="2">
        <v>1.0249999999999999</v>
      </c>
      <c r="G462" s="10">
        <v>10348.299999999999</v>
      </c>
      <c r="H462" s="10">
        <v>10417.549999999999</v>
      </c>
      <c r="I462" s="2" t="s">
        <v>8</v>
      </c>
      <c r="J462" s="2" t="s">
        <v>8</v>
      </c>
      <c r="K462" s="2" t="s">
        <v>8</v>
      </c>
      <c r="L462" s="2">
        <f t="shared" si="56"/>
        <v>1.0012120043984196</v>
      </c>
      <c r="M462" s="2">
        <f t="shared" si="57"/>
        <v>0.99</v>
      </c>
      <c r="N462" s="3">
        <f t="shared" si="58"/>
        <v>1.1325256968100605E-2</v>
      </c>
      <c r="O462" t="str">
        <f>IF(N462&gt;参数!B$5,"套","")</f>
        <v>套</v>
      </c>
      <c r="P462" s="3" t="str">
        <f>IFERROR(IF(O461="套",(F462-E461)/2-2*参数!B$2,""),"")</f>
        <v/>
      </c>
      <c r="Q462" s="11">
        <f t="shared" si="59"/>
        <v>5.0475738144528135</v>
      </c>
      <c r="R462" s="3">
        <f t="shared" si="60"/>
        <v>3.0832476875641834E-3</v>
      </c>
      <c r="S462" s="3">
        <f t="shared" si="61"/>
        <v>-2.9356060606060774E-2</v>
      </c>
      <c r="T462" s="5">
        <f t="shared" si="62"/>
        <v>1.2664063136999342</v>
      </c>
      <c r="U462" s="5">
        <f t="shared" si="63"/>
        <v>1.5634864336480125</v>
      </c>
    </row>
    <row r="463" spans="1:21" x14ac:dyDescent="0.15">
      <c r="A463" s="1">
        <v>42439</v>
      </c>
      <c r="B463" s="2">
        <v>0.98399999999999999</v>
      </c>
      <c r="C463" s="2">
        <v>0.97599999999999998</v>
      </c>
      <c r="D463" s="2">
        <v>0.97599999999999998</v>
      </c>
      <c r="E463" s="2">
        <v>1.024</v>
      </c>
      <c r="F463" s="2">
        <v>1.002</v>
      </c>
      <c r="G463" s="10">
        <v>10342.89</v>
      </c>
      <c r="H463" s="10">
        <v>10155.57</v>
      </c>
      <c r="I463" s="2" t="s">
        <v>8</v>
      </c>
      <c r="J463" s="2" t="s">
        <v>8</v>
      </c>
      <c r="K463" s="2" t="s">
        <v>8</v>
      </c>
      <c r="L463" s="2">
        <f t="shared" si="56"/>
        <v>0.99815754328032968</v>
      </c>
      <c r="M463" s="2">
        <f t="shared" si="57"/>
        <v>1</v>
      </c>
      <c r="N463" s="3">
        <f t="shared" si="58"/>
        <v>-1.8424567196703157E-3</v>
      </c>
      <c r="O463" t="str">
        <f>IF(N463&gt;参数!B$5,"套","")</f>
        <v/>
      </c>
      <c r="P463" s="3">
        <f>IFERROR(IF(O462="套",(F463-E462)/2-2*参数!B$2,""),"")</f>
        <v>-2.2000000000000019E-3</v>
      </c>
      <c r="Q463" s="11">
        <f t="shared" si="59"/>
        <v>5.0364691520610174</v>
      </c>
      <c r="R463" s="3">
        <f t="shared" si="60"/>
        <v>0</v>
      </c>
      <c r="S463" s="3">
        <f t="shared" si="61"/>
        <v>-2.2439024390243811E-2</v>
      </c>
      <c r="T463" s="5">
        <f t="shared" si="62"/>
        <v>1.2664063136999342</v>
      </c>
      <c r="U463" s="5">
        <f t="shared" si="63"/>
        <v>1.5284033234295695</v>
      </c>
    </row>
    <row r="464" spans="1:21" x14ac:dyDescent="0.15">
      <c r="A464" s="1">
        <v>42440</v>
      </c>
      <c r="B464" s="2">
        <v>0.98099999999999998</v>
      </c>
      <c r="C464" s="2">
        <v>0.97599999999999998</v>
      </c>
      <c r="D464" s="2">
        <v>0.97299999999999998</v>
      </c>
      <c r="E464" s="2">
        <v>0.98199999999999998</v>
      </c>
      <c r="F464" s="2">
        <v>0.98399999999999999</v>
      </c>
      <c r="G464" s="10">
        <v>10004.52</v>
      </c>
      <c r="H464" s="10">
        <v>10041.040000000001</v>
      </c>
      <c r="I464" s="2" t="s">
        <v>8</v>
      </c>
      <c r="J464" s="2" t="s">
        <v>8</v>
      </c>
      <c r="K464" s="2" t="s">
        <v>8</v>
      </c>
      <c r="L464" s="2">
        <f t="shared" si="56"/>
        <v>0.97009614822210866</v>
      </c>
      <c r="M464" s="2">
        <f t="shared" si="57"/>
        <v>0.97899999999999998</v>
      </c>
      <c r="N464" s="3">
        <f t="shared" si="58"/>
        <v>-9.0948434912067055E-3</v>
      </c>
      <c r="O464" t="str">
        <f>IF(N464&gt;参数!B$5,"套","")</f>
        <v/>
      </c>
      <c r="P464" s="3" t="str">
        <f>IFERROR(IF(O463="套",(F464-E463)/2-2*参数!B$2,""),"")</f>
        <v/>
      </c>
      <c r="Q464" s="11">
        <f t="shared" si="59"/>
        <v>5.0364691520610174</v>
      </c>
      <c r="R464" s="3">
        <f t="shared" si="60"/>
        <v>-3.0737704918032405E-3</v>
      </c>
      <c r="S464" s="3">
        <f t="shared" si="61"/>
        <v>-1.7964071856287456E-2</v>
      </c>
      <c r="T464" s="5">
        <f t="shared" si="62"/>
        <v>1.26251367134225</v>
      </c>
      <c r="U464" s="5">
        <f t="shared" si="63"/>
        <v>1.5009469763020922</v>
      </c>
    </row>
    <row r="465" spans="1:21" x14ac:dyDescent="0.15">
      <c r="A465" s="1">
        <v>42443</v>
      </c>
      <c r="B465" s="2">
        <v>1.0189999999999999</v>
      </c>
      <c r="C465" s="2">
        <v>0.97399999999999998</v>
      </c>
      <c r="D465" s="2">
        <v>0.97399999999999998</v>
      </c>
      <c r="E465" s="2">
        <v>1.0149999999999999</v>
      </c>
      <c r="F465" s="2">
        <v>1.0469999999999999</v>
      </c>
      <c r="G465" s="10">
        <v>10100.4</v>
      </c>
      <c r="H465" s="10">
        <v>10313.799999999999</v>
      </c>
      <c r="I465" s="2" t="s">
        <v>8</v>
      </c>
      <c r="J465" s="2" t="s">
        <v>8</v>
      </c>
      <c r="K465" s="2" t="s">
        <v>8</v>
      </c>
      <c r="L465" s="2">
        <f t="shared" si="56"/>
        <v>0.98650944444001798</v>
      </c>
      <c r="M465" s="2">
        <f t="shared" si="57"/>
        <v>0.99449999999999994</v>
      </c>
      <c r="N465" s="3">
        <f t="shared" si="58"/>
        <v>-8.0347466666484957E-3</v>
      </c>
      <c r="O465" t="str">
        <f>IF(N465&gt;参数!B$5,"套","")</f>
        <v/>
      </c>
      <c r="P465" s="3" t="str">
        <f>IFERROR(IF(O464="套",(F465-E464)/2-2*参数!B$2,""),"")</f>
        <v/>
      </c>
      <c r="Q465" s="11">
        <f t="shared" si="59"/>
        <v>5.0364691520610174</v>
      </c>
      <c r="R465" s="3">
        <f t="shared" si="60"/>
        <v>1.0277492291881352E-3</v>
      </c>
      <c r="S465" s="3">
        <f t="shared" si="61"/>
        <v>6.4024390243902385E-2</v>
      </c>
      <c r="T465" s="5">
        <f t="shared" si="62"/>
        <v>1.2638112187948114</v>
      </c>
      <c r="U465" s="5">
        <f t="shared" si="63"/>
        <v>1.5970441912482627</v>
      </c>
    </row>
    <row r="466" spans="1:21" x14ac:dyDescent="0.15">
      <c r="A466" s="1">
        <v>42444</v>
      </c>
      <c r="B466" s="2">
        <v>1.02</v>
      </c>
      <c r="C466" s="2">
        <v>0.97399999999999998</v>
      </c>
      <c r="D466" s="2">
        <v>0.97699999999999998</v>
      </c>
      <c r="E466" s="2">
        <v>1.0369999999999999</v>
      </c>
      <c r="F466" s="2">
        <v>1.0369999999999999</v>
      </c>
      <c r="G466" s="10">
        <v>10228.549999999999</v>
      </c>
      <c r="H466" s="10">
        <v>10203.31</v>
      </c>
      <c r="I466" s="2" t="s">
        <v>8</v>
      </c>
      <c r="J466" s="2" t="s">
        <v>8</v>
      </c>
      <c r="K466" s="2" t="s">
        <v>8</v>
      </c>
      <c r="L466" s="2">
        <f t="shared" si="56"/>
        <v>1.0109984620120616</v>
      </c>
      <c r="M466" s="2">
        <f t="shared" si="57"/>
        <v>1.0055000000000001</v>
      </c>
      <c r="N466" s="3">
        <f t="shared" si="58"/>
        <v>5.468385889668248E-3</v>
      </c>
      <c r="O466" t="str">
        <f>IF(N466&gt;参数!B$5,"套","")</f>
        <v/>
      </c>
      <c r="P466" s="3" t="str">
        <f>IFERROR(IF(O465="套",(F466-E465)/2-2*参数!B$2,""),"")</f>
        <v/>
      </c>
      <c r="Q466" s="11">
        <f t="shared" si="59"/>
        <v>5.0364691520610174</v>
      </c>
      <c r="R466" s="3">
        <f t="shared" si="60"/>
        <v>3.0800821355236874E-3</v>
      </c>
      <c r="S466" s="3">
        <f t="shared" si="61"/>
        <v>-9.5510983763132939E-3</v>
      </c>
      <c r="T466" s="5">
        <f t="shared" si="62"/>
        <v>1.2677038611524958</v>
      </c>
      <c r="U466" s="5">
        <f t="shared" si="63"/>
        <v>1.5817906650663309</v>
      </c>
    </row>
    <row r="467" spans="1:21" x14ac:dyDescent="0.15">
      <c r="A467" s="1">
        <v>42445</v>
      </c>
      <c r="B467" s="2">
        <v>1.002</v>
      </c>
      <c r="C467" s="2">
        <v>0.97699999999999998</v>
      </c>
      <c r="D467" s="2">
        <v>0.97799999999999998</v>
      </c>
      <c r="E467" s="2">
        <v>1.046</v>
      </c>
      <c r="F467" s="2">
        <v>1.0189999999999999</v>
      </c>
      <c r="G467" s="10">
        <v>10233.59</v>
      </c>
      <c r="H467" s="10">
        <v>10027.75</v>
      </c>
      <c r="I467" s="2" t="s">
        <v>8</v>
      </c>
      <c r="J467" s="2" t="s">
        <v>8</v>
      </c>
      <c r="K467" s="2" t="s">
        <v>8</v>
      </c>
      <c r="L467" s="2">
        <f t="shared" si="56"/>
        <v>1.0228756668179249</v>
      </c>
      <c r="M467" s="2">
        <f t="shared" si="57"/>
        <v>1.0115000000000001</v>
      </c>
      <c r="N467" s="3">
        <f t="shared" si="58"/>
        <v>1.1246333977187106E-2</v>
      </c>
      <c r="O467" t="str">
        <f>IF(N467&gt;参数!B$5,"套","")</f>
        <v>套</v>
      </c>
      <c r="P467" s="3" t="str">
        <f>IFERROR(IF(O466="套",(F467-E466)/2-2*参数!B$2,""),"")</f>
        <v/>
      </c>
      <c r="Q467" s="11">
        <f t="shared" si="59"/>
        <v>5.0364691520610174</v>
      </c>
      <c r="R467" s="3">
        <f t="shared" si="60"/>
        <v>1.0235414534287557E-3</v>
      </c>
      <c r="S467" s="3">
        <f t="shared" si="61"/>
        <v>-1.7357762777242103E-2</v>
      </c>
      <c r="T467" s="5">
        <f t="shared" si="62"/>
        <v>1.2690014086050569</v>
      </c>
      <c r="U467" s="5">
        <f t="shared" si="63"/>
        <v>1.5543343179388536</v>
      </c>
    </row>
    <row r="468" spans="1:21" x14ac:dyDescent="0.15">
      <c r="A468" s="1">
        <v>42446</v>
      </c>
      <c r="B468" s="2">
        <v>1.036</v>
      </c>
      <c r="C468" s="2">
        <v>0.97899999999999998</v>
      </c>
      <c r="D468" s="2">
        <v>0.97899999999999998</v>
      </c>
      <c r="E468" s="2">
        <v>1.028</v>
      </c>
      <c r="F468" s="2">
        <v>1.079</v>
      </c>
      <c r="G468" s="10">
        <v>10084.35</v>
      </c>
      <c r="H468" s="10">
        <v>10358.02</v>
      </c>
      <c r="I468" s="2" t="s">
        <v>8</v>
      </c>
      <c r="J468" s="2" t="s">
        <v>8</v>
      </c>
      <c r="K468" s="2" t="s">
        <v>8</v>
      </c>
      <c r="L468" s="2">
        <f t="shared" si="56"/>
        <v>1.0073728443569097</v>
      </c>
      <c r="M468" s="2">
        <f t="shared" si="57"/>
        <v>1.0035000000000001</v>
      </c>
      <c r="N468" s="3">
        <f t="shared" si="58"/>
        <v>3.8593366785346639E-3</v>
      </c>
      <c r="O468" t="str">
        <f>IF(N468&gt;参数!B$5,"套","")</f>
        <v/>
      </c>
      <c r="P468" s="3">
        <f>IFERROR(IF(O467="套",(F468-E467)/2-2*参数!B$2,""),"")</f>
        <v>1.629999999999996E-2</v>
      </c>
      <c r="Q468" s="11">
        <f t="shared" si="59"/>
        <v>5.1185635992396117</v>
      </c>
      <c r="R468" s="3">
        <f t="shared" si="60"/>
        <v>1.0224948875254825E-3</v>
      </c>
      <c r="S468" s="3">
        <f t="shared" si="61"/>
        <v>5.8881256133464177E-2</v>
      </c>
      <c r="T468" s="5">
        <f t="shared" si="62"/>
        <v>1.2702989560576183</v>
      </c>
      <c r="U468" s="5">
        <f t="shared" si="63"/>
        <v>1.6458554750304446</v>
      </c>
    </row>
    <row r="469" spans="1:21" x14ac:dyDescent="0.15">
      <c r="A469" s="1">
        <v>42447</v>
      </c>
      <c r="B469" s="2">
        <v>1.0780000000000001</v>
      </c>
      <c r="C469" s="2">
        <v>0.97899999999999998</v>
      </c>
      <c r="D469" s="2">
        <v>0.97599999999999998</v>
      </c>
      <c r="E469" s="2">
        <v>1.0920000000000001</v>
      </c>
      <c r="F469" s="2">
        <v>1.1739999999999999</v>
      </c>
      <c r="G469" s="10">
        <v>10397.65</v>
      </c>
      <c r="H469" s="10">
        <v>10773.15</v>
      </c>
      <c r="I469" s="2" t="s">
        <v>8</v>
      </c>
      <c r="J469" s="2" t="s">
        <v>8</v>
      </c>
      <c r="K469" s="2" t="s">
        <v>8</v>
      </c>
      <c r="L469" s="2">
        <f t="shared" si="56"/>
        <v>1.0397655696745132</v>
      </c>
      <c r="M469" s="2">
        <f t="shared" si="57"/>
        <v>1.0355000000000001</v>
      </c>
      <c r="N469" s="3">
        <f t="shared" si="58"/>
        <v>4.1193333409108579E-3</v>
      </c>
      <c r="O469" t="str">
        <f>IF(N469&gt;参数!B$5,"套","")</f>
        <v/>
      </c>
      <c r="P469" s="3" t="str">
        <f>IFERROR(IF(O468="套",(F469-E468)/2-2*参数!B$2,""),"")</f>
        <v/>
      </c>
      <c r="Q469" s="11">
        <f t="shared" si="59"/>
        <v>5.1185635992396117</v>
      </c>
      <c r="R469" s="3">
        <f t="shared" si="60"/>
        <v>-3.0643513789581078E-3</v>
      </c>
      <c r="S469" s="3">
        <f t="shared" si="61"/>
        <v>8.8044485634847014E-2</v>
      </c>
      <c r="T469" s="5">
        <f t="shared" si="62"/>
        <v>1.2664063136999342</v>
      </c>
      <c r="U469" s="5">
        <f t="shared" si="63"/>
        <v>1.7907639737587968</v>
      </c>
    </row>
    <row r="470" spans="1:21" x14ac:dyDescent="0.15">
      <c r="A470" s="1">
        <v>42450</v>
      </c>
      <c r="B470" s="2">
        <v>1.113</v>
      </c>
      <c r="C470" s="2">
        <v>0.97599999999999998</v>
      </c>
      <c r="D470" s="2">
        <v>0.96899999999999997</v>
      </c>
      <c r="E470" s="2">
        <v>1.2070000000000001</v>
      </c>
      <c r="F470" s="2">
        <v>1.286</v>
      </c>
      <c r="G470" s="10">
        <v>10924.36</v>
      </c>
      <c r="H470" s="10">
        <v>11127.2</v>
      </c>
      <c r="I470" s="2" t="s">
        <v>8</v>
      </c>
      <c r="J470" s="2" t="s">
        <v>8</v>
      </c>
      <c r="K470" s="2" t="s">
        <v>8</v>
      </c>
      <c r="L470" s="2">
        <f t="shared" si="56"/>
        <v>1.0923740838102134</v>
      </c>
      <c r="M470" s="2">
        <f t="shared" si="57"/>
        <v>1.0914999999999999</v>
      </c>
      <c r="N470" s="3">
        <f t="shared" si="58"/>
        <v>8.008097207636844E-4</v>
      </c>
      <c r="O470" t="str">
        <f>IF(N470&gt;参数!B$5,"套","")</f>
        <v/>
      </c>
      <c r="P470" s="3" t="str">
        <f>IFERROR(IF(O469="套",(F470-E469)/2-2*参数!B$2,""),"")</f>
        <v/>
      </c>
      <c r="Q470" s="11">
        <f t="shared" si="59"/>
        <v>5.1185635992396117</v>
      </c>
      <c r="R470" s="3">
        <f t="shared" si="60"/>
        <v>-7.1721311475410054E-3</v>
      </c>
      <c r="S470" s="3">
        <f t="shared" si="61"/>
        <v>9.540034071550263E-2</v>
      </c>
      <c r="T470" s="5">
        <f t="shared" si="62"/>
        <v>1.2573234815320042</v>
      </c>
      <c r="U470" s="5">
        <f t="shared" si="63"/>
        <v>1.9616034669964335</v>
      </c>
    </row>
    <row r="471" spans="1:21" x14ac:dyDescent="0.15">
      <c r="A471" s="1">
        <v>42451</v>
      </c>
      <c r="B471" s="2">
        <v>1.129</v>
      </c>
      <c r="C471" s="2">
        <v>0.96899999999999997</v>
      </c>
      <c r="D471" s="2">
        <v>0.97099999999999997</v>
      </c>
      <c r="E471" s="2">
        <v>1.25</v>
      </c>
      <c r="F471" s="2">
        <v>1.294</v>
      </c>
      <c r="G471" s="10">
        <v>11014.07</v>
      </c>
      <c r="H471" s="10">
        <v>11308.3</v>
      </c>
      <c r="I471" s="2" t="s">
        <v>8</v>
      </c>
      <c r="J471" s="2" t="s">
        <v>8</v>
      </c>
      <c r="K471" s="2" t="s">
        <v>8</v>
      </c>
      <c r="L471" s="2">
        <f t="shared" si="56"/>
        <v>1.1022499455837946</v>
      </c>
      <c r="M471" s="2">
        <f t="shared" si="57"/>
        <v>1.1094999999999999</v>
      </c>
      <c r="N471" s="3">
        <f t="shared" si="58"/>
        <v>-6.5345240344346633E-3</v>
      </c>
      <c r="O471" t="str">
        <f>IF(N471&gt;参数!B$5,"套","")</f>
        <v/>
      </c>
      <c r="P471" s="3" t="str">
        <f>IFERROR(IF(O470="套",(F471-E470)/2-2*参数!B$2,""),"")</f>
        <v/>
      </c>
      <c r="Q471" s="11">
        <f t="shared" si="59"/>
        <v>5.1185635992396117</v>
      </c>
      <c r="R471" s="3">
        <f t="shared" si="60"/>
        <v>2.0639834881321928E-3</v>
      </c>
      <c r="S471" s="3">
        <f t="shared" si="61"/>
        <v>6.2208398133747345E-3</v>
      </c>
      <c r="T471" s="5">
        <f t="shared" si="62"/>
        <v>1.2599185764371272</v>
      </c>
      <c r="U471" s="5">
        <f t="shared" si="63"/>
        <v>1.9738062879419789</v>
      </c>
    </row>
    <row r="472" spans="1:21" x14ac:dyDescent="0.15">
      <c r="A472" s="1">
        <v>42452</v>
      </c>
      <c r="B472" s="2">
        <v>1.1279999999999999</v>
      </c>
      <c r="C472" s="2">
        <v>0.97</v>
      </c>
      <c r="D472" s="2">
        <v>0.97199999999999998</v>
      </c>
      <c r="E472" s="2">
        <v>1.28</v>
      </c>
      <c r="F472" s="2">
        <v>1.282</v>
      </c>
      <c r="G472" s="10">
        <v>11238.21</v>
      </c>
      <c r="H472" s="10">
        <v>11282.49</v>
      </c>
      <c r="I472" s="2" t="s">
        <v>8</v>
      </c>
      <c r="J472" s="2" t="s">
        <v>8</v>
      </c>
      <c r="K472" s="2" t="s">
        <v>8</v>
      </c>
      <c r="L472" s="2">
        <f t="shared" si="56"/>
        <v>1.1223522254008118</v>
      </c>
      <c r="M472" s="2">
        <f t="shared" si="57"/>
        <v>1.125</v>
      </c>
      <c r="N472" s="3">
        <f t="shared" si="58"/>
        <v>-2.3535774215006633E-3</v>
      </c>
      <c r="O472" t="str">
        <f>IF(N472&gt;参数!B$5,"套","")</f>
        <v/>
      </c>
      <c r="P472" s="3" t="str">
        <f>IFERROR(IF(O471="套",(F472-E471)/2-2*参数!B$2,""),"")</f>
        <v/>
      </c>
      <c r="Q472" s="11">
        <f t="shared" si="59"/>
        <v>5.1185635992396117</v>
      </c>
      <c r="R472" s="3">
        <f t="shared" si="60"/>
        <v>1.029866117404632E-3</v>
      </c>
      <c r="S472" s="3">
        <f t="shared" si="61"/>
        <v>-9.2735703245749868E-3</v>
      </c>
      <c r="T472" s="5">
        <f t="shared" si="62"/>
        <v>1.2612161238896884</v>
      </c>
      <c r="U472" s="5">
        <f t="shared" si="63"/>
        <v>1.9555020565236607</v>
      </c>
    </row>
    <row r="473" spans="1:21" x14ac:dyDescent="0.15">
      <c r="A473" s="1">
        <v>42453</v>
      </c>
      <c r="B473" s="2">
        <v>1.111</v>
      </c>
      <c r="C473" s="2">
        <v>0.97199999999999998</v>
      </c>
      <c r="D473" s="2">
        <v>0.97499999999999998</v>
      </c>
      <c r="E473" s="2">
        <v>1.2589999999999999</v>
      </c>
      <c r="F473" s="2">
        <v>1.232</v>
      </c>
      <c r="G473" s="10">
        <v>11180.15</v>
      </c>
      <c r="H473" s="10">
        <v>11128.21</v>
      </c>
      <c r="I473" s="2" t="s">
        <v>8</v>
      </c>
      <c r="J473" s="2" t="s">
        <v>8</v>
      </c>
      <c r="K473" s="2" t="s">
        <v>8</v>
      </c>
      <c r="L473" s="2">
        <f t="shared" si="56"/>
        <v>1.1182798456723648</v>
      </c>
      <c r="M473" s="2">
        <f t="shared" si="57"/>
        <v>1.1154999999999999</v>
      </c>
      <c r="N473" s="3">
        <f t="shared" si="58"/>
        <v>2.4920176354683576E-3</v>
      </c>
      <c r="O473" t="str">
        <f>IF(N473&gt;参数!B$5,"套","")</f>
        <v/>
      </c>
      <c r="P473" s="3" t="str">
        <f>IFERROR(IF(O472="套",(F473-E472)/2-2*参数!B$2,""),"")</f>
        <v/>
      </c>
      <c r="Q473" s="11">
        <f t="shared" si="59"/>
        <v>5.1185635992396117</v>
      </c>
      <c r="R473" s="3">
        <f t="shared" si="60"/>
        <v>3.0864197530864335E-3</v>
      </c>
      <c r="S473" s="3">
        <f t="shared" si="61"/>
        <v>-3.9001560062402518E-2</v>
      </c>
      <c r="T473" s="5">
        <f t="shared" si="62"/>
        <v>1.2651087662473726</v>
      </c>
      <c r="U473" s="5">
        <f t="shared" si="63"/>
        <v>1.8792344256140014</v>
      </c>
    </row>
    <row r="474" spans="1:21" x14ac:dyDescent="0.15">
      <c r="A474" s="1">
        <v>42454</v>
      </c>
      <c r="B474" s="2">
        <v>1.1200000000000001</v>
      </c>
      <c r="C474" s="2">
        <v>0.97399999999999998</v>
      </c>
      <c r="D474" s="2">
        <v>0.97599999999999998</v>
      </c>
      <c r="E474" s="2">
        <v>1.23</v>
      </c>
      <c r="F474" s="2">
        <v>1.25</v>
      </c>
      <c r="G474" s="10">
        <v>11075.87</v>
      </c>
      <c r="H474" s="10">
        <v>11218.1</v>
      </c>
      <c r="I474" s="2" t="s">
        <v>8</v>
      </c>
      <c r="J474" s="2" t="s">
        <v>8</v>
      </c>
      <c r="K474" s="2" t="s">
        <v>8</v>
      </c>
      <c r="L474" s="2">
        <f t="shared" si="56"/>
        <v>1.1060358365810854</v>
      </c>
      <c r="M474" s="2">
        <f t="shared" si="57"/>
        <v>1.1019999999999999</v>
      </c>
      <c r="N474" s="3">
        <f t="shared" si="58"/>
        <v>3.6622836488979793E-3</v>
      </c>
      <c r="O474" t="str">
        <f>IF(N474&gt;参数!B$5,"套","")</f>
        <v/>
      </c>
      <c r="P474" s="3" t="str">
        <f>IFERROR(IF(O473="套",(F474-E473)/2-2*参数!B$2,""),"")</f>
        <v/>
      </c>
      <c r="Q474" s="11">
        <f t="shared" si="59"/>
        <v>5.1185635992396117</v>
      </c>
      <c r="R474" s="3">
        <f t="shared" si="60"/>
        <v>1.0256410256410664E-3</v>
      </c>
      <c r="S474" s="3">
        <f t="shared" si="61"/>
        <v>1.4610389610389518E-2</v>
      </c>
      <c r="T474" s="5">
        <f t="shared" si="62"/>
        <v>1.2664063136999339</v>
      </c>
      <c r="U474" s="5">
        <f t="shared" si="63"/>
        <v>1.9066907727414786</v>
      </c>
    </row>
    <row r="475" spans="1:21" x14ac:dyDescent="0.15">
      <c r="A475" s="1">
        <v>42457</v>
      </c>
      <c r="B475" s="2">
        <v>1.111</v>
      </c>
      <c r="C475" s="2">
        <v>0.97599999999999998</v>
      </c>
      <c r="D475" s="2">
        <v>0.97499999999999998</v>
      </c>
      <c r="E475" s="2">
        <v>1.28</v>
      </c>
      <c r="F475" s="2">
        <v>1.2350000000000001</v>
      </c>
      <c r="G475" s="10">
        <v>11399.31</v>
      </c>
      <c r="H475" s="10">
        <v>11134.31</v>
      </c>
      <c r="I475" s="2" t="s">
        <v>8</v>
      </c>
      <c r="J475" s="2" t="s">
        <v>8</v>
      </c>
      <c r="K475" s="2" t="s">
        <v>8</v>
      </c>
      <c r="L475" s="2">
        <f t="shared" si="56"/>
        <v>1.1371871742986781</v>
      </c>
      <c r="M475" s="2">
        <f t="shared" si="57"/>
        <v>1.1280000000000001</v>
      </c>
      <c r="N475" s="3">
        <f t="shared" si="58"/>
        <v>8.1446580662039025E-3</v>
      </c>
      <c r="O475" t="str">
        <f>IF(N475&gt;参数!B$5,"套","")</f>
        <v>套</v>
      </c>
      <c r="P475" s="3" t="str">
        <f>IFERROR(IF(O474="套",(F475-E474)/2-2*参数!B$2,""),"")</f>
        <v/>
      </c>
      <c r="Q475" s="11">
        <f t="shared" si="59"/>
        <v>5.1185635992396117</v>
      </c>
      <c r="R475" s="3">
        <f t="shared" si="60"/>
        <v>-1.0245901639344135E-3</v>
      </c>
      <c r="S475" s="3">
        <f t="shared" si="61"/>
        <v>-1.19999999999999E-2</v>
      </c>
      <c r="T475" s="5">
        <f t="shared" si="62"/>
        <v>1.2651087662473726</v>
      </c>
      <c r="U475" s="5">
        <f t="shared" si="63"/>
        <v>1.8838104834685809</v>
      </c>
    </row>
    <row r="476" spans="1:21" x14ac:dyDescent="0.15">
      <c r="A476" s="1">
        <v>42458</v>
      </c>
      <c r="B476" s="2">
        <v>1.079</v>
      </c>
      <c r="C476" s="2">
        <v>0.97499999999999998</v>
      </c>
      <c r="D476" s="2">
        <v>0.97499999999999998</v>
      </c>
      <c r="E476" s="2">
        <v>1.2230000000000001</v>
      </c>
      <c r="F476" s="2">
        <v>1.1739999999999999</v>
      </c>
      <c r="G476" s="10">
        <v>11123.68</v>
      </c>
      <c r="H476" s="10">
        <v>10810.22</v>
      </c>
      <c r="I476" s="2" t="s">
        <v>8</v>
      </c>
      <c r="J476" s="2" t="s">
        <v>8</v>
      </c>
      <c r="K476" s="2" t="s">
        <v>8</v>
      </c>
      <c r="L476" s="2">
        <f t="shared" si="56"/>
        <v>1.1099923548473143</v>
      </c>
      <c r="M476" s="2">
        <f t="shared" si="57"/>
        <v>1.099</v>
      </c>
      <c r="N476" s="3">
        <f t="shared" si="58"/>
        <v>1.0002142718211315E-2</v>
      </c>
      <c r="O476" t="str">
        <f>IF(N476&gt;参数!B$5,"套","")</f>
        <v>套</v>
      </c>
      <c r="P476" s="3">
        <f>IFERROR(IF(O475="套",(F476-E475)/2-2*参数!B$2,""),"")</f>
        <v>-5.3200000000000046E-2</v>
      </c>
      <c r="Q476" s="11">
        <f t="shared" si="59"/>
        <v>4.8462560157600638</v>
      </c>
      <c r="R476" s="3">
        <f t="shared" si="60"/>
        <v>0</v>
      </c>
      <c r="S476" s="3">
        <f t="shared" si="61"/>
        <v>-4.9392712550607398E-2</v>
      </c>
      <c r="T476" s="5">
        <f t="shared" si="62"/>
        <v>1.2651087662473726</v>
      </c>
      <c r="U476" s="5">
        <f t="shared" si="63"/>
        <v>1.7907639737587966</v>
      </c>
    </row>
    <row r="477" spans="1:21" x14ac:dyDescent="0.15">
      <c r="A477" s="1">
        <v>42459</v>
      </c>
      <c r="B477" s="2">
        <v>1.121</v>
      </c>
      <c r="C477" s="2">
        <v>0.97399999999999998</v>
      </c>
      <c r="D477" s="2">
        <v>0.97</v>
      </c>
      <c r="E477" s="2">
        <v>1.1990000000000001</v>
      </c>
      <c r="F477" s="2">
        <v>1.268</v>
      </c>
      <c r="G477" s="10">
        <v>10935.55</v>
      </c>
      <c r="H477" s="10">
        <v>11222.73</v>
      </c>
      <c r="I477" s="2" t="s">
        <v>8</v>
      </c>
      <c r="J477" s="2" t="s">
        <v>8</v>
      </c>
      <c r="K477" s="2" t="s">
        <v>8</v>
      </c>
      <c r="L477" s="2">
        <f t="shared" si="56"/>
        <v>1.090884079741208</v>
      </c>
      <c r="M477" s="2">
        <f t="shared" si="57"/>
        <v>1.0865</v>
      </c>
      <c r="N477" s="3">
        <f t="shared" si="58"/>
        <v>4.0350480821058632E-3</v>
      </c>
      <c r="O477" t="str">
        <f>IF(N477&gt;参数!B$5,"套","")</f>
        <v/>
      </c>
      <c r="P477" s="3">
        <f>IFERROR(IF(O476="套",(F477-E476)/2-2*参数!B$2,""),"")</f>
        <v>2.2299999999999966E-2</v>
      </c>
      <c r="Q477" s="11">
        <f t="shared" si="59"/>
        <v>4.9543275249115135</v>
      </c>
      <c r="R477" s="3">
        <f t="shared" si="60"/>
        <v>-5.12820512820511E-3</v>
      </c>
      <c r="S477" s="3">
        <f t="shared" si="61"/>
        <v>8.0068143100511247E-2</v>
      </c>
      <c r="T477" s="5">
        <f t="shared" si="62"/>
        <v>1.2586210289845656</v>
      </c>
      <c r="U477" s="5">
        <f t="shared" si="63"/>
        <v>1.9341471198689562</v>
      </c>
    </row>
    <row r="478" spans="1:21" x14ac:dyDescent="0.15">
      <c r="A478" s="1">
        <v>42460</v>
      </c>
      <c r="B478" s="2">
        <v>1.127</v>
      </c>
      <c r="C478" s="2">
        <v>0.96899999999999997</v>
      </c>
      <c r="D478" s="2">
        <v>0.97</v>
      </c>
      <c r="E478" s="2">
        <v>1.2749999999999999</v>
      </c>
      <c r="F478" s="2">
        <v>1.2669999999999999</v>
      </c>
      <c r="G478" s="10">
        <v>11297.84</v>
      </c>
      <c r="H478" s="10">
        <v>11291.49</v>
      </c>
      <c r="I478" s="2" t="s">
        <v>8</v>
      </c>
      <c r="J478" s="2" t="s">
        <v>8</v>
      </c>
      <c r="K478" s="2" t="s">
        <v>8</v>
      </c>
      <c r="L478" s="2">
        <f t="shared" si="56"/>
        <v>1.1281273562225946</v>
      </c>
      <c r="M478" s="2">
        <f t="shared" si="57"/>
        <v>1.1219999999999999</v>
      </c>
      <c r="N478" s="3">
        <f t="shared" si="58"/>
        <v>5.4611018026691216E-3</v>
      </c>
      <c r="O478" t="str">
        <f>IF(N478&gt;参数!B$5,"套","")</f>
        <v/>
      </c>
      <c r="P478" s="3" t="str">
        <f>IFERROR(IF(O477="套",(F478-E477)/2-2*参数!B$2,""),"")</f>
        <v/>
      </c>
      <c r="Q478" s="11">
        <f t="shared" si="59"/>
        <v>4.9543275249115135</v>
      </c>
      <c r="R478" s="3">
        <f t="shared" si="60"/>
        <v>0</v>
      </c>
      <c r="S478" s="3">
        <f t="shared" si="61"/>
        <v>-7.8864353312313451E-4</v>
      </c>
      <c r="T478" s="5">
        <f t="shared" si="62"/>
        <v>1.2586210289845656</v>
      </c>
      <c r="U478" s="5">
        <f t="shared" si="63"/>
        <v>1.9326217672507628</v>
      </c>
    </row>
    <row r="479" spans="1:21" x14ac:dyDescent="0.15">
      <c r="A479" s="1">
        <v>42461</v>
      </c>
      <c r="B479" s="2">
        <v>1.1160000000000001</v>
      </c>
      <c r="C479" s="2">
        <v>0.97</v>
      </c>
      <c r="D479" s="2">
        <v>0.97199999999999998</v>
      </c>
      <c r="E479" s="2">
        <v>1.254</v>
      </c>
      <c r="F479" s="2">
        <v>1.2450000000000001</v>
      </c>
      <c r="G479" s="10">
        <v>11232.68</v>
      </c>
      <c r="H479" s="10">
        <v>11171.68</v>
      </c>
      <c r="I479" s="2" t="s">
        <v>8</v>
      </c>
      <c r="J479" s="2" t="s">
        <v>8</v>
      </c>
      <c r="K479" s="2" t="s">
        <v>8</v>
      </c>
      <c r="L479" s="2">
        <f t="shared" si="56"/>
        <v>1.1214236831011675</v>
      </c>
      <c r="M479" s="2">
        <f t="shared" si="57"/>
        <v>1.1120000000000001</v>
      </c>
      <c r="N479" s="3">
        <f t="shared" si="58"/>
        <v>8.4745351629202936E-3</v>
      </c>
      <c r="O479" t="str">
        <f>IF(N479&gt;参数!B$5,"套","")</f>
        <v>套</v>
      </c>
      <c r="P479" s="3" t="str">
        <f>IFERROR(IF(O478="套",(F479-E478)/2-2*参数!B$2,""),"")</f>
        <v/>
      </c>
      <c r="Q479" s="11">
        <f t="shared" si="59"/>
        <v>4.9543275249115135</v>
      </c>
      <c r="R479" s="3">
        <f t="shared" si="60"/>
        <v>2.0618556701030855E-3</v>
      </c>
      <c r="S479" s="3">
        <f t="shared" si="61"/>
        <v>-1.7363851617995141E-2</v>
      </c>
      <c r="T479" s="5">
        <f t="shared" si="62"/>
        <v>1.2612161238896884</v>
      </c>
      <c r="U479" s="5">
        <f t="shared" si="63"/>
        <v>1.8990640096505131</v>
      </c>
    </row>
    <row r="480" spans="1:21" x14ac:dyDescent="0.15">
      <c r="A480" s="1">
        <v>42465</v>
      </c>
      <c r="B480" s="2">
        <v>1.1439999999999999</v>
      </c>
      <c r="C480" s="2">
        <v>0.97199999999999998</v>
      </c>
      <c r="D480" s="2">
        <v>0.96699999999999997</v>
      </c>
      <c r="E480" s="2">
        <v>1.2450000000000001</v>
      </c>
      <c r="F480" s="2">
        <v>1.3069999999999999</v>
      </c>
      <c r="G480" s="10">
        <v>11180.07</v>
      </c>
      <c r="H480" s="10">
        <v>11444.55</v>
      </c>
      <c r="I480" s="2" t="s">
        <v>8</v>
      </c>
      <c r="J480" s="2" t="s">
        <v>8</v>
      </c>
      <c r="K480" s="2" t="s">
        <v>8</v>
      </c>
      <c r="L480" s="2">
        <f t="shared" si="56"/>
        <v>1.1167962166836143</v>
      </c>
      <c r="M480" s="2">
        <f t="shared" si="57"/>
        <v>1.1085</v>
      </c>
      <c r="N480" s="3">
        <f t="shared" si="58"/>
        <v>7.4841828449383474E-3</v>
      </c>
      <c r="O480" t="str">
        <f>IF(N480&gt;参数!B$5,"套","")</f>
        <v>套</v>
      </c>
      <c r="P480" s="3">
        <f>IFERROR(IF(O479="套",(F480-E479)/2-2*参数!B$2,""),"")</f>
        <v>2.6299999999999969E-2</v>
      </c>
      <c r="Q480" s="11">
        <f t="shared" si="59"/>
        <v>5.0846263388166859</v>
      </c>
      <c r="R480" s="3">
        <f t="shared" si="60"/>
        <v>-5.1440329218107594E-3</v>
      </c>
      <c r="S480" s="3">
        <f t="shared" si="61"/>
        <v>4.9799196787148503E-2</v>
      </c>
      <c r="T480" s="5">
        <f t="shared" si="62"/>
        <v>1.2547283866268812</v>
      </c>
      <c r="U480" s="5">
        <f t="shared" si="63"/>
        <v>1.9936358719784903</v>
      </c>
    </row>
    <row r="481" spans="1:21" x14ac:dyDescent="0.15">
      <c r="A481" s="1">
        <v>42466</v>
      </c>
      <c r="B481" s="2">
        <v>1.149</v>
      </c>
      <c r="C481" s="2">
        <v>0.96799999999999997</v>
      </c>
      <c r="D481" s="2">
        <v>0.97199999999999998</v>
      </c>
      <c r="E481" s="2">
        <v>1.288</v>
      </c>
      <c r="F481" s="2">
        <v>1.306</v>
      </c>
      <c r="G481" s="10">
        <v>11385.54</v>
      </c>
      <c r="H481" s="10">
        <v>11504.42</v>
      </c>
      <c r="I481" s="2" t="s">
        <v>8</v>
      </c>
      <c r="J481" s="2" t="s">
        <v>8</v>
      </c>
      <c r="K481" s="2" t="s">
        <v>8</v>
      </c>
      <c r="L481" s="2">
        <f t="shared" si="56"/>
        <v>1.1383962787527691</v>
      </c>
      <c r="M481" s="2">
        <f t="shared" si="57"/>
        <v>1.1280000000000001</v>
      </c>
      <c r="N481" s="3">
        <f t="shared" si="58"/>
        <v>9.216559177986694E-3</v>
      </c>
      <c r="O481" t="str">
        <f>IF(N481&gt;参数!B$5,"套","")</f>
        <v>套</v>
      </c>
      <c r="P481" s="3">
        <f>IFERROR(IF(O480="套",(F481-E480)/2-2*参数!B$2,""),"")</f>
        <v>3.0299999999999973E-2</v>
      </c>
      <c r="Q481" s="11">
        <f t="shared" si="59"/>
        <v>5.2386905168828317</v>
      </c>
      <c r="R481" s="3">
        <f t="shared" si="60"/>
        <v>5.170630816959676E-3</v>
      </c>
      <c r="S481" s="3">
        <f t="shared" si="61"/>
        <v>-7.6511094108633326E-4</v>
      </c>
      <c r="T481" s="5">
        <f t="shared" si="62"/>
        <v>1.2612161238896882</v>
      </c>
      <c r="U481" s="5">
        <f t="shared" si="63"/>
        <v>1.9921105193602975</v>
      </c>
    </row>
    <row r="482" spans="1:21" x14ac:dyDescent="0.15">
      <c r="A482" s="1">
        <v>42467</v>
      </c>
      <c r="B482" s="2">
        <v>1.1200000000000001</v>
      </c>
      <c r="C482" s="2">
        <v>0.97199999999999998</v>
      </c>
      <c r="D482" s="2">
        <v>0.97499999999999998</v>
      </c>
      <c r="E482" s="2">
        <v>1.3080000000000001</v>
      </c>
      <c r="F482" s="2">
        <v>1.2509999999999999</v>
      </c>
      <c r="G482" s="10">
        <v>11534.35</v>
      </c>
      <c r="H482" s="10">
        <v>11213.7</v>
      </c>
      <c r="I482" s="2" t="s">
        <v>8</v>
      </c>
      <c r="J482" s="2" t="s">
        <v>8</v>
      </c>
      <c r="K482" s="2" t="s">
        <v>8</v>
      </c>
      <c r="L482" s="2">
        <f t="shared" si="56"/>
        <v>1.1518397860561418</v>
      </c>
      <c r="M482" s="2">
        <f t="shared" si="57"/>
        <v>1.1400000000000001</v>
      </c>
      <c r="N482" s="3">
        <f t="shared" si="58"/>
        <v>1.0385777242229555E-2</v>
      </c>
      <c r="O482" t="str">
        <f>IF(N482&gt;参数!B$5,"套","")</f>
        <v>套</v>
      </c>
      <c r="P482" s="3">
        <f>IFERROR(IF(O481="套",(F482-E481)/2-2*参数!B$2,""),"")</f>
        <v>-1.8700000000000071E-2</v>
      </c>
      <c r="Q482" s="11">
        <f t="shared" si="59"/>
        <v>5.1407270042171227</v>
      </c>
      <c r="R482" s="3">
        <f t="shared" si="60"/>
        <v>3.0864197530864335E-3</v>
      </c>
      <c r="S482" s="3">
        <f t="shared" si="61"/>
        <v>-4.2113323124043034E-2</v>
      </c>
      <c r="T482" s="5">
        <f t="shared" si="62"/>
        <v>1.2651087662473723</v>
      </c>
      <c r="U482" s="5">
        <f t="shared" si="63"/>
        <v>1.9082161253596721</v>
      </c>
    </row>
    <row r="483" spans="1:21" x14ac:dyDescent="0.15">
      <c r="A483" s="1">
        <v>42468</v>
      </c>
      <c r="B483" s="2">
        <v>1.105</v>
      </c>
      <c r="C483" s="2">
        <v>0.97499999999999998</v>
      </c>
      <c r="D483" s="2">
        <v>0.97599999999999998</v>
      </c>
      <c r="E483" s="2">
        <v>1.224</v>
      </c>
      <c r="F483" s="2">
        <v>1.2230000000000001</v>
      </c>
      <c r="G483" s="10">
        <v>11111.96</v>
      </c>
      <c r="H483" s="10">
        <v>11064.46</v>
      </c>
      <c r="I483" s="2" t="s">
        <v>8</v>
      </c>
      <c r="J483" s="2" t="s">
        <v>8</v>
      </c>
      <c r="K483" s="2" t="s">
        <v>8</v>
      </c>
      <c r="L483" s="2">
        <f t="shared" si="56"/>
        <v>1.1103465082889679</v>
      </c>
      <c r="M483" s="2">
        <f t="shared" si="57"/>
        <v>1.0994999999999999</v>
      </c>
      <c r="N483" s="3">
        <f t="shared" si="58"/>
        <v>9.8649461473105937E-3</v>
      </c>
      <c r="O483" t="str">
        <f>IF(N483&gt;参数!B$5,"套","")</f>
        <v>套</v>
      </c>
      <c r="P483" s="3">
        <f>IFERROR(IF(O482="套",(F483-E482)/2-2*参数!B$2,""),"")</f>
        <v>-4.2699999999999981E-2</v>
      </c>
      <c r="Q483" s="11">
        <f t="shared" si="59"/>
        <v>4.9212179611370521</v>
      </c>
      <c r="R483" s="3">
        <f t="shared" si="60"/>
        <v>1.0256410256410664E-3</v>
      </c>
      <c r="S483" s="3">
        <f t="shared" si="61"/>
        <v>-2.2382094324540192E-2</v>
      </c>
      <c r="T483" s="5">
        <f t="shared" si="62"/>
        <v>1.2664063136999337</v>
      </c>
      <c r="U483" s="5">
        <f t="shared" si="63"/>
        <v>1.8655062520502632</v>
      </c>
    </row>
    <row r="484" spans="1:21" x14ac:dyDescent="0.15">
      <c r="A484" s="1">
        <v>42471</v>
      </c>
      <c r="B484" s="2">
        <v>1.127</v>
      </c>
      <c r="C484" s="2">
        <v>0.97399999999999998</v>
      </c>
      <c r="D484" s="2">
        <v>0.97399999999999998</v>
      </c>
      <c r="E484" s="2">
        <v>1.242</v>
      </c>
      <c r="F484" s="2">
        <v>1.264</v>
      </c>
      <c r="G484" s="10">
        <v>11164.55</v>
      </c>
      <c r="H484" s="10">
        <v>11278.92</v>
      </c>
      <c r="I484" s="2" t="s">
        <v>8</v>
      </c>
      <c r="J484" s="2" t="s">
        <v>8</v>
      </c>
      <c r="K484" s="2" t="s">
        <v>8</v>
      </c>
      <c r="L484" s="2">
        <f t="shared" si="56"/>
        <v>1.1144961233987019</v>
      </c>
      <c r="M484" s="2">
        <f t="shared" si="57"/>
        <v>1.1080000000000001</v>
      </c>
      <c r="N484" s="3">
        <f t="shared" si="58"/>
        <v>5.8629272551460332E-3</v>
      </c>
      <c r="O484" t="str">
        <f>IF(N484&gt;参数!B$5,"套","")</f>
        <v/>
      </c>
      <c r="P484" s="3">
        <f>IFERROR(IF(O483="套",(F484-E483)/2-2*参数!B$2,""),"")</f>
        <v>1.9800000000000019E-2</v>
      </c>
      <c r="Q484" s="11">
        <f t="shared" si="59"/>
        <v>5.0186580767675659</v>
      </c>
      <c r="R484" s="3">
        <f t="shared" si="60"/>
        <v>-2.049180327868827E-3</v>
      </c>
      <c r="S484" s="3">
        <f t="shared" si="61"/>
        <v>3.3524121013900121E-2</v>
      </c>
      <c r="T484" s="5">
        <f t="shared" si="62"/>
        <v>1.263811218794811</v>
      </c>
      <c r="U484" s="5">
        <f t="shared" si="63"/>
        <v>1.9280457093961836</v>
      </c>
    </row>
    <row r="485" spans="1:21" x14ac:dyDescent="0.15">
      <c r="A485" s="1">
        <v>42472</v>
      </c>
      <c r="B485" s="2">
        <v>1.117</v>
      </c>
      <c r="C485" s="2">
        <v>0.97499999999999998</v>
      </c>
      <c r="D485" s="2">
        <v>0.97599999999999998</v>
      </c>
      <c r="E485" s="2">
        <v>1.2569999999999999</v>
      </c>
      <c r="F485" s="2">
        <v>1.244</v>
      </c>
      <c r="G485" s="10">
        <v>11270.66</v>
      </c>
      <c r="H485" s="10">
        <v>11185.67</v>
      </c>
      <c r="I485" s="2" t="s">
        <v>8</v>
      </c>
      <c r="J485" s="2" t="s">
        <v>8</v>
      </c>
      <c r="K485" s="2" t="s">
        <v>8</v>
      </c>
      <c r="L485" s="2">
        <f t="shared" si="56"/>
        <v>1.126215920584595</v>
      </c>
      <c r="M485" s="2">
        <f t="shared" si="57"/>
        <v>1.1159999999999999</v>
      </c>
      <c r="N485" s="3">
        <f t="shared" si="58"/>
        <v>9.1540507030420937E-3</v>
      </c>
      <c r="O485" t="str">
        <f>IF(N485&gt;参数!B$5,"套","")</f>
        <v>套</v>
      </c>
      <c r="P485" s="3" t="str">
        <f>IFERROR(IF(O484="套",(F485-E484)/2-2*参数!B$2,""),"")</f>
        <v/>
      </c>
      <c r="Q485" s="11">
        <f t="shared" si="59"/>
        <v>5.0186580767675659</v>
      </c>
      <c r="R485" s="3">
        <f t="shared" si="60"/>
        <v>2.0533880903490509E-3</v>
      </c>
      <c r="S485" s="3">
        <f t="shared" si="61"/>
        <v>-1.5822784810126556E-2</v>
      </c>
      <c r="T485" s="5">
        <f t="shared" si="62"/>
        <v>1.2664063136999337</v>
      </c>
      <c r="U485" s="5">
        <f t="shared" si="63"/>
        <v>1.8975386570323201</v>
      </c>
    </row>
    <row r="486" spans="1:21" x14ac:dyDescent="0.15">
      <c r="A486" s="1">
        <v>42473</v>
      </c>
      <c r="B486" s="2">
        <v>1.1319999999999999</v>
      </c>
      <c r="C486" s="2">
        <v>0.97499999999999998</v>
      </c>
      <c r="D486" s="2">
        <v>0.97299999999999998</v>
      </c>
      <c r="E486" s="2">
        <v>1.258</v>
      </c>
      <c r="F486" s="2">
        <v>1.2749999999999999</v>
      </c>
      <c r="G486" s="10">
        <v>11251.04</v>
      </c>
      <c r="H486" s="10">
        <v>11326.13</v>
      </c>
      <c r="I486" s="2" t="s">
        <v>8</v>
      </c>
      <c r="J486" s="2" t="s">
        <v>8</v>
      </c>
      <c r="K486" s="2" t="s">
        <v>8</v>
      </c>
      <c r="L486" s="2">
        <f t="shared" si="56"/>
        <v>1.1232014502036982</v>
      </c>
      <c r="M486" s="2">
        <f t="shared" si="57"/>
        <v>1.1165</v>
      </c>
      <c r="N486" s="3">
        <f t="shared" si="58"/>
        <v>6.0021945398103238E-3</v>
      </c>
      <c r="O486" t="str">
        <f>IF(N486&gt;参数!B$5,"套","")</f>
        <v/>
      </c>
      <c r="P486" s="3">
        <f>IFERROR(IF(O485="套",(F486-E485)/2-2*参数!B$2,""),"")</f>
        <v>8.8000000000000075E-3</v>
      </c>
      <c r="Q486" s="11">
        <f t="shared" si="59"/>
        <v>5.0628222678431198</v>
      </c>
      <c r="R486" s="3">
        <f t="shared" si="60"/>
        <v>-3.0737704918032405E-3</v>
      </c>
      <c r="S486" s="3">
        <f t="shared" si="61"/>
        <v>2.4919614147909996E-2</v>
      </c>
      <c r="T486" s="5">
        <f t="shared" si="62"/>
        <v>1.2625136713422496</v>
      </c>
      <c r="U486" s="5">
        <f t="shared" si="63"/>
        <v>1.9448245881963089</v>
      </c>
    </row>
    <row r="487" spans="1:21" x14ac:dyDescent="0.15">
      <c r="A487" s="1">
        <v>42474</v>
      </c>
      <c r="B487" s="2">
        <v>1.1419999999999999</v>
      </c>
      <c r="C487" s="2">
        <v>0.97</v>
      </c>
      <c r="D487" s="2">
        <v>0.97299999999999998</v>
      </c>
      <c r="E487" s="2">
        <v>1.29</v>
      </c>
      <c r="F487" s="2">
        <v>1.2969999999999999</v>
      </c>
      <c r="G487" s="10">
        <v>11423.72</v>
      </c>
      <c r="H487" s="10">
        <v>11437.97</v>
      </c>
      <c r="I487" s="2" t="s">
        <v>8</v>
      </c>
      <c r="J487" s="2" t="s">
        <v>8</v>
      </c>
      <c r="K487" s="2" t="s">
        <v>8</v>
      </c>
      <c r="L487" s="2">
        <f t="shared" si="56"/>
        <v>1.1412660322634474</v>
      </c>
      <c r="M487" s="2">
        <f t="shared" si="57"/>
        <v>1.1299999999999999</v>
      </c>
      <c r="N487" s="3">
        <f t="shared" si="58"/>
        <v>9.9699400561481522E-3</v>
      </c>
      <c r="O487" t="str">
        <f>IF(N487&gt;参数!B$5,"套","")</f>
        <v>套</v>
      </c>
      <c r="P487" s="3" t="str">
        <f>IFERROR(IF(O486="套",(F487-E486)/2-2*参数!B$2,""),"")</f>
        <v/>
      </c>
      <c r="Q487" s="11">
        <f t="shared" si="59"/>
        <v>5.0628222678431198</v>
      </c>
      <c r="R487" s="3">
        <f t="shared" si="60"/>
        <v>0</v>
      </c>
      <c r="S487" s="3">
        <f t="shared" si="61"/>
        <v>1.7254901960784386E-2</v>
      </c>
      <c r="T487" s="5">
        <f t="shared" si="62"/>
        <v>1.2625136713422496</v>
      </c>
      <c r="U487" s="5">
        <f t="shared" si="63"/>
        <v>1.978382345796559</v>
      </c>
    </row>
    <row r="488" spans="1:21" x14ac:dyDescent="0.15">
      <c r="A488" s="1">
        <v>42475</v>
      </c>
      <c r="B488" s="2">
        <v>1.143</v>
      </c>
      <c r="C488" s="2">
        <v>0.97299999999999998</v>
      </c>
      <c r="D488" s="2">
        <v>0.97799999999999998</v>
      </c>
      <c r="E488" s="2">
        <v>1.306</v>
      </c>
      <c r="F488" s="2">
        <v>1.302</v>
      </c>
      <c r="G488" s="10">
        <v>11451.47</v>
      </c>
      <c r="H488" s="10">
        <v>11500.25</v>
      </c>
      <c r="I488" s="2" t="s">
        <v>8</v>
      </c>
      <c r="J488" s="2" t="s">
        <v>8</v>
      </c>
      <c r="K488" s="2" t="s">
        <v>8</v>
      </c>
      <c r="L488" s="2">
        <f t="shared" si="56"/>
        <v>1.1432804850860772</v>
      </c>
      <c r="M488" s="2">
        <f t="shared" si="57"/>
        <v>1.1395</v>
      </c>
      <c r="N488" s="3">
        <f t="shared" si="58"/>
        <v>3.317670106254722E-3</v>
      </c>
      <c r="O488" t="str">
        <f>IF(N488&gt;参数!B$5,"套","")</f>
        <v/>
      </c>
      <c r="P488" s="3">
        <f>IFERROR(IF(O487="套",(F488-E487)/2-2*参数!B$2,""),"")</f>
        <v>5.8000000000000057E-3</v>
      </c>
      <c r="Q488" s="11">
        <f t="shared" si="59"/>
        <v>5.09218663699661</v>
      </c>
      <c r="R488" s="3">
        <f t="shared" si="60"/>
        <v>5.1387461459404538E-3</v>
      </c>
      <c r="S488" s="3">
        <f t="shared" si="61"/>
        <v>3.8550501156515704E-3</v>
      </c>
      <c r="T488" s="5">
        <f t="shared" si="62"/>
        <v>1.2690014086050567</v>
      </c>
      <c r="U488" s="5">
        <f t="shared" si="63"/>
        <v>1.9860091088875251</v>
      </c>
    </row>
    <row r="489" spans="1:21" x14ac:dyDescent="0.15">
      <c r="A489" s="1">
        <v>42478</v>
      </c>
      <c r="B489" s="2">
        <v>1.1160000000000001</v>
      </c>
      <c r="C489" s="2">
        <v>0.97699999999999998</v>
      </c>
      <c r="D489" s="2">
        <v>0.97499999999999998</v>
      </c>
      <c r="E489" s="2">
        <v>1.27</v>
      </c>
      <c r="F489" s="2">
        <v>1.25</v>
      </c>
      <c r="G489" s="10">
        <v>11405.24</v>
      </c>
      <c r="H489" s="10">
        <v>11216.94</v>
      </c>
      <c r="I489" s="2" t="s">
        <v>8</v>
      </c>
      <c r="J489" s="2" t="s">
        <v>8</v>
      </c>
      <c r="K489" s="2" t="s">
        <v>8</v>
      </c>
      <c r="L489" s="2">
        <f t="shared" si="56"/>
        <v>1.1340291855829221</v>
      </c>
      <c r="M489" s="2">
        <f t="shared" si="57"/>
        <v>1.1234999999999999</v>
      </c>
      <c r="N489" s="3">
        <f t="shared" si="58"/>
        <v>9.3717717694010716E-3</v>
      </c>
      <c r="O489" t="str">
        <f>IF(N489&gt;参数!B$5,"套","")</f>
        <v>套</v>
      </c>
      <c r="P489" s="3" t="str">
        <f>IFERROR(IF(O488="套",(F489-E488)/2-2*参数!B$2,""),"")</f>
        <v/>
      </c>
      <c r="Q489" s="11">
        <f t="shared" si="59"/>
        <v>5.09218663699661</v>
      </c>
      <c r="R489" s="3">
        <f t="shared" si="60"/>
        <v>-3.0674846625766694E-3</v>
      </c>
      <c r="S489" s="3">
        <f t="shared" si="61"/>
        <v>-3.9938556067588338E-2</v>
      </c>
      <c r="T489" s="5">
        <f t="shared" si="62"/>
        <v>1.2651087662473726</v>
      </c>
      <c r="U489" s="5">
        <f t="shared" si="63"/>
        <v>1.9066907727414795</v>
      </c>
    </row>
    <row r="490" spans="1:21" x14ac:dyDescent="0.15">
      <c r="A490" s="1">
        <v>42479</v>
      </c>
      <c r="B490" s="2">
        <v>1.121</v>
      </c>
      <c r="C490" s="2">
        <v>0.97499999999999998</v>
      </c>
      <c r="D490" s="2">
        <v>0.97499999999999998</v>
      </c>
      <c r="E490" s="2">
        <v>1.2649999999999999</v>
      </c>
      <c r="F490" s="2">
        <v>1.254</v>
      </c>
      <c r="G490" s="10">
        <v>11280.17</v>
      </c>
      <c r="H490" s="10">
        <v>11268.89</v>
      </c>
      <c r="I490" s="2" t="s">
        <v>8</v>
      </c>
      <c r="J490" s="2" t="s">
        <v>8</v>
      </c>
      <c r="K490" s="2" t="s">
        <v>8</v>
      </c>
      <c r="L490" s="2">
        <f t="shared" si="56"/>
        <v>1.1219763577232293</v>
      </c>
      <c r="M490" s="2">
        <f t="shared" si="57"/>
        <v>1.1199999999999999</v>
      </c>
      <c r="N490" s="3">
        <f t="shared" si="58"/>
        <v>1.7646051100264071E-3</v>
      </c>
      <c r="O490" t="str">
        <f>IF(N490&gt;参数!B$5,"套","")</f>
        <v/>
      </c>
      <c r="P490" s="3">
        <f>IFERROR(IF(O489="套",(F490-E489)/2-2*参数!B$2,""),"")</f>
        <v>-8.2000000000000076E-3</v>
      </c>
      <c r="Q490" s="11">
        <f t="shared" si="59"/>
        <v>5.0504307065732377</v>
      </c>
      <c r="R490" s="3">
        <f t="shared" si="60"/>
        <v>0</v>
      </c>
      <c r="S490" s="3">
        <f t="shared" si="61"/>
        <v>3.2000000000000917E-3</v>
      </c>
      <c r="T490" s="5">
        <f t="shared" si="62"/>
        <v>1.2651087662473726</v>
      </c>
      <c r="U490" s="5">
        <f t="shared" si="63"/>
        <v>1.9127921832142525</v>
      </c>
    </row>
    <row r="491" spans="1:21" x14ac:dyDescent="0.15">
      <c r="A491" s="1">
        <v>42480</v>
      </c>
      <c r="B491" s="2">
        <v>1.085</v>
      </c>
      <c r="C491" s="2">
        <v>0.97499999999999998</v>
      </c>
      <c r="D491" s="2">
        <v>0.97399999999999998</v>
      </c>
      <c r="E491" s="2">
        <v>1.2609999999999999</v>
      </c>
      <c r="F491" s="2">
        <v>1.1919999999999999</v>
      </c>
      <c r="G491" s="10">
        <v>11306.39</v>
      </c>
      <c r="H491" s="10">
        <v>10875.93</v>
      </c>
      <c r="I491" s="2" t="s">
        <v>8</v>
      </c>
      <c r="J491" s="2" t="s">
        <v>8</v>
      </c>
      <c r="K491" s="2" t="s">
        <v>8</v>
      </c>
      <c r="L491" s="2">
        <f t="shared" si="56"/>
        <v>1.1245438827604137</v>
      </c>
      <c r="M491" s="2">
        <f t="shared" si="57"/>
        <v>1.1179999999999999</v>
      </c>
      <c r="N491" s="3">
        <f t="shared" si="58"/>
        <v>5.8532046157546702E-3</v>
      </c>
      <c r="O491" t="str">
        <f>IF(N491&gt;参数!B$5,"套","")</f>
        <v/>
      </c>
      <c r="P491" s="3" t="str">
        <f>IFERROR(IF(O490="套",(F491-E490)/2-2*参数!B$2,""),"")</f>
        <v/>
      </c>
      <c r="Q491" s="11">
        <f t="shared" si="59"/>
        <v>5.0504307065732377</v>
      </c>
      <c r="R491" s="3">
        <f t="shared" si="60"/>
        <v>-1.0256410256410664E-3</v>
      </c>
      <c r="S491" s="3">
        <f t="shared" si="61"/>
        <v>-4.944178628389162E-2</v>
      </c>
      <c r="T491" s="5">
        <f t="shared" si="62"/>
        <v>1.2638112187948112</v>
      </c>
      <c r="U491" s="5">
        <f t="shared" si="63"/>
        <v>1.8182203208862751</v>
      </c>
    </row>
    <row r="492" spans="1:21" x14ac:dyDescent="0.15">
      <c r="A492" s="1">
        <v>42481</v>
      </c>
      <c r="B492" s="2">
        <v>1.0649999999999999</v>
      </c>
      <c r="C492" s="2">
        <v>0.97399999999999998</v>
      </c>
      <c r="D492" s="2">
        <v>0.97099999999999997</v>
      </c>
      <c r="E492" s="2">
        <v>1.177</v>
      </c>
      <c r="F492" s="2">
        <v>1.1519999999999999</v>
      </c>
      <c r="G492" s="10">
        <v>10812.64</v>
      </c>
      <c r="H492" s="10">
        <v>10659.3</v>
      </c>
      <c r="I492" s="2" t="s">
        <v>8</v>
      </c>
      <c r="J492" s="2" t="s">
        <v>8</v>
      </c>
      <c r="K492" s="2" t="s">
        <v>8</v>
      </c>
      <c r="L492" s="2">
        <f t="shared" si="56"/>
        <v>1.079001784904831</v>
      </c>
      <c r="M492" s="2">
        <f t="shared" si="57"/>
        <v>1.0754999999999999</v>
      </c>
      <c r="N492" s="3">
        <f t="shared" si="58"/>
        <v>3.2559599301078546E-3</v>
      </c>
      <c r="O492" t="str">
        <f>IF(N492&gt;参数!B$5,"套","")</f>
        <v/>
      </c>
      <c r="P492" s="3" t="str">
        <f>IFERROR(IF(O491="套",(F492-E491)/2-2*参数!B$2,""),"")</f>
        <v/>
      </c>
      <c r="Q492" s="11">
        <f t="shared" si="59"/>
        <v>5.0504307065732377</v>
      </c>
      <c r="R492" s="3">
        <f t="shared" si="60"/>
        <v>-3.0800821355235763E-3</v>
      </c>
      <c r="S492" s="3">
        <f t="shared" si="61"/>
        <v>-3.3557046979865834E-2</v>
      </c>
      <c r="T492" s="5">
        <f t="shared" si="62"/>
        <v>1.259918576437127</v>
      </c>
      <c r="U492" s="5">
        <f t="shared" si="63"/>
        <v>1.7572062161585476</v>
      </c>
    </row>
    <row r="493" spans="1:21" x14ac:dyDescent="0.15">
      <c r="A493" s="1">
        <v>42482</v>
      </c>
      <c r="B493" s="2">
        <v>1.0680000000000001</v>
      </c>
      <c r="C493" s="2">
        <v>0.97099999999999997</v>
      </c>
      <c r="D493" s="2">
        <v>0.96899999999999997</v>
      </c>
      <c r="E493" s="2">
        <v>1.141</v>
      </c>
      <c r="F493" s="2">
        <v>1.1599999999999999</v>
      </c>
      <c r="G493" s="10">
        <v>10593.7</v>
      </c>
      <c r="H493" s="10">
        <v>10705.89</v>
      </c>
      <c r="I493" s="2" t="s">
        <v>8</v>
      </c>
      <c r="J493" s="2" t="s">
        <v>8</v>
      </c>
      <c r="K493" s="2" t="s">
        <v>8</v>
      </c>
      <c r="L493" s="2">
        <f t="shared" si="56"/>
        <v>1.0587734372801216</v>
      </c>
      <c r="M493" s="2">
        <f t="shared" si="57"/>
        <v>1.056</v>
      </c>
      <c r="N493" s="3">
        <f t="shared" si="58"/>
        <v>2.6263610607211163E-3</v>
      </c>
      <c r="O493" t="str">
        <f>IF(N493&gt;参数!B$5,"套","")</f>
        <v/>
      </c>
      <c r="P493" s="3" t="str">
        <f>IFERROR(IF(O492="套",(F493-E492)/2-2*参数!B$2,""),"")</f>
        <v/>
      </c>
      <c r="Q493" s="11">
        <f t="shared" si="59"/>
        <v>5.0504307065732377</v>
      </c>
      <c r="R493" s="3">
        <f t="shared" si="60"/>
        <v>-2.059732234809486E-3</v>
      </c>
      <c r="S493" s="3">
        <f t="shared" si="61"/>
        <v>6.9444444444444198E-3</v>
      </c>
      <c r="T493" s="5">
        <f t="shared" si="62"/>
        <v>1.2573234815320042</v>
      </c>
      <c r="U493" s="5">
        <f t="shared" si="63"/>
        <v>1.7694090371040929</v>
      </c>
    </row>
    <row r="494" spans="1:21" x14ac:dyDescent="0.15">
      <c r="A494" s="1">
        <v>42485</v>
      </c>
      <c r="B494" s="2">
        <v>1.0629999999999999</v>
      </c>
      <c r="C494" s="2">
        <v>0.97</v>
      </c>
      <c r="D494" s="2">
        <v>0.96899999999999997</v>
      </c>
      <c r="E494" s="2">
        <v>1.155</v>
      </c>
      <c r="F494" s="2">
        <v>1.1439999999999999</v>
      </c>
      <c r="G494" s="10">
        <v>10679.94</v>
      </c>
      <c r="H494" s="10">
        <v>10647.38</v>
      </c>
      <c r="I494" s="2" t="s">
        <v>8</v>
      </c>
      <c r="J494" s="2" t="s">
        <v>8</v>
      </c>
      <c r="K494" s="2" t="s">
        <v>8</v>
      </c>
      <c r="L494" s="2">
        <f t="shared" si="56"/>
        <v>1.0655407117016897</v>
      </c>
      <c r="M494" s="2">
        <f t="shared" si="57"/>
        <v>1.0625</v>
      </c>
      <c r="N494" s="3">
        <f t="shared" si="58"/>
        <v>2.8618463074727707E-3</v>
      </c>
      <c r="O494" t="str">
        <f>IF(N494&gt;参数!B$5,"套","")</f>
        <v/>
      </c>
      <c r="P494" s="3" t="str">
        <f>IFERROR(IF(O493="套",(F494-E493)/2-2*参数!B$2,""),"")</f>
        <v/>
      </c>
      <c r="Q494" s="11">
        <f t="shared" si="59"/>
        <v>5.0504307065732377</v>
      </c>
      <c r="R494" s="3">
        <f t="shared" si="60"/>
        <v>0</v>
      </c>
      <c r="S494" s="3">
        <f t="shared" si="61"/>
        <v>-1.379310344827589E-2</v>
      </c>
      <c r="T494" s="5">
        <f t="shared" si="62"/>
        <v>1.2573234815320042</v>
      </c>
      <c r="U494" s="5">
        <f t="shared" si="63"/>
        <v>1.745003395213002</v>
      </c>
    </row>
    <row r="495" spans="1:21" x14ac:dyDescent="0.15">
      <c r="A495" s="1">
        <v>42486</v>
      </c>
      <c r="B495" s="2">
        <v>1.0720000000000001</v>
      </c>
      <c r="C495" s="2">
        <v>0.96899999999999997</v>
      </c>
      <c r="D495" s="2">
        <v>0.96899999999999997</v>
      </c>
      <c r="E495" s="2">
        <v>1.141</v>
      </c>
      <c r="F495" s="2">
        <v>1.1599999999999999</v>
      </c>
      <c r="G495" s="10">
        <v>10628.01</v>
      </c>
      <c r="H495" s="10">
        <v>10750.2</v>
      </c>
      <c r="I495" s="2" t="s">
        <v>8</v>
      </c>
      <c r="J495" s="2" t="s">
        <v>8</v>
      </c>
      <c r="K495" s="2" t="s">
        <v>8</v>
      </c>
      <c r="L495" s="2">
        <f t="shared" si="56"/>
        <v>1.0611628537255176</v>
      </c>
      <c r="M495" s="2">
        <f t="shared" si="57"/>
        <v>1.0549999999999999</v>
      </c>
      <c r="N495" s="3">
        <f t="shared" si="58"/>
        <v>5.8415675123388855E-3</v>
      </c>
      <c r="O495" t="str">
        <f>IF(N495&gt;参数!B$5,"套","")</f>
        <v/>
      </c>
      <c r="P495" s="3" t="str">
        <f>IFERROR(IF(O494="套",(F495-E494)/2-2*参数!B$2,""),"")</f>
        <v/>
      </c>
      <c r="Q495" s="11">
        <f t="shared" si="59"/>
        <v>5.0504307065732377</v>
      </c>
      <c r="R495" s="3">
        <f t="shared" si="60"/>
        <v>0</v>
      </c>
      <c r="S495" s="3">
        <f t="shared" si="61"/>
        <v>1.3986013986013957E-2</v>
      </c>
      <c r="T495" s="5">
        <f t="shared" si="62"/>
        <v>1.2573234815320042</v>
      </c>
      <c r="U495" s="5">
        <f t="shared" si="63"/>
        <v>1.7694090371040929</v>
      </c>
    </row>
    <row r="496" spans="1:21" x14ac:dyDescent="0.15">
      <c r="A496" s="1">
        <v>42487</v>
      </c>
      <c r="B496" s="2">
        <v>1.0620000000000001</v>
      </c>
      <c r="C496" s="2">
        <v>0.96899999999999997</v>
      </c>
      <c r="D496" s="2">
        <v>0.96799999999999997</v>
      </c>
      <c r="E496" s="2">
        <v>1.163</v>
      </c>
      <c r="F496" s="2">
        <v>1.1479999999999999</v>
      </c>
      <c r="G496" s="10">
        <v>10763.64</v>
      </c>
      <c r="H496" s="10">
        <v>10644.5</v>
      </c>
      <c r="I496" s="2" t="s">
        <v>8</v>
      </c>
      <c r="J496" s="2" t="s">
        <v>8</v>
      </c>
      <c r="K496" s="2" t="s">
        <v>8</v>
      </c>
      <c r="L496" s="2">
        <f t="shared" si="56"/>
        <v>1.0732732131495226</v>
      </c>
      <c r="M496" s="2">
        <f t="shared" si="57"/>
        <v>1.0660000000000001</v>
      </c>
      <c r="N496" s="3">
        <f t="shared" si="58"/>
        <v>6.8229016412031385E-3</v>
      </c>
      <c r="O496" t="str">
        <f>IF(N496&gt;参数!B$5,"套","")</f>
        <v/>
      </c>
      <c r="P496" s="3" t="str">
        <f>IFERROR(IF(O495="套",(F496-E495)/2-2*参数!B$2,""),"")</f>
        <v/>
      </c>
      <c r="Q496" s="11">
        <f t="shared" si="59"/>
        <v>5.0504307065732377</v>
      </c>
      <c r="R496" s="3">
        <f t="shared" si="60"/>
        <v>-1.0319917440660964E-3</v>
      </c>
      <c r="S496" s="3">
        <f t="shared" si="61"/>
        <v>-1.0344827586206917E-2</v>
      </c>
      <c r="T496" s="5">
        <f t="shared" si="62"/>
        <v>1.2560259340794429</v>
      </c>
      <c r="U496" s="5">
        <f t="shared" si="63"/>
        <v>1.7511048056857748</v>
      </c>
    </row>
    <row r="497" spans="1:21" x14ac:dyDescent="0.15">
      <c r="A497" s="1">
        <v>42488</v>
      </c>
      <c r="B497" s="2">
        <v>1.054</v>
      </c>
      <c r="C497" s="2">
        <v>0.96899999999999997</v>
      </c>
      <c r="D497" s="2">
        <v>0.96899999999999997</v>
      </c>
      <c r="E497" s="2">
        <v>1.155</v>
      </c>
      <c r="F497" s="2">
        <v>1.133</v>
      </c>
      <c r="G497" s="10">
        <v>10660.83</v>
      </c>
      <c r="H497" s="10">
        <v>10564.41</v>
      </c>
      <c r="I497" s="2" t="s">
        <v>8</v>
      </c>
      <c r="J497" s="2" t="s">
        <v>8</v>
      </c>
      <c r="K497" s="2" t="s">
        <v>8</v>
      </c>
      <c r="L497" s="2">
        <f t="shared" si="56"/>
        <v>1.0635477793226549</v>
      </c>
      <c r="M497" s="2">
        <f t="shared" si="57"/>
        <v>1.0620000000000001</v>
      </c>
      <c r="N497" s="3">
        <f t="shared" si="58"/>
        <v>1.4574193245338041E-3</v>
      </c>
      <c r="O497" t="str">
        <f>IF(N497&gt;参数!B$5,"套","")</f>
        <v/>
      </c>
      <c r="P497" s="3" t="str">
        <f>IFERROR(IF(O496="套",(F497-E496)/2-2*参数!B$2,""),"")</f>
        <v/>
      </c>
      <c r="Q497" s="11">
        <f t="shared" si="59"/>
        <v>5.0504307065732377</v>
      </c>
      <c r="R497" s="3">
        <f t="shared" si="60"/>
        <v>1.0330578512396382E-3</v>
      </c>
      <c r="S497" s="3">
        <f t="shared" si="61"/>
        <v>-1.3066202090592283E-2</v>
      </c>
      <c r="T497" s="5">
        <f t="shared" si="62"/>
        <v>1.2573234815320042</v>
      </c>
      <c r="U497" s="5">
        <f t="shared" si="63"/>
        <v>1.7282245164128771</v>
      </c>
    </row>
    <row r="498" spans="1:21" x14ac:dyDescent="0.15">
      <c r="A498" s="1">
        <v>42489</v>
      </c>
      <c r="B498" s="2">
        <v>1.052</v>
      </c>
      <c r="C498" s="2">
        <v>0.96799999999999997</v>
      </c>
      <c r="D498" s="2">
        <v>0.96799999999999997</v>
      </c>
      <c r="E498" s="2">
        <v>1.1200000000000001</v>
      </c>
      <c r="F498" s="2">
        <v>1.1279999999999999</v>
      </c>
      <c r="G498" s="10">
        <v>10500.67</v>
      </c>
      <c r="H498" s="10">
        <v>10539.36</v>
      </c>
      <c r="I498" s="2" t="s">
        <v>8</v>
      </c>
      <c r="J498" s="2" t="s">
        <v>8</v>
      </c>
      <c r="K498" s="2" t="s">
        <v>8</v>
      </c>
      <c r="L498" s="2">
        <f t="shared" si="56"/>
        <v>1.047958691304105</v>
      </c>
      <c r="M498" s="2">
        <f t="shared" si="57"/>
        <v>1.044</v>
      </c>
      <c r="N498" s="3">
        <f t="shared" si="58"/>
        <v>3.7918499081466273E-3</v>
      </c>
      <c r="O498" t="str">
        <f>IF(N498&gt;参数!B$5,"套","")</f>
        <v/>
      </c>
      <c r="P498" s="3" t="str">
        <f>IFERROR(IF(O497="套",(F498-E497)/2-2*参数!B$2,""),"")</f>
        <v/>
      </c>
      <c r="Q498" s="11">
        <f t="shared" si="59"/>
        <v>5.0504307065732377</v>
      </c>
      <c r="R498" s="3">
        <f t="shared" si="60"/>
        <v>-1.0319917440660964E-3</v>
      </c>
      <c r="S498" s="3">
        <f t="shared" si="61"/>
        <v>-4.4130626654899086E-3</v>
      </c>
      <c r="T498" s="5">
        <f t="shared" si="62"/>
        <v>1.2560259340794429</v>
      </c>
      <c r="U498" s="5">
        <f t="shared" si="63"/>
        <v>1.720597753321911</v>
      </c>
    </row>
    <row r="499" spans="1:21" x14ac:dyDescent="0.15">
      <c r="A499" s="1">
        <v>42493</v>
      </c>
      <c r="B499" s="2">
        <v>1.089</v>
      </c>
      <c r="C499" s="2">
        <v>0.96799999999999997</v>
      </c>
      <c r="D499" s="2">
        <v>0.97</v>
      </c>
      <c r="E499" s="2">
        <v>1.1319999999999999</v>
      </c>
      <c r="F499" s="2">
        <v>1.1950000000000001</v>
      </c>
      <c r="G499" s="10">
        <v>10565.06</v>
      </c>
      <c r="H499" s="10">
        <v>10928.49</v>
      </c>
      <c r="I499" s="2" t="s">
        <v>8</v>
      </c>
      <c r="J499" s="2" t="s">
        <v>8</v>
      </c>
      <c r="K499" s="2" t="s">
        <v>8</v>
      </c>
      <c r="L499" s="2">
        <f t="shared" si="56"/>
        <v>1.0544370151508249</v>
      </c>
      <c r="M499" s="2">
        <f t="shared" si="57"/>
        <v>1.0499999999999998</v>
      </c>
      <c r="N499" s="3">
        <f t="shared" si="58"/>
        <v>4.2257287150715417E-3</v>
      </c>
      <c r="O499" t="str">
        <f>IF(N499&gt;参数!B$5,"套","")</f>
        <v/>
      </c>
      <c r="P499" s="3" t="str">
        <f>IFERROR(IF(O498="套",(F499-E498)/2-2*参数!B$2,""),"")</f>
        <v/>
      </c>
      <c r="Q499" s="11">
        <f t="shared" si="59"/>
        <v>5.0504307065732377</v>
      </c>
      <c r="R499" s="3">
        <f t="shared" si="60"/>
        <v>2.0661157024792765E-3</v>
      </c>
      <c r="S499" s="3">
        <f t="shared" si="61"/>
        <v>5.9397163120567642E-2</v>
      </c>
      <c r="T499" s="5">
        <f t="shared" si="62"/>
        <v>1.2586210289845656</v>
      </c>
      <c r="U499" s="5">
        <f t="shared" si="63"/>
        <v>1.8227963787408548</v>
      </c>
    </row>
    <row r="500" spans="1:21" x14ac:dyDescent="0.15">
      <c r="A500" s="1">
        <v>42494</v>
      </c>
      <c r="B500" s="2">
        <v>1.089</v>
      </c>
      <c r="C500" s="2">
        <v>0.97</v>
      </c>
      <c r="D500" s="2">
        <v>0.97399999999999998</v>
      </c>
      <c r="E500" s="2">
        <v>1.1850000000000001</v>
      </c>
      <c r="F500" s="2">
        <v>1.1879999999999999</v>
      </c>
      <c r="G500" s="10">
        <v>10893.78</v>
      </c>
      <c r="H500" s="10">
        <v>10932.31</v>
      </c>
      <c r="I500" s="2" t="s">
        <v>8</v>
      </c>
      <c r="J500" s="2" t="s">
        <v>8</v>
      </c>
      <c r="K500" s="2" t="s">
        <v>8</v>
      </c>
      <c r="L500" s="2">
        <f t="shared" si="56"/>
        <v>1.0857141635761207</v>
      </c>
      <c r="M500" s="2">
        <f t="shared" si="57"/>
        <v>1.0775000000000001</v>
      </c>
      <c r="N500" s="3">
        <f t="shared" si="58"/>
        <v>7.6233536669332302E-3</v>
      </c>
      <c r="O500" t="str">
        <f>IF(N500&gt;参数!B$5,"套","")</f>
        <v>套</v>
      </c>
      <c r="P500" s="3" t="str">
        <f>IFERROR(IF(O499="套",(F500-E499)/2-2*参数!B$2,""),"")</f>
        <v/>
      </c>
      <c r="Q500" s="11">
        <f t="shared" si="59"/>
        <v>5.0504307065732377</v>
      </c>
      <c r="R500" s="3">
        <f t="shared" si="60"/>
        <v>4.1237113402061709E-3</v>
      </c>
      <c r="S500" s="3">
        <f t="shared" si="61"/>
        <v>-5.8577405857741516E-3</v>
      </c>
      <c r="T500" s="5">
        <f t="shared" si="62"/>
        <v>1.2638112187948112</v>
      </c>
      <c r="U500" s="5">
        <f t="shared" si="63"/>
        <v>1.8121189104135023</v>
      </c>
    </row>
    <row r="501" spans="1:21" x14ac:dyDescent="0.15">
      <c r="A501" s="1">
        <v>42495</v>
      </c>
      <c r="B501" s="2">
        <v>1.095</v>
      </c>
      <c r="C501" s="2">
        <v>0.97299999999999998</v>
      </c>
      <c r="D501" s="2">
        <v>0.97699999999999998</v>
      </c>
      <c r="E501" s="2">
        <v>1.1879999999999999</v>
      </c>
      <c r="F501" s="2">
        <v>1.2</v>
      </c>
      <c r="G501" s="10">
        <v>10935.57</v>
      </c>
      <c r="H501" s="10">
        <v>10995.54</v>
      </c>
      <c r="I501" s="2" t="s">
        <v>8</v>
      </c>
      <c r="J501" s="2" t="s">
        <v>8</v>
      </c>
      <c r="K501" s="2" t="s">
        <v>8</v>
      </c>
      <c r="L501" s="2">
        <f t="shared" si="56"/>
        <v>1.0893085014054669</v>
      </c>
      <c r="M501" s="2">
        <f t="shared" si="57"/>
        <v>1.0805</v>
      </c>
      <c r="N501" s="3">
        <f t="shared" si="58"/>
        <v>8.1522456320841652E-3</v>
      </c>
      <c r="O501" t="str">
        <f>IF(N501&gt;参数!B$5,"套","")</f>
        <v>套</v>
      </c>
      <c r="P501" s="3">
        <f>IFERROR(IF(O500="套",(F501-E500)/2-2*参数!B$2,""),"")</f>
        <v>7.2999999999999515E-3</v>
      </c>
      <c r="Q501" s="11">
        <f t="shared" si="59"/>
        <v>5.087298850731222</v>
      </c>
      <c r="R501" s="3">
        <f t="shared" si="60"/>
        <v>3.0800821355236874E-3</v>
      </c>
      <c r="S501" s="3">
        <f t="shared" si="61"/>
        <v>1.0101010101010166E-2</v>
      </c>
      <c r="T501" s="5">
        <f t="shared" si="62"/>
        <v>1.2677038611524956</v>
      </c>
      <c r="U501" s="5">
        <f t="shared" si="63"/>
        <v>1.8304231418318206</v>
      </c>
    </row>
    <row r="502" spans="1:21" x14ac:dyDescent="0.15">
      <c r="A502" s="1">
        <v>42496</v>
      </c>
      <c r="B502" s="2">
        <v>1.046</v>
      </c>
      <c r="C502" s="2">
        <v>0.97599999999999998</v>
      </c>
      <c r="D502" s="2">
        <v>0.97099999999999997</v>
      </c>
      <c r="E502" s="2">
        <v>1.204</v>
      </c>
      <c r="F502" s="2">
        <v>1.1299999999999999</v>
      </c>
      <c r="G502" s="10">
        <v>10989.55</v>
      </c>
      <c r="H502" s="10">
        <v>10475.08</v>
      </c>
      <c r="I502" s="2" t="s">
        <v>8</v>
      </c>
      <c r="J502" s="2" t="s">
        <v>8</v>
      </c>
      <c r="K502" s="2" t="s">
        <v>8</v>
      </c>
      <c r="L502" s="2">
        <f t="shared" si="56"/>
        <v>1.0944333068225842</v>
      </c>
      <c r="M502" s="2">
        <f t="shared" si="57"/>
        <v>1.0899999999999999</v>
      </c>
      <c r="N502" s="3">
        <f t="shared" si="58"/>
        <v>4.0672539656736451E-3</v>
      </c>
      <c r="O502" t="str">
        <f>IF(N502&gt;参数!B$5,"套","")</f>
        <v/>
      </c>
      <c r="P502" s="3">
        <f>IFERROR(IF(O501="套",(F502-E501)/2-2*参数!B$2,""),"")</f>
        <v>-2.9200000000000025E-2</v>
      </c>
      <c r="Q502" s="11">
        <f t="shared" si="59"/>
        <v>4.9387497242898704</v>
      </c>
      <c r="R502" s="3">
        <f t="shared" si="60"/>
        <v>-6.1412487205732003E-3</v>
      </c>
      <c r="S502" s="3">
        <f t="shared" si="61"/>
        <v>-5.8333333333333348E-2</v>
      </c>
      <c r="T502" s="5">
        <f t="shared" si="62"/>
        <v>1.259918576437127</v>
      </c>
      <c r="U502" s="5">
        <f t="shared" si="63"/>
        <v>1.7236484585582978</v>
      </c>
    </row>
    <row r="503" spans="1:21" x14ac:dyDescent="0.15">
      <c r="A503" s="1">
        <v>42499</v>
      </c>
      <c r="B503" s="2">
        <v>1.006</v>
      </c>
      <c r="C503" s="2">
        <v>0.97099999999999997</v>
      </c>
      <c r="D503" s="2">
        <v>0.97</v>
      </c>
      <c r="E503" s="2">
        <v>1.115</v>
      </c>
      <c r="F503" s="2">
        <v>1.0489999999999999</v>
      </c>
      <c r="G503" s="10">
        <v>10396.68</v>
      </c>
      <c r="H503" s="10">
        <v>10057.379999999999</v>
      </c>
      <c r="I503" s="2" t="s">
        <v>8</v>
      </c>
      <c r="J503" s="2" t="s">
        <v>8</v>
      </c>
      <c r="K503" s="2" t="s">
        <v>8</v>
      </c>
      <c r="L503" s="2">
        <f t="shared" si="56"/>
        <v>1.038562722194007</v>
      </c>
      <c r="M503" s="2">
        <f t="shared" si="57"/>
        <v>1.0429999999999999</v>
      </c>
      <c r="N503" s="3">
        <f t="shared" si="58"/>
        <v>-4.2543411370976614E-3</v>
      </c>
      <c r="O503" t="str">
        <f>IF(N503&gt;参数!B$5,"套","")</f>
        <v/>
      </c>
      <c r="P503" s="3" t="str">
        <f>IFERROR(IF(O502="套",(F503-E502)/2-2*参数!B$2,""),"")</f>
        <v/>
      </c>
      <c r="Q503" s="11">
        <f t="shared" si="59"/>
        <v>4.9387497242898704</v>
      </c>
      <c r="R503" s="3">
        <f t="shared" si="60"/>
        <v>-1.029866117404743E-3</v>
      </c>
      <c r="S503" s="3">
        <f t="shared" si="61"/>
        <v>-7.1681415929203518E-2</v>
      </c>
      <c r="T503" s="5">
        <f t="shared" si="62"/>
        <v>1.2586210289845656</v>
      </c>
      <c r="U503" s="5">
        <f t="shared" si="63"/>
        <v>1.60009489648465</v>
      </c>
    </row>
    <row r="504" spans="1:21" x14ac:dyDescent="0.15">
      <c r="A504" s="1">
        <v>42500</v>
      </c>
      <c r="B504" s="2">
        <v>1.004</v>
      </c>
      <c r="C504" s="2">
        <v>0.96899999999999997</v>
      </c>
      <c r="D504" s="2">
        <v>0.96799999999999997</v>
      </c>
      <c r="E504" s="2">
        <v>1.0429999999999999</v>
      </c>
      <c r="F504" s="2">
        <v>1.052</v>
      </c>
      <c r="G504" s="10">
        <v>10027.209999999999</v>
      </c>
      <c r="H504" s="10">
        <v>10035.120000000001</v>
      </c>
      <c r="I504" s="2" t="s">
        <v>8</v>
      </c>
      <c r="J504" s="2" t="s">
        <v>8</v>
      </c>
      <c r="K504" s="2" t="s">
        <v>8</v>
      </c>
      <c r="L504" s="2">
        <f t="shared" si="56"/>
        <v>1.0031331033529607</v>
      </c>
      <c r="M504" s="2">
        <f t="shared" si="57"/>
        <v>1.006</v>
      </c>
      <c r="N504" s="3">
        <f t="shared" si="58"/>
        <v>-2.8497978598800433E-3</v>
      </c>
      <c r="O504" t="str">
        <f>IF(N504&gt;参数!B$5,"套","")</f>
        <v/>
      </c>
      <c r="P504" s="3" t="str">
        <f>IFERROR(IF(O503="套",(F504-E503)/2-2*参数!B$2,""),"")</f>
        <v/>
      </c>
      <c r="Q504" s="11">
        <f t="shared" si="59"/>
        <v>4.9387497242898704</v>
      </c>
      <c r="R504" s="3">
        <f t="shared" si="60"/>
        <v>-2.0618556701030855E-3</v>
      </c>
      <c r="S504" s="3">
        <f t="shared" si="61"/>
        <v>2.8598665395616063E-3</v>
      </c>
      <c r="T504" s="5">
        <f t="shared" si="62"/>
        <v>1.2560259340794429</v>
      </c>
      <c r="U504" s="5">
        <f t="shared" si="63"/>
        <v>1.6046709543392297</v>
      </c>
    </row>
    <row r="505" spans="1:21" x14ac:dyDescent="0.15">
      <c r="A505" s="1">
        <v>42501</v>
      </c>
      <c r="B505" s="2">
        <v>0.99199999999999999</v>
      </c>
      <c r="C505" s="2">
        <v>0.96899999999999997</v>
      </c>
      <c r="D505" s="2">
        <v>0.96799999999999997</v>
      </c>
      <c r="E505" s="2">
        <v>1.0660000000000001</v>
      </c>
      <c r="F505" s="2">
        <v>1.038</v>
      </c>
      <c r="G505" s="10">
        <v>10097.85</v>
      </c>
      <c r="H505" s="10">
        <v>9902.92</v>
      </c>
      <c r="I505" s="2" t="s">
        <v>8</v>
      </c>
      <c r="J505" s="2" t="s">
        <v>8</v>
      </c>
      <c r="K505" s="2" t="s">
        <v>8</v>
      </c>
      <c r="L505" s="2">
        <f t="shared" si="56"/>
        <v>1.0099622479850763</v>
      </c>
      <c r="M505" s="2">
        <f t="shared" si="57"/>
        <v>1.0175000000000001</v>
      </c>
      <c r="N505" s="3">
        <f t="shared" si="58"/>
        <v>-7.4081100883771622E-3</v>
      </c>
      <c r="O505" t="str">
        <f>IF(N505&gt;参数!B$5,"套","")</f>
        <v/>
      </c>
      <c r="P505" s="3" t="str">
        <f>IFERROR(IF(O504="套",(F505-E504)/2-2*参数!B$2,""),"")</f>
        <v/>
      </c>
      <c r="Q505" s="11">
        <f t="shared" si="59"/>
        <v>4.9387497242898704</v>
      </c>
      <c r="R505" s="3">
        <f t="shared" si="60"/>
        <v>0</v>
      </c>
      <c r="S505" s="3">
        <f t="shared" si="61"/>
        <v>-1.3307984790874583E-2</v>
      </c>
      <c r="T505" s="5">
        <f t="shared" si="62"/>
        <v>1.2560259340794429</v>
      </c>
      <c r="U505" s="5">
        <f t="shared" si="63"/>
        <v>1.5833160176845249</v>
      </c>
    </row>
    <row r="506" spans="1:21" x14ac:dyDescent="0.15">
      <c r="A506" s="1">
        <v>42502</v>
      </c>
      <c r="B506" s="2">
        <v>0.997</v>
      </c>
      <c r="C506" s="2">
        <v>0.96899999999999997</v>
      </c>
      <c r="D506" s="2">
        <v>0.97099999999999997</v>
      </c>
      <c r="E506" s="2">
        <v>1.01</v>
      </c>
      <c r="F506" s="2">
        <v>1.024</v>
      </c>
      <c r="G506" s="10">
        <v>9766.2900000000009</v>
      </c>
      <c r="H506" s="10">
        <v>9951.84</v>
      </c>
      <c r="I506" s="2" t="s">
        <v>8</v>
      </c>
      <c r="J506" s="2" t="s">
        <v>8</v>
      </c>
      <c r="K506" s="2" t="s">
        <v>8</v>
      </c>
      <c r="L506" s="2">
        <f t="shared" si="56"/>
        <v>0.97899776308401976</v>
      </c>
      <c r="M506" s="2">
        <f t="shared" si="57"/>
        <v>0.98950000000000005</v>
      </c>
      <c r="N506" s="3">
        <f t="shared" si="58"/>
        <v>-1.0613680561880057E-2</v>
      </c>
      <c r="O506" t="str">
        <f>IF(N506&gt;参数!B$5,"套","")</f>
        <v/>
      </c>
      <c r="P506" s="3" t="str">
        <f>IFERROR(IF(O505="套",(F506-E505)/2-2*参数!B$2,""),"")</f>
        <v/>
      </c>
      <c r="Q506" s="11">
        <f t="shared" si="59"/>
        <v>4.9387497242898704</v>
      </c>
      <c r="R506" s="3">
        <f t="shared" si="60"/>
        <v>3.0991735537189147E-3</v>
      </c>
      <c r="S506" s="3">
        <f t="shared" si="61"/>
        <v>-1.3487475915221592E-2</v>
      </c>
      <c r="T506" s="5">
        <f t="shared" si="62"/>
        <v>1.259918576437127</v>
      </c>
      <c r="U506" s="5">
        <f t="shared" si="63"/>
        <v>1.5619610810298203</v>
      </c>
    </row>
    <row r="507" spans="1:21" x14ac:dyDescent="0.15">
      <c r="A507" s="1">
        <v>42503</v>
      </c>
      <c r="B507" s="2">
        <v>0.99399999999999999</v>
      </c>
      <c r="C507" s="2">
        <v>0.97</v>
      </c>
      <c r="D507" s="2">
        <v>0.97099999999999997</v>
      </c>
      <c r="E507" s="2">
        <v>1.0269999999999999</v>
      </c>
      <c r="F507" s="2">
        <v>1.0209999999999999</v>
      </c>
      <c r="G507" s="10">
        <v>9957.41</v>
      </c>
      <c r="H507" s="10">
        <v>9927.66</v>
      </c>
      <c r="I507" s="2" t="s">
        <v>8</v>
      </c>
      <c r="J507" s="2" t="s">
        <v>8</v>
      </c>
      <c r="K507" s="2" t="s">
        <v>8</v>
      </c>
      <c r="L507" s="2">
        <f t="shared" si="56"/>
        <v>0.99753011558666516</v>
      </c>
      <c r="M507" s="2">
        <f t="shared" si="57"/>
        <v>0.99849999999999994</v>
      </c>
      <c r="N507" s="3">
        <f t="shared" si="58"/>
        <v>-9.713414254729491E-4</v>
      </c>
      <c r="O507" t="str">
        <f>IF(N507&gt;参数!B$5,"套","")</f>
        <v/>
      </c>
      <c r="P507" s="3" t="str">
        <f>IFERROR(IF(O506="套",(F507-E506)/2-2*参数!B$2,""),"")</f>
        <v/>
      </c>
      <c r="Q507" s="11">
        <f t="shared" si="59"/>
        <v>4.9387497242898704</v>
      </c>
      <c r="R507" s="3">
        <f t="shared" si="60"/>
        <v>0</v>
      </c>
      <c r="S507" s="3">
        <f t="shared" si="61"/>
        <v>-2.929687500000111E-3</v>
      </c>
      <c r="T507" s="5">
        <f t="shared" si="62"/>
        <v>1.259918576437127</v>
      </c>
      <c r="U507" s="5">
        <f t="shared" si="63"/>
        <v>1.5573850231752406</v>
      </c>
    </row>
    <row r="508" spans="1:21" x14ac:dyDescent="0.15">
      <c r="A508" s="1">
        <v>42506</v>
      </c>
      <c r="B508" s="2">
        <v>1.0049999999999999</v>
      </c>
      <c r="C508" s="2">
        <v>0.97199999999999998</v>
      </c>
      <c r="D508" s="2">
        <v>0.97099999999999997</v>
      </c>
      <c r="E508" s="2">
        <v>1.022</v>
      </c>
      <c r="F508" s="2">
        <v>1.0389999999999999</v>
      </c>
      <c r="G508" s="10">
        <v>9876.83</v>
      </c>
      <c r="H508" s="10">
        <v>10047.93</v>
      </c>
      <c r="I508" s="2" t="s">
        <v>8</v>
      </c>
      <c r="J508" s="2" t="s">
        <v>8</v>
      </c>
      <c r="K508" s="2" t="s">
        <v>8</v>
      </c>
      <c r="L508" s="2">
        <f t="shared" si="56"/>
        <v>0.98916514777903353</v>
      </c>
      <c r="M508" s="2">
        <f t="shared" si="57"/>
        <v>0.997</v>
      </c>
      <c r="N508" s="3">
        <f t="shared" si="58"/>
        <v>-7.8584275034768725E-3</v>
      </c>
      <c r="O508" t="str">
        <f>IF(N508&gt;参数!B$5,"套","")</f>
        <v/>
      </c>
      <c r="P508" s="3" t="str">
        <f>IFERROR(IF(O507="套",(F508-E507)/2-2*参数!B$2,""),"")</f>
        <v/>
      </c>
      <c r="Q508" s="11">
        <f t="shared" si="59"/>
        <v>4.9387497242898704</v>
      </c>
      <c r="R508" s="3">
        <f t="shared" si="60"/>
        <v>0</v>
      </c>
      <c r="S508" s="3">
        <f t="shared" si="61"/>
        <v>1.7629774730656189E-2</v>
      </c>
      <c r="T508" s="5">
        <f t="shared" si="62"/>
        <v>1.259918576437127</v>
      </c>
      <c r="U508" s="5">
        <f t="shared" si="63"/>
        <v>1.584841370302718</v>
      </c>
    </row>
    <row r="509" spans="1:21" x14ac:dyDescent="0.15">
      <c r="A509" s="1">
        <v>42507</v>
      </c>
      <c r="B509" s="2">
        <v>1.004</v>
      </c>
      <c r="C509" s="2">
        <v>0.97199999999999998</v>
      </c>
      <c r="D509" s="2">
        <v>0.97199999999999998</v>
      </c>
      <c r="E509" s="2">
        <v>1.0429999999999999</v>
      </c>
      <c r="F509" s="2">
        <v>1.04</v>
      </c>
      <c r="G509" s="10">
        <v>10054.67</v>
      </c>
      <c r="H509" s="10">
        <v>10037.11</v>
      </c>
      <c r="I509" s="2" t="s">
        <v>8</v>
      </c>
      <c r="J509" s="2" t="s">
        <v>8</v>
      </c>
      <c r="K509" s="2" t="s">
        <v>8</v>
      </c>
      <c r="L509" s="2">
        <f t="shared" si="56"/>
        <v>1.005640431909856</v>
      </c>
      <c r="M509" s="2">
        <f t="shared" si="57"/>
        <v>1.0074999999999998</v>
      </c>
      <c r="N509" s="3">
        <f t="shared" si="58"/>
        <v>-1.8457251515076045E-3</v>
      </c>
      <c r="O509" t="str">
        <f>IF(N509&gt;参数!B$5,"套","")</f>
        <v/>
      </c>
      <c r="P509" s="3" t="str">
        <f>IFERROR(IF(O508="套",(F509-E508)/2-2*参数!B$2,""),"")</f>
        <v/>
      </c>
      <c r="Q509" s="11">
        <f t="shared" si="59"/>
        <v>4.9387497242898704</v>
      </c>
      <c r="R509" s="3">
        <f t="shared" si="60"/>
        <v>1.029866117404632E-3</v>
      </c>
      <c r="S509" s="3">
        <f t="shared" si="61"/>
        <v>9.6246390760357237E-4</v>
      </c>
      <c r="T509" s="5">
        <f t="shared" si="62"/>
        <v>1.2612161238896882</v>
      </c>
      <c r="U509" s="5">
        <f t="shared" si="63"/>
        <v>1.5863667229209113</v>
      </c>
    </row>
    <row r="510" spans="1:21" x14ac:dyDescent="0.15">
      <c r="A510" s="1">
        <v>42508</v>
      </c>
      <c r="B510" s="2">
        <v>0.98399999999999999</v>
      </c>
      <c r="C510" s="2">
        <v>0.97199999999999998</v>
      </c>
      <c r="D510" s="2">
        <v>0.97099999999999997</v>
      </c>
      <c r="E510" s="2">
        <v>1.0269999999999999</v>
      </c>
      <c r="F510" s="2">
        <v>1.004</v>
      </c>
      <c r="G510" s="10">
        <v>9992.09</v>
      </c>
      <c r="H510" s="10">
        <v>9820.07</v>
      </c>
      <c r="I510" s="2" t="s">
        <v>8</v>
      </c>
      <c r="J510" s="2" t="s">
        <v>8</v>
      </c>
      <c r="K510" s="2" t="s">
        <v>8</v>
      </c>
      <c r="L510" s="2">
        <f t="shared" si="56"/>
        <v>0.99972186854582645</v>
      </c>
      <c r="M510" s="2">
        <f t="shared" si="57"/>
        <v>0.99949999999999994</v>
      </c>
      <c r="N510" s="3">
        <f t="shared" si="58"/>
        <v>2.219795355942189E-4</v>
      </c>
      <c r="O510" t="str">
        <f>IF(N510&gt;参数!B$5,"套","")</f>
        <v/>
      </c>
      <c r="P510" s="3" t="str">
        <f>IFERROR(IF(O509="套",(F510-E509)/2-2*参数!B$2,""),"")</f>
        <v/>
      </c>
      <c r="Q510" s="11">
        <f t="shared" si="59"/>
        <v>4.9387497242898704</v>
      </c>
      <c r="R510" s="3">
        <f t="shared" si="60"/>
        <v>-1.0288065843621075E-3</v>
      </c>
      <c r="S510" s="3">
        <f t="shared" si="61"/>
        <v>-3.4615384615384603E-2</v>
      </c>
      <c r="T510" s="5">
        <f t="shared" si="62"/>
        <v>1.2599185764371268</v>
      </c>
      <c r="U510" s="5">
        <f t="shared" si="63"/>
        <v>1.5314540286659566</v>
      </c>
    </row>
    <row r="511" spans="1:21" x14ac:dyDescent="0.15">
      <c r="A511" s="1">
        <v>42509</v>
      </c>
      <c r="B511" s="2">
        <v>0.99</v>
      </c>
      <c r="C511" s="2">
        <v>0.97099999999999997</v>
      </c>
      <c r="D511" s="2">
        <v>0.97199999999999998</v>
      </c>
      <c r="E511" s="2">
        <v>1.0069999999999999</v>
      </c>
      <c r="F511" s="2">
        <v>1.01</v>
      </c>
      <c r="G511" s="10">
        <v>9821.91</v>
      </c>
      <c r="H511" s="10">
        <v>9882.33</v>
      </c>
      <c r="I511" s="2" t="s">
        <v>8</v>
      </c>
      <c r="J511" s="2" t="s">
        <v>8</v>
      </c>
      <c r="K511" s="2" t="s">
        <v>8</v>
      </c>
      <c r="L511" s="2">
        <f t="shared" si="56"/>
        <v>0.98417515475958928</v>
      </c>
      <c r="M511" s="2">
        <f t="shared" si="57"/>
        <v>0.98899999999999988</v>
      </c>
      <c r="N511" s="3">
        <f t="shared" si="58"/>
        <v>-4.8785088376244179E-3</v>
      </c>
      <c r="O511" t="str">
        <f>IF(N511&gt;参数!B$5,"套","")</f>
        <v/>
      </c>
      <c r="P511" s="3" t="str">
        <f>IFERROR(IF(O510="套",(F511-E510)/2-2*参数!B$2,""),"")</f>
        <v/>
      </c>
      <c r="Q511" s="11">
        <f t="shared" si="59"/>
        <v>4.9387497242898704</v>
      </c>
      <c r="R511" s="3">
        <f t="shared" si="60"/>
        <v>1.029866117404632E-3</v>
      </c>
      <c r="S511" s="3">
        <f t="shared" si="61"/>
        <v>5.9760956175298752E-3</v>
      </c>
      <c r="T511" s="5">
        <f t="shared" si="62"/>
        <v>1.261216123889688</v>
      </c>
      <c r="U511" s="5">
        <f t="shared" si="63"/>
        <v>1.5406061443751158</v>
      </c>
    </row>
    <row r="512" spans="1:21" x14ac:dyDescent="0.15">
      <c r="A512" s="1">
        <v>42510</v>
      </c>
      <c r="B512" s="2">
        <v>1.006</v>
      </c>
      <c r="C512" s="2">
        <v>0.97199999999999998</v>
      </c>
      <c r="D512" s="2">
        <v>0.97099999999999997</v>
      </c>
      <c r="E512" s="2">
        <v>0.99099999999999999</v>
      </c>
      <c r="F512" s="2">
        <v>1.04</v>
      </c>
      <c r="G512" s="10">
        <v>9783.69</v>
      </c>
      <c r="H512" s="10">
        <v>10051.77</v>
      </c>
      <c r="I512" s="2" t="s">
        <v>8</v>
      </c>
      <c r="J512" s="2" t="s">
        <v>8</v>
      </c>
      <c r="K512" s="2" t="s">
        <v>8</v>
      </c>
      <c r="L512" s="2">
        <f t="shared" si="56"/>
        <v>0.98061244463603225</v>
      </c>
      <c r="M512" s="2">
        <f t="shared" si="57"/>
        <v>0.98150000000000004</v>
      </c>
      <c r="N512" s="3">
        <f t="shared" si="58"/>
        <v>-9.0428462961567035E-4</v>
      </c>
      <c r="O512" t="str">
        <f>IF(N512&gt;参数!B$5,"套","")</f>
        <v/>
      </c>
      <c r="P512" s="3" t="str">
        <f>IFERROR(IF(O511="套",(F512-E511)/2-2*参数!B$2,""),"")</f>
        <v/>
      </c>
      <c r="Q512" s="11">
        <f t="shared" si="59"/>
        <v>4.9387497242898704</v>
      </c>
      <c r="R512" s="3">
        <f t="shared" si="60"/>
        <v>-1.0288065843621075E-3</v>
      </c>
      <c r="S512" s="3">
        <f t="shared" si="61"/>
        <v>2.9702970297029729E-2</v>
      </c>
      <c r="T512" s="5">
        <f t="shared" si="62"/>
        <v>1.2599185764371266</v>
      </c>
      <c r="U512" s="5">
        <f t="shared" si="63"/>
        <v>1.5863667229209113</v>
      </c>
    </row>
    <row r="513" spans="1:21" x14ac:dyDescent="0.15">
      <c r="A513" s="1">
        <v>42513</v>
      </c>
      <c r="B513" s="2">
        <v>1.016</v>
      </c>
      <c r="C513" s="2">
        <v>0.97099999999999997</v>
      </c>
      <c r="D513" s="2">
        <v>0.97299999999999998</v>
      </c>
      <c r="E513" s="2">
        <v>1.0349999999999999</v>
      </c>
      <c r="F513" s="2">
        <v>1.044</v>
      </c>
      <c r="G513" s="10">
        <v>10078.16</v>
      </c>
      <c r="H513" s="10">
        <v>10155.92</v>
      </c>
      <c r="I513" s="2" t="s">
        <v>8</v>
      </c>
      <c r="J513" s="2" t="s">
        <v>8</v>
      </c>
      <c r="K513" s="2" t="s">
        <v>8</v>
      </c>
      <c r="L513" s="2">
        <f t="shared" si="56"/>
        <v>1.0085091026754491</v>
      </c>
      <c r="M513" s="2">
        <f t="shared" si="57"/>
        <v>1.0029999999999999</v>
      </c>
      <c r="N513" s="3">
        <f t="shared" si="58"/>
        <v>5.4926248010460643E-3</v>
      </c>
      <c r="O513" t="str">
        <f>IF(N513&gt;参数!B$5,"套","")</f>
        <v/>
      </c>
      <c r="P513" s="3" t="str">
        <f>IFERROR(IF(O512="套",(F513-E512)/2-2*参数!B$2,""),"")</f>
        <v/>
      </c>
      <c r="Q513" s="11">
        <f t="shared" si="59"/>
        <v>4.9387497242898704</v>
      </c>
      <c r="R513" s="3">
        <f t="shared" si="60"/>
        <v>2.059732234809486E-3</v>
      </c>
      <c r="S513" s="3">
        <f t="shared" si="61"/>
        <v>3.8461538461538325E-3</v>
      </c>
      <c r="T513" s="5">
        <f t="shared" si="62"/>
        <v>1.2625136713422493</v>
      </c>
      <c r="U513" s="5">
        <f t="shared" si="63"/>
        <v>1.5924681333936841</v>
      </c>
    </row>
    <row r="514" spans="1:21" x14ac:dyDescent="0.15">
      <c r="A514" s="1">
        <v>42514</v>
      </c>
      <c r="B514" s="2">
        <v>1.002</v>
      </c>
      <c r="C514" s="2">
        <v>0.97299999999999998</v>
      </c>
      <c r="D514" s="2">
        <v>0.97399999999999998</v>
      </c>
      <c r="E514" s="2">
        <v>1.0409999999999999</v>
      </c>
      <c r="F514" s="2">
        <v>1.022</v>
      </c>
      <c r="G514" s="10">
        <v>10123.77</v>
      </c>
      <c r="H514" s="10">
        <v>10013.68</v>
      </c>
      <c r="I514" s="2" t="s">
        <v>8</v>
      </c>
      <c r="J514" s="2" t="s">
        <v>8</v>
      </c>
      <c r="K514" s="2" t="s">
        <v>8</v>
      </c>
      <c r="L514" s="2">
        <f t="shared" si="56"/>
        <v>1.0129445229974243</v>
      </c>
      <c r="M514" s="2">
        <f t="shared" si="57"/>
        <v>1.0069999999999999</v>
      </c>
      <c r="N514" s="3">
        <f t="shared" si="58"/>
        <v>5.9032005932715403E-3</v>
      </c>
      <c r="O514" t="str">
        <f>IF(N514&gt;参数!B$5,"套","")</f>
        <v/>
      </c>
      <c r="P514" s="3" t="str">
        <f>IFERROR(IF(O513="套",(F514-E513)/2-2*参数!B$2,""),"")</f>
        <v/>
      </c>
      <c r="Q514" s="11">
        <f t="shared" si="59"/>
        <v>4.9387497242898704</v>
      </c>
      <c r="R514" s="3">
        <f t="shared" si="60"/>
        <v>1.0277492291881352E-3</v>
      </c>
      <c r="S514" s="3">
        <f t="shared" si="61"/>
        <v>-2.1072796934865967E-2</v>
      </c>
      <c r="T514" s="5">
        <f t="shared" si="62"/>
        <v>1.2638112187948107</v>
      </c>
      <c r="U514" s="5">
        <f t="shared" si="63"/>
        <v>1.5589103757934339</v>
      </c>
    </row>
    <row r="515" spans="1:21" x14ac:dyDescent="0.15">
      <c r="A515" s="1">
        <v>42515</v>
      </c>
      <c r="B515" s="2">
        <v>0.995</v>
      </c>
      <c r="C515" s="2">
        <v>0.97299999999999998</v>
      </c>
      <c r="D515" s="2">
        <v>0.97599999999999998</v>
      </c>
      <c r="E515" s="2">
        <v>1.0329999999999999</v>
      </c>
      <c r="F515" s="2">
        <v>1.018</v>
      </c>
      <c r="G515" s="10">
        <v>10079.24</v>
      </c>
      <c r="H515" s="10">
        <v>9939.65</v>
      </c>
      <c r="I515" s="2" t="s">
        <v>8</v>
      </c>
      <c r="J515" s="2" t="s">
        <v>8</v>
      </c>
      <c r="K515" s="2" t="s">
        <v>8</v>
      </c>
      <c r="L515" s="2">
        <f t="shared" si="56"/>
        <v>1.008232130845004</v>
      </c>
      <c r="M515" s="2">
        <f t="shared" si="57"/>
        <v>1.0029999999999999</v>
      </c>
      <c r="N515" s="3">
        <f t="shared" si="58"/>
        <v>5.2164814008015536E-3</v>
      </c>
      <c r="O515" t="str">
        <f>IF(N515&gt;参数!B$5,"套","")</f>
        <v/>
      </c>
      <c r="P515" s="3" t="str">
        <f>IFERROR(IF(O514="套",(F515-E514)/2-2*参数!B$2,""),"")</f>
        <v/>
      </c>
      <c r="Q515" s="11">
        <f t="shared" si="59"/>
        <v>4.9387497242898704</v>
      </c>
      <c r="R515" s="3">
        <f t="shared" si="60"/>
        <v>2.0533880903490509E-3</v>
      </c>
      <c r="S515" s="3">
        <f t="shared" si="61"/>
        <v>-3.9138943248532287E-3</v>
      </c>
      <c r="T515" s="5">
        <f t="shared" si="62"/>
        <v>1.2664063136999335</v>
      </c>
      <c r="U515" s="5">
        <f t="shared" si="63"/>
        <v>1.5528089653206611</v>
      </c>
    </row>
    <row r="516" spans="1:21" x14ac:dyDescent="0.15">
      <c r="A516" s="1">
        <v>42516</v>
      </c>
      <c r="B516" s="2">
        <v>0.997</v>
      </c>
      <c r="C516" s="2">
        <v>0.97499999999999998</v>
      </c>
      <c r="D516" s="2">
        <v>0.97399999999999998</v>
      </c>
      <c r="E516" s="2">
        <v>1.022</v>
      </c>
      <c r="F516" s="2">
        <v>1.0189999999999999</v>
      </c>
      <c r="G516" s="10">
        <v>9927.02</v>
      </c>
      <c r="H516" s="10">
        <v>9961.7099999999991</v>
      </c>
      <c r="I516" s="2" t="s">
        <v>8</v>
      </c>
      <c r="J516" s="2" t="s">
        <v>8</v>
      </c>
      <c r="K516" s="2" t="s">
        <v>8</v>
      </c>
      <c r="L516" s="2">
        <f t="shared" si="56"/>
        <v>0.99379890061521292</v>
      </c>
      <c r="M516" s="2">
        <f t="shared" si="57"/>
        <v>0.99849999999999994</v>
      </c>
      <c r="N516" s="3">
        <f t="shared" si="58"/>
        <v>-4.7081616272278692E-3</v>
      </c>
      <c r="O516" t="str">
        <f>IF(N516&gt;参数!B$5,"套","")</f>
        <v/>
      </c>
      <c r="P516" s="3" t="str">
        <f>IFERROR(IF(O515="套",(F516-E515)/2-2*参数!B$2,""),"")</f>
        <v/>
      </c>
      <c r="Q516" s="11">
        <f t="shared" si="59"/>
        <v>4.9387497242898704</v>
      </c>
      <c r="R516" s="3">
        <f t="shared" si="60"/>
        <v>-2.049180327868827E-3</v>
      </c>
      <c r="S516" s="3">
        <f t="shared" si="61"/>
        <v>9.8231827111971981E-4</v>
      </c>
      <c r="T516" s="5">
        <f t="shared" si="62"/>
        <v>1.2638112187948107</v>
      </c>
      <c r="U516" s="5">
        <f t="shared" si="63"/>
        <v>1.5543343179388542</v>
      </c>
    </row>
    <row r="517" spans="1:21" x14ac:dyDescent="0.15">
      <c r="A517" s="1">
        <v>42517</v>
      </c>
      <c r="B517" s="2">
        <v>1.0069999999999999</v>
      </c>
      <c r="C517" s="2">
        <v>0.97399999999999998</v>
      </c>
      <c r="D517" s="2">
        <v>0.97599999999999998</v>
      </c>
      <c r="E517" s="2">
        <v>1.0169999999999999</v>
      </c>
      <c r="F517" s="2">
        <v>1.0269999999999999</v>
      </c>
      <c r="G517" s="10">
        <v>9955.44</v>
      </c>
      <c r="H517" s="10">
        <v>10065.780000000001</v>
      </c>
      <c r="I517" s="2" t="s">
        <v>8</v>
      </c>
      <c r="J517" s="2" t="s">
        <v>8</v>
      </c>
      <c r="K517" s="2" t="s">
        <v>8</v>
      </c>
      <c r="L517" s="2">
        <f t="shared" si="56"/>
        <v>0.99640385430814604</v>
      </c>
      <c r="M517" s="2">
        <f t="shared" si="57"/>
        <v>0.99549999999999994</v>
      </c>
      <c r="N517" s="3">
        <f t="shared" si="58"/>
        <v>9.07940038318511E-4</v>
      </c>
      <c r="O517" t="str">
        <f>IF(N517&gt;参数!B$5,"套","")</f>
        <v/>
      </c>
      <c r="P517" s="3" t="str">
        <f>IFERROR(IF(O516="套",(F517-E516)/2-2*参数!B$2,""),"")</f>
        <v/>
      </c>
      <c r="Q517" s="11">
        <f t="shared" si="59"/>
        <v>4.9387497242898704</v>
      </c>
      <c r="R517" s="3">
        <f t="shared" si="60"/>
        <v>2.0533880903490509E-3</v>
      </c>
      <c r="S517" s="3">
        <f t="shared" si="61"/>
        <v>7.8508341511285273E-3</v>
      </c>
      <c r="T517" s="5">
        <f t="shared" si="62"/>
        <v>1.2664063136999335</v>
      </c>
      <c r="U517" s="5">
        <f t="shared" si="63"/>
        <v>1.5665371388843996</v>
      </c>
    </row>
    <row r="518" spans="1:21" x14ac:dyDescent="0.15">
      <c r="A518" s="1">
        <v>42520</v>
      </c>
      <c r="B518" s="2">
        <v>1.0009999999999999</v>
      </c>
      <c r="C518" s="2">
        <v>0.97499999999999998</v>
      </c>
      <c r="D518" s="2">
        <v>0.97699999999999998</v>
      </c>
      <c r="E518" s="2">
        <v>1.016</v>
      </c>
      <c r="F518" s="2">
        <v>1.012</v>
      </c>
      <c r="G518" s="10">
        <v>9992.85</v>
      </c>
      <c r="H518" s="10">
        <v>9993.02</v>
      </c>
      <c r="I518" s="2" t="s">
        <v>8</v>
      </c>
      <c r="J518" s="2" t="s">
        <v>8</v>
      </c>
      <c r="K518" s="2" t="s">
        <v>8</v>
      </c>
      <c r="L518" s="2">
        <f t="shared" ref="L518:L581" si="64">IFERROR(B517*(1+95%*(G518/H517-1)),"")</f>
        <v>1.0000687453431327</v>
      </c>
      <c r="M518" s="2">
        <f t="shared" ref="M518:M581" si="65">IFERROR((C518+E518)/2,"")</f>
        <v>0.99550000000000005</v>
      </c>
      <c r="N518" s="3">
        <f t="shared" ref="N518:N581" si="66">IFERROR(L518/M518-1,"")</f>
        <v>4.5893976324788976E-3</v>
      </c>
      <c r="O518" t="str">
        <f>IF(N518&gt;参数!B$5,"套","")</f>
        <v/>
      </c>
      <c r="P518" s="3" t="str">
        <f>IFERROR(IF(O517="套",(F518-E517)/2-2*参数!B$2,""),"")</f>
        <v/>
      </c>
      <c r="Q518" s="11">
        <f t="shared" ref="Q518:Q581" si="67">IFERROR(Q517*(1+P518),Q517)</f>
        <v>4.9387497242898704</v>
      </c>
      <c r="R518" s="3">
        <f t="shared" ref="R518:R581" si="68">(IFERROR(D518+0,0)+IFERROR(J518+0,0))/IFERROR(D517+0,0)-1</f>
        <v>1.0245901639345245E-3</v>
      </c>
      <c r="S518" s="3">
        <f t="shared" ref="S518:S581" si="69">(IFERROR(F518+0,0)+IFERROR(K518+0,0))/IFERROR(F517+0,0)-1</f>
        <v>-1.4605647517039855E-2</v>
      </c>
      <c r="T518" s="5">
        <f t="shared" ref="T518:T581" si="70">IFERROR(T517*(1+R518),T517)</f>
        <v>1.2677038611524951</v>
      </c>
      <c r="U518" s="5">
        <f t="shared" ref="U518:U581" si="71">IFERROR(U517*(1+S518),U517)</f>
        <v>1.543656849611502</v>
      </c>
    </row>
    <row r="519" spans="1:21" x14ac:dyDescent="0.15">
      <c r="A519" s="1">
        <v>42521</v>
      </c>
      <c r="B519" s="2">
        <v>1.044</v>
      </c>
      <c r="C519" s="2">
        <v>0.97599999999999998</v>
      </c>
      <c r="D519" s="2">
        <v>0.97499999999999998</v>
      </c>
      <c r="E519" s="2">
        <v>1.016</v>
      </c>
      <c r="F519" s="2">
        <v>1.113</v>
      </c>
      <c r="G519" s="10">
        <v>10019.84</v>
      </c>
      <c r="H519" s="10">
        <v>10445.51</v>
      </c>
      <c r="I519" s="2" t="s">
        <v>8</v>
      </c>
      <c r="J519" s="2" t="s">
        <v>8</v>
      </c>
      <c r="K519" s="2" t="s">
        <v>8</v>
      </c>
      <c r="L519" s="2">
        <f t="shared" si="64"/>
        <v>1.0035522293560906</v>
      </c>
      <c r="M519" s="2">
        <f t="shared" si="65"/>
        <v>0.996</v>
      </c>
      <c r="N519" s="3">
        <f t="shared" si="66"/>
        <v>7.5825595944685187E-3</v>
      </c>
      <c r="O519" t="str">
        <f>IF(N519&gt;参数!B$5,"套","")</f>
        <v>套</v>
      </c>
      <c r="P519" s="3" t="str">
        <f>IFERROR(IF(O518="套",(F519-E518)/2-2*参数!B$2,""),"")</f>
        <v/>
      </c>
      <c r="Q519" s="11">
        <f t="shared" si="67"/>
        <v>4.9387497242898704</v>
      </c>
      <c r="R519" s="3">
        <f t="shared" si="68"/>
        <v>-2.0470829068577334E-3</v>
      </c>
      <c r="S519" s="3">
        <f t="shared" si="69"/>
        <v>9.9802371541501955E-2</v>
      </c>
      <c r="T519" s="5">
        <f t="shared" si="70"/>
        <v>1.2651087662473723</v>
      </c>
      <c r="U519" s="5">
        <f t="shared" si="71"/>
        <v>1.6977174640490136</v>
      </c>
    </row>
    <row r="520" spans="1:21" x14ac:dyDescent="0.15">
      <c r="A520" s="1">
        <v>42522</v>
      </c>
      <c r="B520" s="2">
        <v>1.054</v>
      </c>
      <c r="C520" s="2">
        <v>0.97399999999999998</v>
      </c>
      <c r="D520" s="2">
        <v>0.97499999999999998</v>
      </c>
      <c r="E520" s="2">
        <v>1.1140000000000001</v>
      </c>
      <c r="F520" s="2">
        <v>1.119</v>
      </c>
      <c r="G520" s="10">
        <v>10432.84</v>
      </c>
      <c r="H520" s="10">
        <v>10554.93</v>
      </c>
      <c r="I520" s="2" t="s">
        <v>8</v>
      </c>
      <c r="J520" s="2" t="s">
        <v>8</v>
      </c>
      <c r="K520" s="2" t="s">
        <v>8</v>
      </c>
      <c r="L520" s="2">
        <f t="shared" si="64"/>
        <v>1.0427969849246232</v>
      </c>
      <c r="M520" s="2">
        <f t="shared" si="65"/>
        <v>1.044</v>
      </c>
      <c r="N520" s="3">
        <f t="shared" si="66"/>
        <v>-1.1523132905908451E-3</v>
      </c>
      <c r="O520" t="str">
        <f>IF(N520&gt;参数!B$5,"套","")</f>
        <v/>
      </c>
      <c r="P520" s="3">
        <f>IFERROR(IF(O519="套",(F520-E519)/2-2*参数!B$2,""),"")</f>
        <v>5.1299999999999991E-2</v>
      </c>
      <c r="Q520" s="11">
        <f t="shared" si="67"/>
        <v>5.1921075851459406</v>
      </c>
      <c r="R520" s="3">
        <f t="shared" si="68"/>
        <v>0</v>
      </c>
      <c r="S520" s="3">
        <f t="shared" si="69"/>
        <v>5.3908355795149188E-3</v>
      </c>
      <c r="T520" s="5">
        <f t="shared" si="70"/>
        <v>1.2651087662473723</v>
      </c>
      <c r="U520" s="5">
        <f t="shared" si="71"/>
        <v>1.7068695797581728</v>
      </c>
    </row>
    <row r="521" spans="1:21" x14ac:dyDescent="0.15">
      <c r="A521" s="1">
        <v>42523</v>
      </c>
      <c r="B521" s="2">
        <v>1.0589999999999999</v>
      </c>
      <c r="C521" s="2">
        <v>0.97499999999999998</v>
      </c>
      <c r="D521" s="2">
        <v>0.97799999999999998</v>
      </c>
      <c r="E521" s="2">
        <v>1.1100000000000001</v>
      </c>
      <c r="F521" s="2">
        <v>1.1200000000000001</v>
      </c>
      <c r="G521" s="10">
        <v>10532.17</v>
      </c>
      <c r="H521" s="10">
        <v>10608.12</v>
      </c>
      <c r="I521" s="2" t="s">
        <v>8</v>
      </c>
      <c r="J521" s="2" t="s">
        <v>8</v>
      </c>
      <c r="K521" s="2" t="s">
        <v>8</v>
      </c>
      <c r="L521" s="2">
        <f t="shared" si="64"/>
        <v>1.051840858442453</v>
      </c>
      <c r="M521" s="2">
        <f t="shared" si="65"/>
        <v>1.0425</v>
      </c>
      <c r="N521" s="3">
        <f t="shared" si="66"/>
        <v>8.9600560599070178E-3</v>
      </c>
      <c r="O521" t="str">
        <f>IF(N521&gt;参数!B$5,"套","")</f>
        <v>套</v>
      </c>
      <c r="P521" s="3" t="str">
        <f>IFERROR(IF(O520="套",(F521-E520)/2-2*参数!B$2,""),"")</f>
        <v/>
      </c>
      <c r="Q521" s="11">
        <f t="shared" si="67"/>
        <v>5.1921075851459406</v>
      </c>
      <c r="R521" s="3">
        <f t="shared" si="68"/>
        <v>3.0769230769229772E-3</v>
      </c>
      <c r="S521" s="3">
        <f t="shared" si="69"/>
        <v>8.9365504915117633E-4</v>
      </c>
      <c r="T521" s="5">
        <f t="shared" si="70"/>
        <v>1.2690014086050565</v>
      </c>
      <c r="U521" s="5">
        <f t="shared" si="71"/>
        <v>1.7083949323763663</v>
      </c>
    </row>
    <row r="522" spans="1:21" x14ac:dyDescent="0.15">
      <c r="A522" s="1">
        <v>42524</v>
      </c>
      <c r="B522" s="2">
        <v>1.0569999999999999</v>
      </c>
      <c r="C522" s="2">
        <v>0.97699999999999998</v>
      </c>
      <c r="D522" s="2">
        <v>0.98</v>
      </c>
      <c r="E522" s="2">
        <v>1.121</v>
      </c>
      <c r="F522" s="2">
        <v>1.1220000000000001</v>
      </c>
      <c r="G522" s="10">
        <v>10628.8</v>
      </c>
      <c r="H522" s="10">
        <v>10586.23</v>
      </c>
      <c r="I522" s="2" t="s">
        <v>8</v>
      </c>
      <c r="J522" s="2" t="s">
        <v>8</v>
      </c>
      <c r="K522" s="2" t="s">
        <v>8</v>
      </c>
      <c r="L522" s="2">
        <f t="shared" si="64"/>
        <v>1.0609612442166942</v>
      </c>
      <c r="M522" s="2">
        <f t="shared" si="65"/>
        <v>1.0489999999999999</v>
      </c>
      <c r="N522" s="3">
        <f t="shared" si="66"/>
        <v>1.1402520702282537E-2</v>
      </c>
      <c r="O522" t="str">
        <f>IF(N522&gt;参数!B$5,"套","")</f>
        <v>套</v>
      </c>
      <c r="P522" s="3">
        <f>IFERROR(IF(O521="套",(F522-E521)/2-2*参数!B$2,""),"")</f>
        <v>5.8000000000000057E-3</v>
      </c>
      <c r="Q522" s="11">
        <f t="shared" si="67"/>
        <v>5.2222218091397874</v>
      </c>
      <c r="R522" s="3">
        <f t="shared" si="68"/>
        <v>2.044989775051187E-3</v>
      </c>
      <c r="S522" s="3">
        <f t="shared" si="69"/>
        <v>1.7857142857142794E-3</v>
      </c>
      <c r="T522" s="5">
        <f t="shared" si="70"/>
        <v>1.2715965035101795</v>
      </c>
      <c r="U522" s="5">
        <f t="shared" si="71"/>
        <v>1.7114456376127527</v>
      </c>
    </row>
    <row r="523" spans="1:21" x14ac:dyDescent="0.15">
      <c r="A523" s="1">
        <v>42527</v>
      </c>
      <c r="B523" s="2">
        <v>1.0569999999999999</v>
      </c>
      <c r="C523" s="2">
        <v>0.97899999999999998</v>
      </c>
      <c r="D523" s="2">
        <v>0.98099999999999998</v>
      </c>
      <c r="E523" s="2">
        <v>1.127</v>
      </c>
      <c r="F523" s="2">
        <v>1.1140000000000001</v>
      </c>
      <c r="G523" s="10">
        <v>10618.69</v>
      </c>
      <c r="H523" s="10">
        <v>10581.93</v>
      </c>
      <c r="I523" s="2" t="s">
        <v>8</v>
      </c>
      <c r="J523" s="2" t="s">
        <v>8</v>
      </c>
      <c r="K523" s="2" t="s">
        <v>8</v>
      </c>
      <c r="L523" s="2">
        <f t="shared" si="64"/>
        <v>1.0600789723064774</v>
      </c>
      <c r="M523" s="2">
        <f t="shared" si="65"/>
        <v>1.0529999999999999</v>
      </c>
      <c r="N523" s="3">
        <f t="shared" si="66"/>
        <v>6.7226707563887711E-3</v>
      </c>
      <c r="O523" t="str">
        <f>IF(N523&gt;参数!B$5,"套","")</f>
        <v/>
      </c>
      <c r="P523" s="3">
        <f>IFERROR(IF(O522="套",(F523-E522)/2-2*参数!B$2,""),"")</f>
        <v>-3.6999999999999477E-3</v>
      </c>
      <c r="Q523" s="11">
        <f t="shared" si="67"/>
        <v>5.2028995884459706</v>
      </c>
      <c r="R523" s="3">
        <f t="shared" si="68"/>
        <v>1.0204081632652073E-3</v>
      </c>
      <c r="S523" s="3">
        <f t="shared" si="69"/>
        <v>-7.1301247771835552E-3</v>
      </c>
      <c r="T523" s="5">
        <f t="shared" si="70"/>
        <v>1.2728940509627409</v>
      </c>
      <c r="U523" s="5">
        <f t="shared" si="71"/>
        <v>1.6992428166672073</v>
      </c>
    </row>
    <row r="524" spans="1:21" x14ac:dyDescent="0.15">
      <c r="A524" s="1">
        <v>42528</v>
      </c>
      <c r="B524" s="2">
        <v>1.0580000000000001</v>
      </c>
      <c r="C524" s="2">
        <v>0.98</v>
      </c>
      <c r="D524" s="2">
        <v>0.98299999999999998</v>
      </c>
      <c r="E524" s="2">
        <v>1.1140000000000001</v>
      </c>
      <c r="F524" s="2">
        <v>1.1180000000000001</v>
      </c>
      <c r="G524" s="10">
        <v>10612.12</v>
      </c>
      <c r="H524" s="10">
        <v>10597.44</v>
      </c>
      <c r="I524" s="2" t="s">
        <v>8</v>
      </c>
      <c r="J524" s="2" t="s">
        <v>8</v>
      </c>
      <c r="K524" s="2" t="s">
        <v>8</v>
      </c>
      <c r="L524" s="2">
        <f t="shared" si="64"/>
        <v>1.0598648165788283</v>
      </c>
      <c r="M524" s="2">
        <f t="shared" si="65"/>
        <v>1.0470000000000002</v>
      </c>
      <c r="N524" s="3">
        <f t="shared" si="66"/>
        <v>1.228731287376128E-2</v>
      </c>
      <c r="O524" t="str">
        <f>IF(N524&gt;参数!B$5,"套","")</f>
        <v>套</v>
      </c>
      <c r="P524" s="3" t="str">
        <f>IFERROR(IF(O523="套",(F524-E523)/2-2*参数!B$2,""),"")</f>
        <v/>
      </c>
      <c r="Q524" s="11">
        <f t="shared" si="67"/>
        <v>5.2028995884459706</v>
      </c>
      <c r="R524" s="3">
        <f t="shared" si="68"/>
        <v>2.0387359836901986E-3</v>
      </c>
      <c r="S524" s="3">
        <f t="shared" si="69"/>
        <v>3.5906642728904536E-3</v>
      </c>
      <c r="T524" s="5">
        <f t="shared" si="70"/>
        <v>1.2754891458678639</v>
      </c>
      <c r="U524" s="5">
        <f t="shared" si="71"/>
        <v>1.7053442271399801</v>
      </c>
    </row>
    <row r="525" spans="1:21" x14ac:dyDescent="0.15">
      <c r="A525" s="1">
        <v>42529</v>
      </c>
      <c r="B525" s="2">
        <v>1.0669999999999999</v>
      </c>
      <c r="C525" s="2">
        <v>0.98199999999999998</v>
      </c>
      <c r="D525" s="2">
        <v>0.98399999999999999</v>
      </c>
      <c r="E525" s="2">
        <v>1.115</v>
      </c>
      <c r="F525" s="2">
        <v>1.139</v>
      </c>
      <c r="G525" s="10">
        <v>10591.82</v>
      </c>
      <c r="H525" s="10">
        <v>10694.77</v>
      </c>
      <c r="I525" s="2" t="s">
        <v>8</v>
      </c>
      <c r="J525" s="2" t="s">
        <v>8</v>
      </c>
      <c r="K525" s="2" t="s">
        <v>8</v>
      </c>
      <c r="L525" s="2">
        <f t="shared" si="64"/>
        <v>1.0574669786288009</v>
      </c>
      <c r="M525" s="2">
        <f t="shared" si="65"/>
        <v>1.0485</v>
      </c>
      <c r="N525" s="3">
        <f t="shared" si="66"/>
        <v>8.552197070863965E-3</v>
      </c>
      <c r="O525" t="str">
        <f>IF(N525&gt;参数!B$5,"套","")</f>
        <v>套</v>
      </c>
      <c r="P525" s="3">
        <f>IFERROR(IF(O524="套",(F525-E524)/2-2*参数!B$2,""),"")</f>
        <v>1.2299999999999955E-2</v>
      </c>
      <c r="Q525" s="11">
        <f t="shared" si="67"/>
        <v>5.266895253383856</v>
      </c>
      <c r="R525" s="3">
        <f t="shared" si="68"/>
        <v>1.0172939979653517E-3</v>
      </c>
      <c r="S525" s="3">
        <f t="shared" si="69"/>
        <v>1.8783542039355838E-2</v>
      </c>
      <c r="T525" s="5">
        <f t="shared" si="70"/>
        <v>1.2767866933204253</v>
      </c>
      <c r="U525" s="5">
        <f t="shared" si="71"/>
        <v>1.7373766321220367</v>
      </c>
    </row>
    <row r="526" spans="1:21" x14ac:dyDescent="0.15">
      <c r="A526" s="1">
        <v>42534</v>
      </c>
      <c r="B526" s="2">
        <v>1.0269999999999999</v>
      </c>
      <c r="C526" s="2">
        <v>0.98299999999999998</v>
      </c>
      <c r="D526" s="2">
        <v>0.98299999999999998</v>
      </c>
      <c r="E526" s="2">
        <v>1.1140000000000001</v>
      </c>
      <c r="F526" s="2">
        <v>1.08</v>
      </c>
      <c r="G526" s="10">
        <v>10567.05</v>
      </c>
      <c r="H526" s="10">
        <v>10343.700000000001</v>
      </c>
      <c r="I526" s="2" t="s">
        <v>8</v>
      </c>
      <c r="J526" s="2" t="s">
        <v>8</v>
      </c>
      <c r="K526" s="2" t="s">
        <v>8</v>
      </c>
      <c r="L526" s="2">
        <f t="shared" si="64"/>
        <v>1.0548947019898509</v>
      </c>
      <c r="M526" s="2">
        <f t="shared" si="65"/>
        <v>1.0485</v>
      </c>
      <c r="N526" s="3">
        <f t="shared" si="66"/>
        <v>6.0989050928477173E-3</v>
      </c>
      <c r="O526" t="str">
        <f>IF(N526&gt;参数!B$5,"套","")</f>
        <v/>
      </c>
      <c r="P526" s="3">
        <f>IFERROR(IF(O525="套",(F526-E525)/2-2*参数!B$2,""),"")</f>
        <v>-1.7699999999999959E-2</v>
      </c>
      <c r="Q526" s="11">
        <f t="shared" si="67"/>
        <v>5.1736712073989617</v>
      </c>
      <c r="R526" s="3">
        <f t="shared" si="68"/>
        <v>-1.0162601626015899E-3</v>
      </c>
      <c r="S526" s="3">
        <f t="shared" si="69"/>
        <v>-5.179982440737485E-2</v>
      </c>
      <c r="T526" s="5">
        <f t="shared" si="70"/>
        <v>1.2754891458678639</v>
      </c>
      <c r="U526" s="5">
        <f t="shared" si="71"/>
        <v>1.647380827648639</v>
      </c>
    </row>
    <row r="527" spans="1:21" x14ac:dyDescent="0.15">
      <c r="A527" s="1">
        <v>42535</v>
      </c>
      <c r="B527" s="2">
        <v>1.024</v>
      </c>
      <c r="C527" s="2">
        <v>0.98199999999999998</v>
      </c>
      <c r="D527" s="2">
        <v>0.98199999999999998</v>
      </c>
      <c r="E527" s="2">
        <v>1.0629999999999999</v>
      </c>
      <c r="F527" s="2">
        <v>1.0669999999999999</v>
      </c>
      <c r="G527" s="10">
        <v>10277.65</v>
      </c>
      <c r="H527" s="10">
        <v>10350.24</v>
      </c>
      <c r="I527" s="2" t="s">
        <v>8</v>
      </c>
      <c r="J527" s="2" t="s">
        <v>8</v>
      </c>
      <c r="K527" s="2" t="s">
        <v>8</v>
      </c>
      <c r="L527" s="2">
        <f t="shared" si="64"/>
        <v>1.0207699582837861</v>
      </c>
      <c r="M527" s="2">
        <f t="shared" si="65"/>
        <v>1.0225</v>
      </c>
      <c r="N527" s="3">
        <f t="shared" si="66"/>
        <v>-1.6919723385954155E-3</v>
      </c>
      <c r="O527" t="str">
        <f>IF(N527&gt;参数!B$5,"套","")</f>
        <v/>
      </c>
      <c r="P527" s="3" t="str">
        <f>IFERROR(IF(O526="套",(F527-E526)/2-2*参数!B$2,""),"")</f>
        <v/>
      </c>
      <c r="Q527" s="11">
        <f t="shared" si="67"/>
        <v>5.1736712073989617</v>
      </c>
      <c r="R527" s="3">
        <f t="shared" si="68"/>
        <v>-1.0172939979654627E-3</v>
      </c>
      <c r="S527" s="3">
        <f t="shared" si="69"/>
        <v>-1.2037037037037179E-2</v>
      </c>
      <c r="T527" s="5">
        <f t="shared" si="70"/>
        <v>1.2741915984153025</v>
      </c>
      <c r="U527" s="5">
        <f t="shared" si="71"/>
        <v>1.6275512436121273</v>
      </c>
    </row>
    <row r="528" spans="1:21" x14ac:dyDescent="0.15">
      <c r="A528" s="1">
        <v>42536</v>
      </c>
      <c r="B528" s="2">
        <v>1.0580000000000001</v>
      </c>
      <c r="C528" s="2">
        <v>0.98099999999999998</v>
      </c>
      <c r="D528" s="2">
        <v>0.98199999999999998</v>
      </c>
      <c r="E528" s="2">
        <v>1.0409999999999999</v>
      </c>
      <c r="F528" s="2">
        <v>1.117</v>
      </c>
      <c r="G528" s="10">
        <v>10223.040000000001</v>
      </c>
      <c r="H528" s="10">
        <v>10676.35</v>
      </c>
      <c r="I528" s="2" t="s">
        <v>8</v>
      </c>
      <c r="J528" s="2" t="s">
        <v>8</v>
      </c>
      <c r="K528" s="2" t="s">
        <v>8</v>
      </c>
      <c r="L528" s="2">
        <f t="shared" si="64"/>
        <v>1.0120447062097113</v>
      </c>
      <c r="M528" s="2">
        <f t="shared" si="65"/>
        <v>1.0109999999999999</v>
      </c>
      <c r="N528" s="3">
        <f t="shared" si="66"/>
        <v>1.0333394754811209E-3</v>
      </c>
      <c r="O528" t="str">
        <f>IF(N528&gt;参数!B$5,"套","")</f>
        <v/>
      </c>
      <c r="P528" s="3" t="str">
        <f>IFERROR(IF(O527="套",(F528-E527)/2-2*参数!B$2,""),"")</f>
        <v/>
      </c>
      <c r="Q528" s="11">
        <f t="shared" si="67"/>
        <v>5.1736712073989617</v>
      </c>
      <c r="R528" s="3">
        <f t="shared" si="68"/>
        <v>0</v>
      </c>
      <c r="S528" s="3">
        <f t="shared" si="69"/>
        <v>4.6860356138706649E-2</v>
      </c>
      <c r="T528" s="5">
        <f t="shared" si="70"/>
        <v>1.2741915984153025</v>
      </c>
      <c r="U528" s="5">
        <f t="shared" si="71"/>
        <v>1.7038188745217866</v>
      </c>
    </row>
    <row r="529" spans="1:21" x14ac:dyDescent="0.15">
      <c r="A529" s="1">
        <v>42537</v>
      </c>
      <c r="B529" s="2">
        <v>1.052</v>
      </c>
      <c r="C529" s="2">
        <v>0.98199999999999998</v>
      </c>
      <c r="D529" s="2">
        <v>0.98499999999999999</v>
      </c>
      <c r="E529" s="2">
        <v>1.113</v>
      </c>
      <c r="F529" s="2">
        <v>1.103</v>
      </c>
      <c r="G529" s="10">
        <v>10653.2</v>
      </c>
      <c r="H529" s="10">
        <v>10610.68</v>
      </c>
      <c r="I529" s="2" t="s">
        <v>8</v>
      </c>
      <c r="J529" s="2" t="s">
        <v>8</v>
      </c>
      <c r="K529" s="2" t="s">
        <v>8</v>
      </c>
      <c r="L529" s="2">
        <f t="shared" si="64"/>
        <v>1.0558205973951771</v>
      </c>
      <c r="M529" s="2">
        <f t="shared" si="65"/>
        <v>1.0474999999999999</v>
      </c>
      <c r="N529" s="3">
        <f t="shared" si="66"/>
        <v>7.9432910693815195E-3</v>
      </c>
      <c r="O529" t="str">
        <f>IF(N529&gt;参数!B$5,"套","")</f>
        <v>套</v>
      </c>
      <c r="P529" s="3" t="str">
        <f>IFERROR(IF(O528="套",(F529-E528)/2-2*参数!B$2,""),"")</f>
        <v/>
      </c>
      <c r="Q529" s="11">
        <f t="shared" si="67"/>
        <v>5.1736712073989617</v>
      </c>
      <c r="R529" s="3">
        <f t="shared" si="68"/>
        <v>3.054989816700715E-3</v>
      </c>
      <c r="S529" s="3">
        <f t="shared" si="69"/>
        <v>-1.25335720680394E-2</v>
      </c>
      <c r="T529" s="5">
        <f t="shared" si="70"/>
        <v>1.2780842407729869</v>
      </c>
      <c r="U529" s="5">
        <f t="shared" si="71"/>
        <v>1.682463937867082</v>
      </c>
    </row>
    <row r="530" spans="1:21" x14ac:dyDescent="0.15">
      <c r="A530" s="1">
        <v>42538</v>
      </c>
      <c r="B530" s="2">
        <v>1.056</v>
      </c>
      <c r="C530" s="2">
        <v>0.98499999999999999</v>
      </c>
      <c r="D530" s="2">
        <v>0.98499999999999999</v>
      </c>
      <c r="E530" s="2">
        <v>1.1100000000000001</v>
      </c>
      <c r="F530" s="2">
        <v>1.1140000000000001</v>
      </c>
      <c r="G530" s="10">
        <v>10649.12</v>
      </c>
      <c r="H530" s="10">
        <v>10645.98</v>
      </c>
      <c r="I530" s="2" t="s">
        <v>8</v>
      </c>
      <c r="J530" s="2" t="s">
        <v>8</v>
      </c>
      <c r="K530" s="2" t="s">
        <v>8</v>
      </c>
      <c r="L530" s="2">
        <f t="shared" si="64"/>
        <v>1.0556205913287369</v>
      </c>
      <c r="M530" s="2">
        <f t="shared" si="65"/>
        <v>1.0475000000000001</v>
      </c>
      <c r="N530" s="3">
        <f t="shared" si="66"/>
        <v>7.7523544904407604E-3</v>
      </c>
      <c r="O530" t="str">
        <f>IF(N530&gt;参数!B$5,"套","")</f>
        <v>套</v>
      </c>
      <c r="P530" s="3">
        <f>IFERROR(IF(O529="套",(F530-E529)/2-2*参数!B$2,""),"")</f>
        <v>3.0000000000005597E-4</v>
      </c>
      <c r="Q530" s="11">
        <f t="shared" si="67"/>
        <v>5.175223308761181</v>
      </c>
      <c r="R530" s="3">
        <f t="shared" si="68"/>
        <v>0</v>
      </c>
      <c r="S530" s="3">
        <f t="shared" si="69"/>
        <v>9.9728014505893192E-3</v>
      </c>
      <c r="T530" s="5">
        <f t="shared" si="70"/>
        <v>1.2780842407729869</v>
      </c>
      <c r="U530" s="5">
        <f t="shared" si="71"/>
        <v>1.6992428166672071</v>
      </c>
    </row>
    <row r="531" spans="1:21" x14ac:dyDescent="0.15">
      <c r="A531" s="1">
        <v>42541</v>
      </c>
      <c r="B531" s="2">
        <v>1.0640000000000001</v>
      </c>
      <c r="C531" s="2">
        <v>0.98399999999999999</v>
      </c>
      <c r="D531" s="2">
        <v>0.99</v>
      </c>
      <c r="E531" s="2">
        <v>1.1180000000000001</v>
      </c>
      <c r="F531" s="2">
        <v>1.1240000000000001</v>
      </c>
      <c r="G531" s="10">
        <v>10656.28</v>
      </c>
      <c r="H531" s="10">
        <v>10728.26</v>
      </c>
      <c r="I531" s="2" t="s">
        <v>8</v>
      </c>
      <c r="J531" s="2" t="s">
        <v>8</v>
      </c>
      <c r="K531" s="2" t="s">
        <v>8</v>
      </c>
      <c r="L531" s="2">
        <f t="shared" si="64"/>
        <v>1.0569705973522401</v>
      </c>
      <c r="M531" s="2">
        <f t="shared" si="65"/>
        <v>1.0510000000000002</v>
      </c>
      <c r="N531" s="3">
        <f t="shared" si="66"/>
        <v>5.680872837526163E-3</v>
      </c>
      <c r="O531" t="str">
        <f>IF(N531&gt;参数!B$5,"套","")</f>
        <v/>
      </c>
      <c r="P531" s="3">
        <f>IFERROR(IF(O530="套",(F531-E530)/2-2*参数!B$2,""),"")</f>
        <v>6.8000000000000066E-3</v>
      </c>
      <c r="Q531" s="11">
        <f t="shared" si="67"/>
        <v>5.2104148272607569</v>
      </c>
      <c r="R531" s="3">
        <f t="shared" si="68"/>
        <v>5.0761421319795996E-3</v>
      </c>
      <c r="S531" s="3">
        <f t="shared" si="69"/>
        <v>8.9766606822261341E-3</v>
      </c>
      <c r="T531" s="5">
        <f t="shared" si="70"/>
        <v>1.2845719780357938</v>
      </c>
      <c r="U531" s="5">
        <f t="shared" si="71"/>
        <v>1.7144963428491389</v>
      </c>
    </row>
    <row r="532" spans="1:21" x14ac:dyDescent="0.15">
      <c r="A532" s="1">
        <v>42542</v>
      </c>
      <c r="B532" s="2">
        <v>1.056</v>
      </c>
      <c r="C532" s="2">
        <v>0.98899999999999999</v>
      </c>
      <c r="D532" s="2">
        <v>0.98899999999999999</v>
      </c>
      <c r="E532" s="2">
        <v>1.1359999999999999</v>
      </c>
      <c r="F532" s="2">
        <v>1.1200000000000001</v>
      </c>
      <c r="G532" s="10">
        <v>10786.81</v>
      </c>
      <c r="H532" s="10">
        <v>10652.27</v>
      </c>
      <c r="I532" s="2" t="s">
        <v>8</v>
      </c>
      <c r="J532" s="2" t="s">
        <v>8</v>
      </c>
      <c r="K532" s="2" t="s">
        <v>8</v>
      </c>
      <c r="L532" s="2">
        <f t="shared" si="64"/>
        <v>1.069516490092522</v>
      </c>
      <c r="M532" s="2">
        <f t="shared" si="65"/>
        <v>1.0625</v>
      </c>
      <c r="N532" s="3">
        <f t="shared" si="66"/>
        <v>6.6037553811972849E-3</v>
      </c>
      <c r="O532" t="str">
        <f>IF(N532&gt;参数!B$5,"套","")</f>
        <v/>
      </c>
      <c r="P532" s="3" t="str">
        <f>IFERROR(IF(O531="套",(F532-E531)/2-2*参数!B$2,""),"")</f>
        <v/>
      </c>
      <c r="Q532" s="11">
        <f t="shared" si="67"/>
        <v>5.2104148272607569</v>
      </c>
      <c r="R532" s="3">
        <f t="shared" si="68"/>
        <v>-1.0101010101010166E-3</v>
      </c>
      <c r="S532" s="3">
        <f t="shared" si="69"/>
        <v>-3.558718861209953E-3</v>
      </c>
      <c r="T532" s="5">
        <f t="shared" si="70"/>
        <v>1.2832744305832324</v>
      </c>
      <c r="U532" s="5">
        <f t="shared" si="71"/>
        <v>1.7083949323763661</v>
      </c>
    </row>
    <row r="533" spans="1:21" x14ac:dyDescent="0.15">
      <c r="A533" s="1">
        <v>42543</v>
      </c>
      <c r="B533" s="2">
        <v>1.071</v>
      </c>
      <c r="C533" s="2">
        <v>0.98899999999999999</v>
      </c>
      <c r="D533" s="2">
        <v>0.99299999999999999</v>
      </c>
      <c r="E533" s="2">
        <v>1.113</v>
      </c>
      <c r="F533" s="2">
        <v>1.133</v>
      </c>
      <c r="G533" s="10">
        <v>10642.76</v>
      </c>
      <c r="H533" s="10">
        <v>10794.7</v>
      </c>
      <c r="I533" s="2" t="s">
        <v>8</v>
      </c>
      <c r="J533" s="2" t="s">
        <v>8</v>
      </c>
      <c r="K533" s="2" t="s">
        <v>8</v>
      </c>
      <c r="L533" s="2">
        <f t="shared" si="64"/>
        <v>1.0551043756870602</v>
      </c>
      <c r="M533" s="2">
        <f t="shared" si="65"/>
        <v>1.0509999999999999</v>
      </c>
      <c r="N533" s="3">
        <f t="shared" si="66"/>
        <v>3.9052099781733407E-3</v>
      </c>
      <c r="O533" t="str">
        <f>IF(N533&gt;参数!B$5,"套","")</f>
        <v/>
      </c>
      <c r="P533" s="3" t="str">
        <f>IFERROR(IF(O532="套",(F533-E532)/2-2*参数!B$2,""),"")</f>
        <v/>
      </c>
      <c r="Q533" s="11">
        <f t="shared" si="67"/>
        <v>5.2104148272607569</v>
      </c>
      <c r="R533" s="3">
        <f t="shared" si="68"/>
        <v>4.0444893832154438E-3</v>
      </c>
      <c r="S533" s="3">
        <f t="shared" si="69"/>
        <v>1.1607142857142705E-2</v>
      </c>
      <c r="T533" s="5">
        <f t="shared" si="70"/>
        <v>1.2884646203934782</v>
      </c>
      <c r="U533" s="5">
        <f t="shared" si="71"/>
        <v>1.7282245164128771</v>
      </c>
    </row>
    <row r="534" spans="1:21" x14ac:dyDescent="0.15">
      <c r="A534" s="1">
        <v>42544</v>
      </c>
      <c r="B534" s="2">
        <v>1.0820000000000001</v>
      </c>
      <c r="C534" s="2">
        <v>0.99399999999999999</v>
      </c>
      <c r="D534" s="2">
        <v>0.998</v>
      </c>
      <c r="E534" s="2">
        <v>1.1319999999999999</v>
      </c>
      <c r="F534" s="2">
        <v>1.155</v>
      </c>
      <c r="G534" s="10">
        <v>10786.9</v>
      </c>
      <c r="H534" s="10">
        <v>10904.01</v>
      </c>
      <c r="I534" s="2" t="s">
        <v>8</v>
      </c>
      <c r="J534" s="2" t="s">
        <v>8</v>
      </c>
      <c r="K534" s="2" t="s">
        <v>8</v>
      </c>
      <c r="L534" s="2">
        <f t="shared" si="64"/>
        <v>1.0702648142143829</v>
      </c>
      <c r="M534" s="2">
        <f t="shared" si="65"/>
        <v>1.0629999999999999</v>
      </c>
      <c r="N534" s="3">
        <f t="shared" si="66"/>
        <v>6.8342560812633124E-3</v>
      </c>
      <c r="O534" t="str">
        <f>IF(N534&gt;参数!B$5,"套","")</f>
        <v/>
      </c>
      <c r="P534" s="3" t="str">
        <f>IFERROR(IF(O533="套",(F534-E533)/2-2*参数!B$2,""),"")</f>
        <v/>
      </c>
      <c r="Q534" s="11">
        <f t="shared" si="67"/>
        <v>5.2104148272607569</v>
      </c>
      <c r="R534" s="3">
        <f t="shared" si="68"/>
        <v>5.0352467270895485E-3</v>
      </c>
      <c r="S534" s="3">
        <f t="shared" si="69"/>
        <v>1.9417475728155331E-2</v>
      </c>
      <c r="T534" s="5">
        <f t="shared" si="70"/>
        <v>1.2949523576562851</v>
      </c>
      <c r="U534" s="5">
        <f t="shared" si="71"/>
        <v>1.761782274013127</v>
      </c>
    </row>
    <row r="535" spans="1:21" x14ac:dyDescent="0.15">
      <c r="A535" s="1">
        <v>42545</v>
      </c>
      <c r="B535" s="2">
        <v>1.0649999999999999</v>
      </c>
      <c r="C535" s="2">
        <v>0.998</v>
      </c>
      <c r="D535" s="2">
        <v>0.995</v>
      </c>
      <c r="E535" s="2">
        <v>1.1459999999999999</v>
      </c>
      <c r="F535" s="2">
        <v>1.1379999999999999</v>
      </c>
      <c r="G535" s="10">
        <v>10856.78</v>
      </c>
      <c r="H535" s="10">
        <v>10739.93</v>
      </c>
      <c r="I535" s="2" t="s">
        <v>8</v>
      </c>
      <c r="J535" s="2" t="s">
        <v>8</v>
      </c>
      <c r="K535" s="2" t="s">
        <v>8</v>
      </c>
      <c r="L535" s="2">
        <f t="shared" si="64"/>
        <v>1.0775477189584384</v>
      </c>
      <c r="M535" s="2">
        <f t="shared" si="65"/>
        <v>1.0720000000000001</v>
      </c>
      <c r="N535" s="3">
        <f t="shared" si="66"/>
        <v>5.1751109686923868E-3</v>
      </c>
      <c r="O535" t="str">
        <f>IF(N535&gt;参数!B$5,"套","")</f>
        <v/>
      </c>
      <c r="P535" s="3" t="str">
        <f>IFERROR(IF(O534="套",(F535-E534)/2-2*参数!B$2,""),"")</f>
        <v/>
      </c>
      <c r="Q535" s="11">
        <f t="shared" si="67"/>
        <v>5.2104148272607569</v>
      </c>
      <c r="R535" s="3">
        <f t="shared" si="68"/>
        <v>-3.0060120240480437E-3</v>
      </c>
      <c r="S535" s="3">
        <f t="shared" si="69"/>
        <v>-1.4718614718614798E-2</v>
      </c>
      <c r="T535" s="5">
        <f t="shared" si="70"/>
        <v>1.291059715298601</v>
      </c>
      <c r="U535" s="5">
        <f t="shared" si="71"/>
        <v>1.7358512795038428</v>
      </c>
    </row>
    <row r="536" spans="1:21" x14ac:dyDescent="0.15">
      <c r="A536" s="1">
        <v>42548</v>
      </c>
      <c r="B536" s="2">
        <v>1.107</v>
      </c>
      <c r="C536" s="2">
        <v>0.99299999999999999</v>
      </c>
      <c r="D536" s="2">
        <v>0.995</v>
      </c>
      <c r="E536" s="2">
        <v>1.171</v>
      </c>
      <c r="F536" s="2">
        <v>1.218</v>
      </c>
      <c r="G536" s="10">
        <v>10703.19</v>
      </c>
      <c r="H536" s="10">
        <v>11153.7</v>
      </c>
      <c r="I536" s="2" t="s">
        <v>8</v>
      </c>
      <c r="J536" s="2" t="s">
        <v>8</v>
      </c>
      <c r="K536" s="2" t="s">
        <v>8</v>
      </c>
      <c r="L536" s="2">
        <f t="shared" si="64"/>
        <v>1.0615389257658103</v>
      </c>
      <c r="M536" s="2">
        <f t="shared" si="65"/>
        <v>1.0820000000000001</v>
      </c>
      <c r="N536" s="3">
        <f t="shared" si="66"/>
        <v>-1.8910419809787249E-2</v>
      </c>
      <c r="O536" t="str">
        <f>IF(N536&gt;参数!B$5,"套","")</f>
        <v/>
      </c>
      <c r="P536" s="3" t="str">
        <f>IFERROR(IF(O535="套",(F536-E535)/2-2*参数!B$2,""),"")</f>
        <v/>
      </c>
      <c r="Q536" s="11">
        <f t="shared" si="67"/>
        <v>5.2104148272607569</v>
      </c>
      <c r="R536" s="3">
        <f t="shared" si="68"/>
        <v>0</v>
      </c>
      <c r="S536" s="3">
        <f t="shared" si="69"/>
        <v>7.0298769771529157E-2</v>
      </c>
      <c r="T536" s="5">
        <f t="shared" si="70"/>
        <v>1.291059715298601</v>
      </c>
      <c r="U536" s="5">
        <f t="shared" si="71"/>
        <v>1.8578794889592978</v>
      </c>
    </row>
    <row r="537" spans="1:21" x14ac:dyDescent="0.15">
      <c r="A537" s="1">
        <v>42549</v>
      </c>
      <c r="B537" s="2">
        <v>1.1160000000000001</v>
      </c>
      <c r="C537" s="2">
        <v>0.995</v>
      </c>
      <c r="D537" s="2">
        <v>0.995</v>
      </c>
      <c r="E537" s="2">
        <v>1.22</v>
      </c>
      <c r="F537" s="2">
        <v>1.2310000000000001</v>
      </c>
      <c r="G537" s="10">
        <v>11127.96</v>
      </c>
      <c r="H537" s="10">
        <v>11243.88</v>
      </c>
      <c r="I537" s="2" t="s">
        <v>8</v>
      </c>
      <c r="J537" s="2" t="s">
        <v>8</v>
      </c>
      <c r="K537" s="2" t="s">
        <v>8</v>
      </c>
      <c r="L537" s="2">
        <f t="shared" si="64"/>
        <v>1.1045730501089321</v>
      </c>
      <c r="M537" s="2">
        <f t="shared" si="65"/>
        <v>1.1074999999999999</v>
      </c>
      <c r="N537" s="3">
        <f t="shared" si="66"/>
        <v>-2.6428441454336982E-3</v>
      </c>
      <c r="O537" t="str">
        <f>IF(N537&gt;参数!B$5,"套","")</f>
        <v/>
      </c>
      <c r="P537" s="3" t="str">
        <f>IFERROR(IF(O536="套",(F537-E536)/2-2*参数!B$2,""),"")</f>
        <v/>
      </c>
      <c r="Q537" s="11">
        <f t="shared" si="67"/>
        <v>5.2104148272607569</v>
      </c>
      <c r="R537" s="3">
        <f t="shared" si="68"/>
        <v>0</v>
      </c>
      <c r="S537" s="3">
        <f t="shared" si="69"/>
        <v>1.0673234811165999E-2</v>
      </c>
      <c r="T537" s="5">
        <f t="shared" si="70"/>
        <v>1.291059715298601</v>
      </c>
      <c r="U537" s="5">
        <f t="shared" si="71"/>
        <v>1.8777090729958095</v>
      </c>
    </row>
    <row r="538" spans="1:21" x14ac:dyDescent="0.15">
      <c r="A538" s="1">
        <v>42550</v>
      </c>
      <c r="B538" s="2">
        <v>1.117</v>
      </c>
      <c r="C538" s="2">
        <v>0.99199999999999999</v>
      </c>
      <c r="D538" s="2">
        <v>0.998</v>
      </c>
      <c r="E538" s="2">
        <v>1.27</v>
      </c>
      <c r="F538" s="2">
        <v>1.224</v>
      </c>
      <c r="G538" s="10">
        <v>11337.11</v>
      </c>
      <c r="H538" s="10">
        <v>11262.66</v>
      </c>
      <c r="I538" s="2" t="s">
        <v>8</v>
      </c>
      <c r="J538" s="2" t="s">
        <v>8</v>
      </c>
      <c r="K538" s="2" t="s">
        <v>8</v>
      </c>
      <c r="L538" s="2">
        <f t="shared" si="64"/>
        <v>1.1247907773828967</v>
      </c>
      <c r="M538" s="2">
        <f t="shared" si="65"/>
        <v>1.131</v>
      </c>
      <c r="N538" s="3">
        <f t="shared" si="66"/>
        <v>-5.4900288391718233E-3</v>
      </c>
      <c r="O538" t="str">
        <f>IF(N538&gt;参数!B$5,"套","")</f>
        <v/>
      </c>
      <c r="P538" s="3" t="str">
        <f>IFERROR(IF(O537="套",(F538-E537)/2-2*参数!B$2,""),"")</f>
        <v/>
      </c>
      <c r="Q538" s="11">
        <f t="shared" si="67"/>
        <v>5.2104148272607569</v>
      </c>
      <c r="R538" s="3">
        <f t="shared" si="68"/>
        <v>3.0150753768845018E-3</v>
      </c>
      <c r="S538" s="3">
        <f t="shared" si="69"/>
        <v>-5.6864337936637366E-3</v>
      </c>
      <c r="T538" s="5">
        <f t="shared" si="70"/>
        <v>1.2949523576562854</v>
      </c>
      <c r="U538" s="5">
        <f t="shared" si="71"/>
        <v>1.8670316046684572</v>
      </c>
    </row>
    <row r="539" spans="1:21" x14ac:dyDescent="0.15">
      <c r="A539" s="1">
        <v>42551</v>
      </c>
      <c r="B539" s="2">
        <v>1.1160000000000001</v>
      </c>
      <c r="C539" s="2">
        <v>0.997</v>
      </c>
      <c r="D539" s="2">
        <v>1.0009999999999999</v>
      </c>
      <c r="E539" s="2">
        <v>1.2350000000000001</v>
      </c>
      <c r="F539" s="2">
        <v>1.2190000000000001</v>
      </c>
      <c r="G539" s="10">
        <v>11262.28</v>
      </c>
      <c r="H539" s="10">
        <v>11255.52</v>
      </c>
      <c r="I539" s="2" t="s">
        <v>8</v>
      </c>
      <c r="J539" s="2" t="s">
        <v>8</v>
      </c>
      <c r="K539" s="2" t="s">
        <v>8</v>
      </c>
      <c r="L539" s="2">
        <f t="shared" si="64"/>
        <v>1.116964197001419</v>
      </c>
      <c r="M539" s="2">
        <f t="shared" si="65"/>
        <v>1.1160000000000001</v>
      </c>
      <c r="N539" s="3">
        <f t="shared" si="66"/>
        <v>8.6397580772312743E-4</v>
      </c>
      <c r="O539" t="str">
        <f>IF(N539&gt;参数!B$5,"套","")</f>
        <v/>
      </c>
      <c r="P539" s="3" t="str">
        <f>IFERROR(IF(O538="套",(F539-E538)/2-2*参数!B$2,""),"")</f>
        <v/>
      </c>
      <c r="Q539" s="11">
        <f t="shared" si="67"/>
        <v>5.2104148272607569</v>
      </c>
      <c r="R539" s="3">
        <f t="shared" si="68"/>
        <v>3.0060120240480437E-3</v>
      </c>
      <c r="S539" s="3">
        <f t="shared" si="69"/>
        <v>-4.0849673202613124E-3</v>
      </c>
      <c r="T539" s="5">
        <f t="shared" si="70"/>
        <v>1.2988450000139695</v>
      </c>
      <c r="U539" s="5">
        <f t="shared" si="71"/>
        <v>1.8594048415774915</v>
      </c>
    </row>
    <row r="540" spans="1:21" x14ac:dyDescent="0.15">
      <c r="A540" s="1">
        <v>42552</v>
      </c>
      <c r="B540" s="2">
        <v>1.1279999999999999</v>
      </c>
      <c r="C540" s="2">
        <v>1.002</v>
      </c>
      <c r="D540" s="2">
        <v>1.0069999999999999</v>
      </c>
      <c r="E540" s="2">
        <v>1.2150000000000001</v>
      </c>
      <c r="F540" s="2">
        <v>1.2410000000000001</v>
      </c>
      <c r="G540" s="10">
        <v>11262.95</v>
      </c>
      <c r="H540" s="10">
        <v>11384.54</v>
      </c>
      <c r="I540" s="2" t="s">
        <v>8</v>
      </c>
      <c r="J540" s="2" t="s">
        <v>8</v>
      </c>
      <c r="K540" s="2" t="s">
        <v>8</v>
      </c>
      <c r="L540" s="2">
        <f t="shared" si="64"/>
        <v>1.1166998598021238</v>
      </c>
      <c r="M540" s="2">
        <f t="shared" si="65"/>
        <v>1.1085</v>
      </c>
      <c r="N540" s="3">
        <f t="shared" si="66"/>
        <v>7.3972573767466798E-3</v>
      </c>
      <c r="O540" t="str">
        <f>IF(N540&gt;参数!B$5,"套","")</f>
        <v>套</v>
      </c>
      <c r="P540" s="3" t="str">
        <f>IFERROR(IF(O539="套",(F540-E539)/2-2*参数!B$2,""),"")</f>
        <v/>
      </c>
      <c r="Q540" s="11">
        <f t="shared" si="67"/>
        <v>5.2104148272607569</v>
      </c>
      <c r="R540" s="3">
        <f t="shared" si="68"/>
        <v>5.9940059940060131E-3</v>
      </c>
      <c r="S540" s="3">
        <f t="shared" si="69"/>
        <v>1.8047579983593076E-2</v>
      </c>
      <c r="T540" s="5">
        <f t="shared" si="70"/>
        <v>1.3066302847293381</v>
      </c>
      <c r="U540" s="5">
        <f t="shared" si="71"/>
        <v>1.8929625991777415</v>
      </c>
    </row>
    <row r="541" spans="1:21" x14ac:dyDescent="0.15">
      <c r="A541" s="1">
        <v>42555</v>
      </c>
      <c r="B541" s="2">
        <v>1.181</v>
      </c>
      <c r="C541" s="2">
        <v>1.0069999999999999</v>
      </c>
      <c r="D541" s="2">
        <v>1.002</v>
      </c>
      <c r="E541" s="2">
        <v>1.2390000000000001</v>
      </c>
      <c r="F541" s="2">
        <v>1.365</v>
      </c>
      <c r="G541" s="10">
        <v>11318.88</v>
      </c>
      <c r="H541" s="10">
        <v>11937.69</v>
      </c>
      <c r="I541" s="2" t="s">
        <v>8</v>
      </c>
      <c r="J541" s="2" t="s">
        <v>8</v>
      </c>
      <c r="K541" s="2" t="s">
        <v>8</v>
      </c>
      <c r="L541" s="2">
        <f t="shared" si="64"/>
        <v>1.1218195784809923</v>
      </c>
      <c r="M541" s="2">
        <f t="shared" si="65"/>
        <v>1.123</v>
      </c>
      <c r="N541" s="3">
        <f t="shared" si="66"/>
        <v>-1.0511322520103672E-3</v>
      </c>
      <c r="O541" t="str">
        <f>IF(N541&gt;参数!B$5,"套","")</f>
        <v/>
      </c>
      <c r="P541" s="3">
        <f>IFERROR(IF(O540="套",(F541-E540)/2-2*参数!B$2,""),"")</f>
        <v>7.479999999999995E-2</v>
      </c>
      <c r="Q541" s="11">
        <f t="shared" si="67"/>
        <v>5.600153856339861</v>
      </c>
      <c r="R541" s="3">
        <f t="shared" si="68"/>
        <v>-4.9652432969214955E-3</v>
      </c>
      <c r="S541" s="3">
        <f t="shared" si="69"/>
        <v>9.9919419822723565E-2</v>
      </c>
      <c r="T541" s="5">
        <f t="shared" si="70"/>
        <v>1.3001425474665311</v>
      </c>
      <c r="U541" s="5">
        <f t="shared" si="71"/>
        <v>2.0821063238336963</v>
      </c>
    </row>
    <row r="542" spans="1:21" x14ac:dyDescent="0.15">
      <c r="A542" s="1">
        <v>42556</v>
      </c>
      <c r="B542" s="2">
        <v>1.1890000000000001</v>
      </c>
      <c r="C542" s="2">
        <v>1.0009999999999999</v>
      </c>
      <c r="D542" s="2">
        <v>0.995</v>
      </c>
      <c r="E542" s="2">
        <v>1.3839999999999999</v>
      </c>
      <c r="F542" s="2">
        <v>1.4039999999999999</v>
      </c>
      <c r="G542" s="10">
        <v>11985.56</v>
      </c>
      <c r="H542" s="10">
        <v>12025.21</v>
      </c>
      <c r="I542" s="2" t="s">
        <v>8</v>
      </c>
      <c r="J542" s="2" t="s">
        <v>8</v>
      </c>
      <c r="K542" s="2" t="s">
        <v>8</v>
      </c>
      <c r="L542" s="2">
        <f t="shared" si="64"/>
        <v>1.1854990066336115</v>
      </c>
      <c r="M542" s="2">
        <f t="shared" si="65"/>
        <v>1.1924999999999999</v>
      </c>
      <c r="N542" s="3">
        <f t="shared" si="66"/>
        <v>-5.8708539760070622E-3</v>
      </c>
      <c r="O542" t="str">
        <f>IF(N542&gt;参数!B$5,"套","")</f>
        <v/>
      </c>
      <c r="P542" s="3" t="str">
        <f>IFERROR(IF(O541="套",(F542-E541)/2-2*参数!B$2,""),"")</f>
        <v/>
      </c>
      <c r="Q542" s="11">
        <f t="shared" si="67"/>
        <v>5.600153856339861</v>
      </c>
      <c r="R542" s="3">
        <f t="shared" si="68"/>
        <v>-6.986027944111739E-3</v>
      </c>
      <c r="S542" s="3">
        <f t="shared" si="69"/>
        <v>2.857142857142847E-2</v>
      </c>
      <c r="T542" s="5">
        <f t="shared" si="70"/>
        <v>1.2910597152986014</v>
      </c>
      <c r="U542" s="5">
        <f t="shared" si="71"/>
        <v>2.1415950759432301</v>
      </c>
    </row>
    <row r="543" spans="1:21" x14ac:dyDescent="0.15">
      <c r="A543" s="1">
        <v>42557</v>
      </c>
      <c r="B543" s="2">
        <v>1.1910000000000001</v>
      </c>
      <c r="C543" s="2">
        <v>0.995</v>
      </c>
      <c r="D543" s="2">
        <v>0.998</v>
      </c>
      <c r="E543" s="2">
        <v>1.3720000000000001</v>
      </c>
      <c r="F543" s="2">
        <v>1.3959999999999999</v>
      </c>
      <c r="G543" s="10">
        <v>11961</v>
      </c>
      <c r="H543" s="10">
        <v>12043.19</v>
      </c>
      <c r="I543" s="2" t="s">
        <v>8</v>
      </c>
      <c r="J543" s="2" t="s">
        <v>8</v>
      </c>
      <c r="K543" s="2" t="s">
        <v>8</v>
      </c>
      <c r="L543" s="2">
        <f t="shared" si="64"/>
        <v>1.1829686370965664</v>
      </c>
      <c r="M543" s="2">
        <f t="shared" si="65"/>
        <v>1.1835</v>
      </c>
      <c r="N543" s="3">
        <f t="shared" si="66"/>
        <v>-4.4897583729075485E-4</v>
      </c>
      <c r="O543" t="str">
        <f>IF(N543&gt;参数!B$5,"套","")</f>
        <v/>
      </c>
      <c r="P543" s="3" t="str">
        <f>IFERROR(IF(O542="套",(F543-E542)/2-2*参数!B$2,""),"")</f>
        <v/>
      </c>
      <c r="Q543" s="11">
        <f t="shared" si="67"/>
        <v>5.600153856339861</v>
      </c>
      <c r="R543" s="3">
        <f t="shared" si="68"/>
        <v>3.0150753768845018E-3</v>
      </c>
      <c r="S543" s="3">
        <f t="shared" si="69"/>
        <v>-5.6980056980057148E-3</v>
      </c>
      <c r="T543" s="5">
        <f t="shared" si="70"/>
        <v>1.2949523576562858</v>
      </c>
      <c r="U543" s="5">
        <f t="shared" si="71"/>
        <v>2.1293922549976845</v>
      </c>
    </row>
    <row r="544" spans="1:21" x14ac:dyDescent="0.15">
      <c r="A544" s="1">
        <v>42558</v>
      </c>
      <c r="B544" s="2">
        <v>1.1739999999999999</v>
      </c>
      <c r="C544" s="2">
        <v>0.998</v>
      </c>
      <c r="D544" s="2">
        <v>0.997</v>
      </c>
      <c r="E544" s="2">
        <v>1.389</v>
      </c>
      <c r="F544" s="2">
        <v>1.359</v>
      </c>
      <c r="G544" s="10">
        <v>12011.37</v>
      </c>
      <c r="H544" s="10">
        <v>11863.51</v>
      </c>
      <c r="I544" s="2" t="s">
        <v>8</v>
      </c>
      <c r="J544" s="2" t="s">
        <v>8</v>
      </c>
      <c r="K544" s="2" t="s">
        <v>8</v>
      </c>
      <c r="L544" s="2">
        <f t="shared" si="64"/>
        <v>1.1880105313459308</v>
      </c>
      <c r="M544" s="2">
        <f t="shared" si="65"/>
        <v>1.1935</v>
      </c>
      <c r="N544" s="3">
        <f t="shared" si="66"/>
        <v>-4.5994710130450311E-3</v>
      </c>
      <c r="O544" t="str">
        <f>IF(N544&gt;参数!B$5,"套","")</f>
        <v/>
      </c>
      <c r="P544" s="3" t="str">
        <f>IFERROR(IF(O543="套",(F544-E543)/2-2*参数!B$2,""),"")</f>
        <v/>
      </c>
      <c r="Q544" s="11">
        <f t="shared" si="67"/>
        <v>5.600153856339861</v>
      </c>
      <c r="R544" s="3">
        <f t="shared" si="68"/>
        <v>-1.0020040080159776E-3</v>
      </c>
      <c r="S544" s="3">
        <f t="shared" si="69"/>
        <v>-2.6504297994269232E-2</v>
      </c>
      <c r="T544" s="5">
        <f t="shared" si="70"/>
        <v>1.2936548102037244</v>
      </c>
      <c r="U544" s="5">
        <f t="shared" si="71"/>
        <v>2.0729542081245369</v>
      </c>
    </row>
    <row r="545" spans="1:21" x14ac:dyDescent="0.15">
      <c r="A545" s="1">
        <v>42559</v>
      </c>
      <c r="B545" s="2">
        <v>1.1850000000000001</v>
      </c>
      <c r="C545" s="2">
        <v>0.997</v>
      </c>
      <c r="D545" s="2">
        <v>0.999</v>
      </c>
      <c r="E545" s="2">
        <v>1.3580000000000001</v>
      </c>
      <c r="F545" s="2">
        <v>1.395</v>
      </c>
      <c r="G545" s="10">
        <v>11859.45</v>
      </c>
      <c r="H545" s="10">
        <v>11982.96</v>
      </c>
      <c r="I545" s="2" t="s">
        <v>8</v>
      </c>
      <c r="J545" s="2" t="s">
        <v>8</v>
      </c>
      <c r="K545" s="2" t="s">
        <v>8</v>
      </c>
      <c r="L545" s="2">
        <f t="shared" si="64"/>
        <v>1.1736183154901036</v>
      </c>
      <c r="M545" s="2">
        <f t="shared" si="65"/>
        <v>1.1775</v>
      </c>
      <c r="N545" s="3">
        <f t="shared" si="66"/>
        <v>-3.2965473544767088E-3</v>
      </c>
      <c r="O545" t="str">
        <f>IF(N545&gt;参数!B$5,"套","")</f>
        <v/>
      </c>
      <c r="P545" s="3" t="str">
        <f>IFERROR(IF(O544="套",(F545-E544)/2-2*参数!B$2,""),"")</f>
        <v/>
      </c>
      <c r="Q545" s="11">
        <f t="shared" si="67"/>
        <v>5.600153856339861</v>
      </c>
      <c r="R545" s="3">
        <f t="shared" si="68"/>
        <v>2.0060180541625616E-3</v>
      </c>
      <c r="S545" s="3">
        <f t="shared" si="69"/>
        <v>2.6490066225165476E-2</v>
      </c>
      <c r="T545" s="5">
        <f t="shared" si="70"/>
        <v>1.2962499051088474</v>
      </c>
      <c r="U545" s="5">
        <f t="shared" si="71"/>
        <v>2.1278669023794912</v>
      </c>
    </row>
    <row r="546" spans="1:21" x14ac:dyDescent="0.15">
      <c r="A546" s="1">
        <v>42562</v>
      </c>
      <c r="B546" s="2">
        <v>1.1970000000000001</v>
      </c>
      <c r="C546" s="2">
        <v>1</v>
      </c>
      <c r="D546" s="2">
        <v>0.999</v>
      </c>
      <c r="E546" s="2">
        <v>1.45</v>
      </c>
      <c r="F546" s="2">
        <v>1.4370000000000001</v>
      </c>
      <c r="G546" s="10">
        <v>12154.79</v>
      </c>
      <c r="H546" s="10">
        <v>12116.24</v>
      </c>
      <c r="I546" s="2" t="s">
        <v>8</v>
      </c>
      <c r="J546" s="2" t="s">
        <v>8</v>
      </c>
      <c r="K546" s="2" t="s">
        <v>8</v>
      </c>
      <c r="L546" s="2">
        <f t="shared" si="64"/>
        <v>1.2011427245438524</v>
      </c>
      <c r="M546" s="2">
        <f t="shared" si="65"/>
        <v>1.2250000000000001</v>
      </c>
      <c r="N546" s="3">
        <f t="shared" si="66"/>
        <v>-1.9475326902977708E-2</v>
      </c>
      <c r="O546" t="str">
        <f>IF(N546&gt;参数!B$5,"套","")</f>
        <v/>
      </c>
      <c r="P546" s="3" t="str">
        <f>IFERROR(IF(O545="套",(F546-E545)/2-2*参数!B$2,""),"")</f>
        <v/>
      </c>
      <c r="Q546" s="11">
        <f t="shared" si="67"/>
        <v>5.600153856339861</v>
      </c>
      <c r="R546" s="3">
        <f t="shared" si="68"/>
        <v>0</v>
      </c>
      <c r="S546" s="3">
        <f t="shared" si="69"/>
        <v>3.0107526881720359E-2</v>
      </c>
      <c r="T546" s="5">
        <f t="shared" si="70"/>
        <v>1.2962499051088474</v>
      </c>
      <c r="U546" s="5">
        <f t="shared" si="71"/>
        <v>2.1919317123436048</v>
      </c>
    </row>
    <row r="547" spans="1:21" x14ac:dyDescent="0.15">
      <c r="A547" s="1">
        <v>42563</v>
      </c>
      <c r="B547" s="2">
        <v>1.2</v>
      </c>
      <c r="C547" s="2">
        <v>0.998</v>
      </c>
      <c r="D547" s="2">
        <v>0.996</v>
      </c>
      <c r="E547" s="2">
        <v>1.42</v>
      </c>
      <c r="F547" s="2">
        <v>1.444</v>
      </c>
      <c r="G547" s="10">
        <v>12062.53</v>
      </c>
      <c r="H547" s="10">
        <v>12143.76</v>
      </c>
      <c r="I547" s="2" t="s">
        <v>8</v>
      </c>
      <c r="J547" s="2" t="s">
        <v>8</v>
      </c>
      <c r="K547" s="2" t="s">
        <v>8</v>
      </c>
      <c r="L547" s="2">
        <f t="shared" si="64"/>
        <v>1.1919591353010506</v>
      </c>
      <c r="M547" s="2">
        <f t="shared" si="65"/>
        <v>1.2090000000000001</v>
      </c>
      <c r="N547" s="3">
        <f t="shared" si="66"/>
        <v>-1.4095008022290689E-2</v>
      </c>
      <c r="O547" t="str">
        <f>IF(N547&gt;参数!B$5,"套","")</f>
        <v/>
      </c>
      <c r="P547" s="3" t="str">
        <f>IFERROR(IF(O546="套",(F547-E546)/2-2*参数!B$2,""),"")</f>
        <v/>
      </c>
      <c r="Q547" s="11">
        <f t="shared" si="67"/>
        <v>5.600153856339861</v>
      </c>
      <c r="R547" s="3">
        <f t="shared" si="68"/>
        <v>-3.0030030030030463E-3</v>
      </c>
      <c r="S547" s="3">
        <f t="shared" si="69"/>
        <v>4.8712595685456161E-3</v>
      </c>
      <c r="T547" s="5">
        <f t="shared" si="70"/>
        <v>1.292357262751163</v>
      </c>
      <c r="U547" s="5">
        <f t="shared" si="71"/>
        <v>2.2026091806709571</v>
      </c>
    </row>
    <row r="548" spans="1:21" x14ac:dyDescent="0.15">
      <c r="A548" s="1">
        <v>42564</v>
      </c>
      <c r="B548" s="2">
        <v>1.2030000000000001</v>
      </c>
      <c r="C548" s="2">
        <v>0.995</v>
      </c>
      <c r="D548" s="2">
        <v>0.996</v>
      </c>
      <c r="E548" s="2">
        <v>1.466</v>
      </c>
      <c r="F548" s="2">
        <v>1.4139999999999999</v>
      </c>
      <c r="G548" s="10">
        <v>12224.32</v>
      </c>
      <c r="H548" s="10">
        <v>12173.51</v>
      </c>
      <c r="I548" s="2" t="s">
        <v>8</v>
      </c>
      <c r="J548" s="2" t="s">
        <v>8</v>
      </c>
      <c r="K548" s="2" t="s">
        <v>8</v>
      </c>
      <c r="L548" s="2">
        <f t="shared" si="64"/>
        <v>1.2075626000513842</v>
      </c>
      <c r="M548" s="2">
        <f t="shared" si="65"/>
        <v>1.2304999999999999</v>
      </c>
      <c r="N548" s="3">
        <f t="shared" si="66"/>
        <v>-1.8640715114681683E-2</v>
      </c>
      <c r="O548" t="str">
        <f>IF(N548&gt;参数!B$5,"套","")</f>
        <v/>
      </c>
      <c r="P548" s="3" t="str">
        <f>IFERROR(IF(O547="套",(F548-E547)/2-2*参数!B$2,""),"")</f>
        <v/>
      </c>
      <c r="Q548" s="11">
        <f t="shared" si="67"/>
        <v>5.600153856339861</v>
      </c>
      <c r="R548" s="3">
        <f t="shared" si="68"/>
        <v>0</v>
      </c>
      <c r="S548" s="3">
        <f t="shared" si="69"/>
        <v>-2.0775623268698085E-2</v>
      </c>
      <c r="T548" s="5">
        <f t="shared" si="70"/>
        <v>1.292357262751163</v>
      </c>
      <c r="U548" s="5">
        <f t="shared" si="71"/>
        <v>2.1568486021251614</v>
      </c>
    </row>
    <row r="549" spans="1:21" x14ac:dyDescent="0.15">
      <c r="A549" s="1">
        <v>42565</v>
      </c>
      <c r="B549" s="2">
        <v>1.206</v>
      </c>
      <c r="C549" s="2">
        <v>0.99399999999999999</v>
      </c>
      <c r="D549" s="2">
        <v>0.997</v>
      </c>
      <c r="E549" s="2">
        <v>1.401</v>
      </c>
      <c r="F549" s="2">
        <v>1.397</v>
      </c>
      <c r="G549" s="10">
        <v>12147.21</v>
      </c>
      <c r="H549" s="10">
        <v>12205</v>
      </c>
      <c r="I549" s="2" t="s">
        <v>8</v>
      </c>
      <c r="J549" s="2" t="s">
        <v>8</v>
      </c>
      <c r="K549" s="2" t="s">
        <v>8</v>
      </c>
      <c r="L549" s="2">
        <f t="shared" si="64"/>
        <v>1.2005309540962303</v>
      </c>
      <c r="M549" s="2">
        <f t="shared" si="65"/>
        <v>1.1975</v>
      </c>
      <c r="N549" s="3">
        <f t="shared" si="66"/>
        <v>2.5310681388144296E-3</v>
      </c>
      <c r="O549" t="str">
        <f>IF(N549&gt;参数!B$5,"套","")</f>
        <v/>
      </c>
      <c r="P549" s="3" t="str">
        <f>IFERROR(IF(O548="套",(F549-E548)/2-2*参数!B$2,""),"")</f>
        <v/>
      </c>
      <c r="Q549" s="11">
        <f t="shared" si="67"/>
        <v>5.600153856339861</v>
      </c>
      <c r="R549" s="3">
        <f t="shared" si="68"/>
        <v>1.0040160642570406E-3</v>
      </c>
      <c r="S549" s="3">
        <f t="shared" si="69"/>
        <v>-1.2022630834511938E-2</v>
      </c>
      <c r="T549" s="5">
        <f t="shared" si="70"/>
        <v>1.2936548102037244</v>
      </c>
      <c r="U549" s="5">
        <f t="shared" si="71"/>
        <v>2.1309176076158773</v>
      </c>
    </row>
    <row r="550" spans="1:21" x14ac:dyDescent="0.15">
      <c r="A550" s="1">
        <v>42566</v>
      </c>
      <c r="B550" s="2">
        <v>1.1879999999999999</v>
      </c>
      <c r="C550" s="2">
        <v>0.997</v>
      </c>
      <c r="D550" s="2">
        <v>0.997</v>
      </c>
      <c r="E550" s="2">
        <v>1.39</v>
      </c>
      <c r="F550" s="2">
        <v>1.363</v>
      </c>
      <c r="G550" s="10">
        <v>12182.39</v>
      </c>
      <c r="H550" s="10">
        <v>12001.55</v>
      </c>
      <c r="I550" s="2" t="s">
        <v>8</v>
      </c>
      <c r="J550" s="2" t="s">
        <v>8</v>
      </c>
      <c r="K550" s="2" t="s">
        <v>8</v>
      </c>
      <c r="L550" s="2">
        <f t="shared" si="64"/>
        <v>1.2038775684555509</v>
      </c>
      <c r="M550" s="2">
        <f t="shared" si="65"/>
        <v>1.1935</v>
      </c>
      <c r="N550" s="3">
        <f t="shared" si="66"/>
        <v>8.6950720197327414E-3</v>
      </c>
      <c r="O550" t="str">
        <f>IF(N550&gt;参数!B$5,"套","")</f>
        <v>套</v>
      </c>
      <c r="P550" s="3" t="str">
        <f>IFERROR(IF(O549="套",(F550-E549)/2-2*参数!B$2,""),"")</f>
        <v/>
      </c>
      <c r="Q550" s="11">
        <f t="shared" si="67"/>
        <v>5.600153856339861</v>
      </c>
      <c r="R550" s="3">
        <f t="shared" si="68"/>
        <v>0</v>
      </c>
      <c r="S550" s="3">
        <f t="shared" si="69"/>
        <v>-2.4337866857551904E-2</v>
      </c>
      <c r="T550" s="5">
        <f t="shared" si="70"/>
        <v>1.2936548102037244</v>
      </c>
      <c r="U550" s="5">
        <f t="shared" si="71"/>
        <v>2.0790556185973093</v>
      </c>
    </row>
    <row r="551" spans="1:21" x14ac:dyDescent="0.15">
      <c r="A551" s="1">
        <v>42569</v>
      </c>
      <c r="B551" s="2">
        <v>1.173</v>
      </c>
      <c r="C551" s="2">
        <v>0.996</v>
      </c>
      <c r="D551" s="2">
        <v>1</v>
      </c>
      <c r="E551" s="2">
        <v>1.3640000000000001</v>
      </c>
      <c r="F551" s="2">
        <v>1.331</v>
      </c>
      <c r="G551" s="10">
        <v>11981.07</v>
      </c>
      <c r="H551" s="10">
        <v>11841.34</v>
      </c>
      <c r="I551" s="2" t="s">
        <v>8</v>
      </c>
      <c r="J551" s="2" t="s">
        <v>8</v>
      </c>
      <c r="K551" s="2" t="s">
        <v>8</v>
      </c>
      <c r="L551" s="2">
        <f t="shared" si="64"/>
        <v>1.1860741047614682</v>
      </c>
      <c r="M551" s="2">
        <f t="shared" si="65"/>
        <v>1.1800000000000002</v>
      </c>
      <c r="N551" s="3">
        <f t="shared" si="66"/>
        <v>5.1475464080237288E-3</v>
      </c>
      <c r="O551" t="str">
        <f>IF(N551&gt;参数!B$5,"套","")</f>
        <v/>
      </c>
      <c r="P551" s="3">
        <f>IFERROR(IF(O550="套",(F551-E550)/2-2*参数!B$2,""),"")</f>
        <v>-2.9699999999999969E-2</v>
      </c>
      <c r="Q551" s="11">
        <f t="shared" si="67"/>
        <v>5.4338292868065672</v>
      </c>
      <c r="R551" s="3">
        <f t="shared" si="68"/>
        <v>3.0090270812437314E-3</v>
      </c>
      <c r="S551" s="3">
        <f t="shared" si="69"/>
        <v>-2.3477622890682337E-2</v>
      </c>
      <c r="T551" s="5">
        <f t="shared" si="70"/>
        <v>1.2975474525614086</v>
      </c>
      <c r="U551" s="5">
        <f t="shared" si="71"/>
        <v>2.0302443348151273</v>
      </c>
    </row>
    <row r="552" spans="1:21" x14ac:dyDescent="0.15">
      <c r="A552" s="1">
        <v>42570</v>
      </c>
      <c r="B552" s="2">
        <v>1.1779999999999999</v>
      </c>
      <c r="C552" s="2">
        <v>1</v>
      </c>
      <c r="D552" s="2">
        <v>1.0009999999999999</v>
      </c>
      <c r="E552" s="2">
        <v>1.3280000000000001</v>
      </c>
      <c r="F552" s="2">
        <v>1.349</v>
      </c>
      <c r="G552" s="10">
        <v>11840.73</v>
      </c>
      <c r="H552" s="10">
        <v>11888.8</v>
      </c>
      <c r="I552" s="2" t="s">
        <v>8</v>
      </c>
      <c r="J552" s="2" t="s">
        <v>8</v>
      </c>
      <c r="K552" s="2" t="s">
        <v>8</v>
      </c>
      <c r="L552" s="2">
        <f t="shared" si="64"/>
        <v>1.1729425948836871</v>
      </c>
      <c r="M552" s="2">
        <f t="shared" si="65"/>
        <v>1.1640000000000001</v>
      </c>
      <c r="N552" s="3">
        <f t="shared" si="66"/>
        <v>7.6826416526520891E-3</v>
      </c>
      <c r="O552" t="str">
        <f>IF(N552&gt;参数!B$5,"套","")</f>
        <v>套</v>
      </c>
      <c r="P552" s="3" t="str">
        <f>IFERROR(IF(O551="套",(F552-E551)/2-2*参数!B$2,""),"")</f>
        <v/>
      </c>
      <c r="Q552" s="11">
        <f t="shared" si="67"/>
        <v>5.4338292868065672</v>
      </c>
      <c r="R552" s="3">
        <f t="shared" si="68"/>
        <v>9.9999999999988987E-4</v>
      </c>
      <c r="S552" s="3">
        <f t="shared" si="69"/>
        <v>1.3523666416228375E-2</v>
      </c>
      <c r="T552" s="5">
        <f t="shared" si="70"/>
        <v>1.2988450000139697</v>
      </c>
      <c r="U552" s="5">
        <f t="shared" si="71"/>
        <v>2.0577006819426047</v>
      </c>
    </row>
    <row r="553" spans="1:21" x14ac:dyDescent="0.15">
      <c r="A553" s="1">
        <v>42571</v>
      </c>
      <c r="B553" s="2">
        <v>1.1719999999999999</v>
      </c>
      <c r="C553" s="2">
        <v>1</v>
      </c>
      <c r="D553" s="2">
        <v>1.0009999999999999</v>
      </c>
      <c r="E553" s="2">
        <v>1.35</v>
      </c>
      <c r="F553" s="2">
        <v>1.335</v>
      </c>
      <c r="G553" s="10">
        <v>11881.93</v>
      </c>
      <c r="H553" s="10">
        <v>11821.13</v>
      </c>
      <c r="I553" s="2" t="s">
        <v>8</v>
      </c>
      <c r="J553" s="2" t="s">
        <v>8</v>
      </c>
      <c r="K553" s="2" t="s">
        <v>8</v>
      </c>
      <c r="L553" s="2">
        <f t="shared" si="64"/>
        <v>1.1773533227070858</v>
      </c>
      <c r="M553" s="2">
        <f t="shared" si="65"/>
        <v>1.175</v>
      </c>
      <c r="N553" s="3">
        <f t="shared" si="66"/>
        <v>2.0028278358177332E-3</v>
      </c>
      <c r="O553" t="str">
        <f>IF(N553&gt;参数!B$5,"套","")</f>
        <v/>
      </c>
      <c r="P553" s="3">
        <f>IFERROR(IF(O552="套",(F553-E552)/2-2*参数!B$2,""),"")</f>
        <v>3.2999999999999475E-3</v>
      </c>
      <c r="Q553" s="11">
        <f t="shared" si="67"/>
        <v>5.451760923453028</v>
      </c>
      <c r="R553" s="3">
        <f t="shared" si="68"/>
        <v>0</v>
      </c>
      <c r="S553" s="3">
        <f t="shared" si="69"/>
        <v>-1.0378057820607856E-2</v>
      </c>
      <c r="T553" s="5">
        <f t="shared" si="70"/>
        <v>1.2988450000139697</v>
      </c>
      <c r="U553" s="5">
        <f t="shared" si="71"/>
        <v>2.0363457452879001</v>
      </c>
    </row>
    <row r="554" spans="1:21" x14ac:dyDescent="0.15">
      <c r="A554" s="1">
        <v>42572</v>
      </c>
      <c r="B554" s="2">
        <v>1.173</v>
      </c>
      <c r="C554" s="2">
        <v>1</v>
      </c>
      <c r="D554" s="2">
        <v>1.002</v>
      </c>
      <c r="E554" s="2">
        <v>1.335</v>
      </c>
      <c r="F554" s="2">
        <v>1.3420000000000001</v>
      </c>
      <c r="G554" s="10">
        <v>11831.52</v>
      </c>
      <c r="H554" s="10">
        <v>11837.91</v>
      </c>
      <c r="I554" s="2" t="s">
        <v>8</v>
      </c>
      <c r="J554" s="2" t="s">
        <v>8</v>
      </c>
      <c r="K554" s="2" t="s">
        <v>8</v>
      </c>
      <c r="L554" s="2">
        <f t="shared" si="64"/>
        <v>1.1729786057678075</v>
      </c>
      <c r="M554" s="2">
        <f t="shared" si="65"/>
        <v>1.1675</v>
      </c>
      <c r="N554" s="3">
        <f t="shared" si="66"/>
        <v>4.6925959467303269E-3</v>
      </c>
      <c r="O554" t="str">
        <f>IF(N554&gt;参数!B$5,"套","")</f>
        <v/>
      </c>
      <c r="P554" s="3" t="str">
        <f>IFERROR(IF(O553="套",(F554-E553)/2-2*参数!B$2,""),"")</f>
        <v/>
      </c>
      <c r="Q554" s="11">
        <f t="shared" si="67"/>
        <v>5.451760923453028</v>
      </c>
      <c r="R554" s="3">
        <f t="shared" si="68"/>
        <v>9.990009990010762E-4</v>
      </c>
      <c r="S554" s="3">
        <f t="shared" si="69"/>
        <v>5.2434456928840412E-3</v>
      </c>
      <c r="T554" s="5">
        <f t="shared" si="70"/>
        <v>1.3001425474665314</v>
      </c>
      <c r="U554" s="5">
        <f t="shared" si="71"/>
        <v>2.0470232136152529</v>
      </c>
    </row>
    <row r="555" spans="1:21" x14ac:dyDescent="0.15">
      <c r="A555" s="1">
        <v>42573</v>
      </c>
      <c r="B555" s="2">
        <v>1.1719999999999999</v>
      </c>
      <c r="C555" s="2">
        <v>1.0009999999999999</v>
      </c>
      <c r="D555" s="2">
        <v>0.998</v>
      </c>
      <c r="E555" s="2">
        <v>1.369</v>
      </c>
      <c r="F555" s="2">
        <v>1.357</v>
      </c>
      <c r="G555" s="10">
        <v>11905.74</v>
      </c>
      <c r="H555" s="10">
        <v>11821.57</v>
      </c>
      <c r="I555" s="2" t="s">
        <v>8</v>
      </c>
      <c r="J555" s="2" t="s">
        <v>8</v>
      </c>
      <c r="K555" s="2" t="s">
        <v>8</v>
      </c>
      <c r="L555" s="2">
        <f t="shared" si="64"/>
        <v>1.1793851102517252</v>
      </c>
      <c r="M555" s="2">
        <f t="shared" si="65"/>
        <v>1.1850000000000001</v>
      </c>
      <c r="N555" s="3">
        <f t="shared" si="66"/>
        <v>-4.7383035850420141E-3</v>
      </c>
      <c r="O555" t="str">
        <f>IF(N555&gt;参数!B$5,"套","")</f>
        <v/>
      </c>
      <c r="P555" s="3" t="str">
        <f>IFERROR(IF(O554="套",(F555-E554)/2-2*参数!B$2,""),"")</f>
        <v/>
      </c>
      <c r="Q555" s="11">
        <f t="shared" si="67"/>
        <v>5.451760923453028</v>
      </c>
      <c r="R555" s="3">
        <f t="shared" si="68"/>
        <v>-3.9920159680638667E-3</v>
      </c>
      <c r="S555" s="3">
        <f t="shared" si="69"/>
        <v>1.1177347242920854E-2</v>
      </c>
      <c r="T555" s="5">
        <f t="shared" si="70"/>
        <v>1.2949523576562858</v>
      </c>
      <c r="U555" s="5">
        <f t="shared" si="71"/>
        <v>2.0699035028881503</v>
      </c>
    </row>
    <row r="556" spans="1:21" x14ac:dyDescent="0.15">
      <c r="A556" s="1">
        <v>42576</v>
      </c>
      <c r="B556" s="2">
        <v>1.163</v>
      </c>
      <c r="C556" s="2">
        <v>0.998</v>
      </c>
      <c r="D556" s="2">
        <v>1</v>
      </c>
      <c r="E556" s="2">
        <v>1.351</v>
      </c>
      <c r="F556" s="2">
        <v>1.3520000000000001</v>
      </c>
      <c r="G556" s="10">
        <v>11778.73</v>
      </c>
      <c r="H556" s="10">
        <v>11728.21</v>
      </c>
      <c r="I556" s="2" t="s">
        <v>8</v>
      </c>
      <c r="J556" s="2" t="s">
        <v>8</v>
      </c>
      <c r="K556" s="2" t="s">
        <v>8</v>
      </c>
      <c r="L556" s="2">
        <f t="shared" si="64"/>
        <v>1.1679651674016225</v>
      </c>
      <c r="M556" s="2">
        <f t="shared" si="65"/>
        <v>1.1745000000000001</v>
      </c>
      <c r="N556" s="3">
        <f t="shared" si="66"/>
        <v>-5.56392728682642E-3</v>
      </c>
      <c r="O556" t="str">
        <f>IF(N556&gt;参数!B$5,"套","")</f>
        <v/>
      </c>
      <c r="P556" s="3" t="str">
        <f>IFERROR(IF(O555="套",(F556-E555)/2-2*参数!B$2,""),"")</f>
        <v/>
      </c>
      <c r="Q556" s="11">
        <f t="shared" si="67"/>
        <v>5.451760923453028</v>
      </c>
      <c r="R556" s="3">
        <f t="shared" si="68"/>
        <v>2.0040080160319551E-3</v>
      </c>
      <c r="S556" s="3">
        <f t="shared" si="69"/>
        <v>-3.6845983787766601E-3</v>
      </c>
      <c r="T556" s="5">
        <f t="shared" si="70"/>
        <v>1.2975474525614086</v>
      </c>
      <c r="U556" s="5">
        <f t="shared" si="71"/>
        <v>2.0622767397971846</v>
      </c>
    </row>
    <row r="557" spans="1:21" x14ac:dyDescent="0.15">
      <c r="A557" s="1">
        <v>42577</v>
      </c>
      <c r="B557" s="2">
        <v>1.1739999999999999</v>
      </c>
      <c r="C557" s="2">
        <v>1</v>
      </c>
      <c r="D557" s="2">
        <v>1.0029999999999999</v>
      </c>
      <c r="E557" s="2">
        <v>1.357</v>
      </c>
      <c r="F557" s="2">
        <v>1.38</v>
      </c>
      <c r="G557" s="10">
        <v>11732.74</v>
      </c>
      <c r="H557" s="10">
        <v>11844.55</v>
      </c>
      <c r="I557" s="2" t="s">
        <v>8</v>
      </c>
      <c r="J557" s="2" t="s">
        <v>8</v>
      </c>
      <c r="K557" s="2" t="s">
        <v>8</v>
      </c>
      <c r="L557" s="2">
        <f t="shared" si="64"/>
        <v>1.1634267463236079</v>
      </c>
      <c r="M557" s="2">
        <f t="shared" si="65"/>
        <v>1.1785000000000001</v>
      </c>
      <c r="N557" s="3">
        <f t="shared" si="66"/>
        <v>-1.2790202525576722E-2</v>
      </c>
      <c r="O557" t="str">
        <f>IF(N557&gt;参数!B$5,"套","")</f>
        <v/>
      </c>
      <c r="P557" s="3" t="str">
        <f>IFERROR(IF(O556="套",(F557-E556)/2-2*参数!B$2,""),"")</f>
        <v/>
      </c>
      <c r="Q557" s="11">
        <f t="shared" si="67"/>
        <v>5.451760923453028</v>
      </c>
      <c r="R557" s="3">
        <f t="shared" si="68"/>
        <v>2.9999999999998916E-3</v>
      </c>
      <c r="S557" s="3">
        <f t="shared" si="69"/>
        <v>2.0710059171597406E-2</v>
      </c>
      <c r="T557" s="5">
        <f t="shared" si="70"/>
        <v>1.3014400949190927</v>
      </c>
      <c r="U557" s="5">
        <f t="shared" si="71"/>
        <v>2.1049866131065933</v>
      </c>
    </row>
    <row r="558" spans="1:21" x14ac:dyDescent="0.15">
      <c r="A558" s="1">
        <v>42578</v>
      </c>
      <c r="B558" s="2">
        <v>1.129</v>
      </c>
      <c r="C558" s="2">
        <v>1.002</v>
      </c>
      <c r="D558" s="2">
        <v>1.004</v>
      </c>
      <c r="E558" s="2">
        <v>1.3720000000000001</v>
      </c>
      <c r="F558" s="2">
        <v>1.2889999999999999</v>
      </c>
      <c r="G558" s="10">
        <v>11866.74</v>
      </c>
      <c r="H558" s="10">
        <v>11359.48</v>
      </c>
      <c r="I558" s="2" t="s">
        <v>8</v>
      </c>
      <c r="J558" s="2" t="s">
        <v>8</v>
      </c>
      <c r="K558" s="2" t="s">
        <v>8</v>
      </c>
      <c r="L558" s="2">
        <f t="shared" si="64"/>
        <v>1.1760894425706339</v>
      </c>
      <c r="M558" s="2">
        <f t="shared" si="65"/>
        <v>1.1870000000000001</v>
      </c>
      <c r="N558" s="3">
        <f t="shared" si="66"/>
        <v>-9.1917080281096464E-3</v>
      </c>
      <c r="O558" t="str">
        <f>IF(N558&gt;参数!B$5,"套","")</f>
        <v/>
      </c>
      <c r="P558" s="3" t="str">
        <f>IFERROR(IF(O557="套",(F558-E557)/2-2*参数!B$2,""),"")</f>
        <v/>
      </c>
      <c r="Q558" s="11">
        <f t="shared" si="67"/>
        <v>5.451760923453028</v>
      </c>
      <c r="R558" s="3">
        <f t="shared" si="68"/>
        <v>9.9700897308085956E-4</v>
      </c>
      <c r="S558" s="3">
        <f t="shared" si="69"/>
        <v>-6.5942028985507273E-2</v>
      </c>
      <c r="T558" s="5">
        <f t="shared" si="70"/>
        <v>1.3027376423716543</v>
      </c>
      <c r="U558" s="5">
        <f t="shared" si="71"/>
        <v>1.9661795248510134</v>
      </c>
    </row>
    <row r="559" spans="1:21" x14ac:dyDescent="0.15">
      <c r="A559" s="1">
        <v>42579</v>
      </c>
      <c r="B559" s="2">
        <v>1.1279999999999999</v>
      </c>
      <c r="C559" s="2">
        <v>1.0029999999999999</v>
      </c>
      <c r="D559" s="2">
        <v>1.01</v>
      </c>
      <c r="E559" s="2">
        <v>1.266</v>
      </c>
      <c r="F559" s="2">
        <v>1.25</v>
      </c>
      <c r="G559" s="10">
        <v>11364.85</v>
      </c>
      <c r="H559" s="10">
        <v>11351.12</v>
      </c>
      <c r="I559" s="2" t="s">
        <v>8</v>
      </c>
      <c r="J559" s="2" t="s">
        <v>8</v>
      </c>
      <c r="K559" s="2" t="s">
        <v>8</v>
      </c>
      <c r="L559" s="2">
        <f t="shared" si="64"/>
        <v>1.1295070296791754</v>
      </c>
      <c r="M559" s="2">
        <f t="shared" si="65"/>
        <v>1.1345000000000001</v>
      </c>
      <c r="N559" s="3">
        <f t="shared" si="66"/>
        <v>-4.4010315741072059E-3</v>
      </c>
      <c r="O559" t="str">
        <f>IF(N559&gt;参数!B$5,"套","")</f>
        <v/>
      </c>
      <c r="P559" s="3" t="str">
        <f>IFERROR(IF(O558="套",(F559-E558)/2-2*参数!B$2,""),"")</f>
        <v/>
      </c>
      <c r="Q559" s="11">
        <f t="shared" si="67"/>
        <v>5.451760923453028</v>
      </c>
      <c r="R559" s="3">
        <f t="shared" si="68"/>
        <v>5.9760956175298752E-3</v>
      </c>
      <c r="S559" s="3">
        <f t="shared" si="69"/>
        <v>-3.0256012412723021E-2</v>
      </c>
      <c r="T559" s="5">
        <f t="shared" si="70"/>
        <v>1.3105229270870229</v>
      </c>
      <c r="U559" s="5">
        <f t="shared" si="71"/>
        <v>1.9066907727414792</v>
      </c>
    </row>
    <row r="560" spans="1:21" x14ac:dyDescent="0.15">
      <c r="A560" s="1">
        <v>42580</v>
      </c>
      <c r="B560" s="2">
        <v>1.109</v>
      </c>
      <c r="C560" s="2">
        <v>1.0089999999999999</v>
      </c>
      <c r="D560" s="2">
        <v>1.0149999999999999</v>
      </c>
      <c r="E560" s="2">
        <v>1.2470000000000001</v>
      </c>
      <c r="F560" s="2">
        <v>1.194</v>
      </c>
      <c r="G560" s="10">
        <v>11342.83</v>
      </c>
      <c r="H560" s="10">
        <v>11134.91</v>
      </c>
      <c r="I560" s="2" t="s">
        <v>8</v>
      </c>
      <c r="J560" s="2" t="s">
        <v>8</v>
      </c>
      <c r="K560" s="2" t="s">
        <v>8</v>
      </c>
      <c r="L560" s="2">
        <f t="shared" si="64"/>
        <v>1.1272173843638336</v>
      </c>
      <c r="M560" s="2">
        <f t="shared" si="65"/>
        <v>1.1280000000000001</v>
      </c>
      <c r="N560" s="3">
        <f t="shared" si="66"/>
        <v>-6.9380818809094968E-4</v>
      </c>
      <c r="O560" t="str">
        <f>IF(N560&gt;参数!B$5,"套","")</f>
        <v/>
      </c>
      <c r="P560" s="3" t="str">
        <f>IFERROR(IF(O559="套",(F560-E559)/2-2*参数!B$2,""),"")</f>
        <v/>
      </c>
      <c r="Q560" s="11">
        <f t="shared" si="67"/>
        <v>5.451760923453028</v>
      </c>
      <c r="R560" s="3">
        <f t="shared" si="68"/>
        <v>4.9504950495049549E-3</v>
      </c>
      <c r="S560" s="3">
        <f t="shared" si="69"/>
        <v>-4.4800000000000062E-2</v>
      </c>
      <c r="T560" s="5">
        <f t="shared" si="70"/>
        <v>1.3170106643498301</v>
      </c>
      <c r="U560" s="5">
        <f t="shared" si="71"/>
        <v>1.8212710261226608</v>
      </c>
    </row>
    <row r="561" spans="1:21" x14ac:dyDescent="0.15">
      <c r="A561" s="1">
        <v>42583</v>
      </c>
      <c r="B561" s="2">
        <v>1.0860000000000001</v>
      </c>
      <c r="C561" s="2">
        <v>1.0149999999999999</v>
      </c>
      <c r="D561" s="2">
        <v>1.0169999999999999</v>
      </c>
      <c r="E561" s="2">
        <v>1.1850000000000001</v>
      </c>
      <c r="F561" s="2">
        <v>1.149</v>
      </c>
      <c r="G561" s="10">
        <v>11098.03</v>
      </c>
      <c r="H561" s="10">
        <v>10898.07</v>
      </c>
      <c r="I561" s="2" t="s">
        <v>8</v>
      </c>
      <c r="J561" s="2" t="s">
        <v>8</v>
      </c>
      <c r="K561" s="2" t="s">
        <v>8</v>
      </c>
      <c r="L561" s="2">
        <f t="shared" si="64"/>
        <v>1.1055105309337929</v>
      </c>
      <c r="M561" s="2">
        <f t="shared" si="65"/>
        <v>1.1000000000000001</v>
      </c>
      <c r="N561" s="3">
        <f t="shared" si="66"/>
        <v>5.0095735761752636E-3</v>
      </c>
      <c r="O561" t="str">
        <f>IF(N561&gt;参数!B$5,"套","")</f>
        <v/>
      </c>
      <c r="P561" s="3" t="str">
        <f>IFERROR(IF(O560="套",(F561-E560)/2-2*参数!B$2,""),"")</f>
        <v/>
      </c>
      <c r="Q561" s="11">
        <f t="shared" si="67"/>
        <v>5.451760923453028</v>
      </c>
      <c r="R561" s="3">
        <f t="shared" si="68"/>
        <v>1.9704433497536034E-3</v>
      </c>
      <c r="S561" s="3">
        <f t="shared" si="69"/>
        <v>-3.7688442211055273E-2</v>
      </c>
      <c r="T561" s="5">
        <f t="shared" si="70"/>
        <v>1.3196057592549528</v>
      </c>
      <c r="U561" s="5">
        <f t="shared" si="71"/>
        <v>1.7526301583039676</v>
      </c>
    </row>
    <row r="562" spans="1:21" x14ac:dyDescent="0.15">
      <c r="A562" s="1">
        <v>42584</v>
      </c>
      <c r="B562" s="2">
        <v>1.0940000000000001</v>
      </c>
      <c r="C562" s="2">
        <v>1.0149999999999999</v>
      </c>
      <c r="D562" s="2">
        <v>1.016</v>
      </c>
      <c r="E562" s="2">
        <v>1.1479999999999999</v>
      </c>
      <c r="F562" s="2">
        <v>1.1619999999999999</v>
      </c>
      <c r="G562" s="10">
        <v>10903.75</v>
      </c>
      <c r="H562" s="10">
        <v>10982.36</v>
      </c>
      <c r="I562" s="2" t="s">
        <v>8</v>
      </c>
      <c r="J562" s="2" t="s">
        <v>8</v>
      </c>
      <c r="K562" s="2" t="s">
        <v>8</v>
      </c>
      <c r="L562" s="2">
        <f t="shared" si="64"/>
        <v>1.0865377150266058</v>
      </c>
      <c r="M562" s="2">
        <f t="shared" si="65"/>
        <v>1.0814999999999999</v>
      </c>
      <c r="N562" s="3">
        <f t="shared" si="66"/>
        <v>4.6580813930705567E-3</v>
      </c>
      <c r="O562" t="str">
        <f>IF(N562&gt;参数!B$5,"套","")</f>
        <v/>
      </c>
      <c r="P562" s="3" t="str">
        <f>IFERROR(IF(O561="套",(F562-E561)/2-2*参数!B$2,""),"")</f>
        <v/>
      </c>
      <c r="Q562" s="11">
        <f t="shared" si="67"/>
        <v>5.451760923453028</v>
      </c>
      <c r="R562" s="3">
        <f t="shared" si="68"/>
        <v>-9.8328416912474292E-4</v>
      </c>
      <c r="S562" s="3">
        <f t="shared" si="69"/>
        <v>1.1314186248912117E-2</v>
      </c>
      <c r="T562" s="5">
        <f t="shared" si="70"/>
        <v>1.3183082118023917</v>
      </c>
      <c r="U562" s="5">
        <f t="shared" si="71"/>
        <v>1.7724597423404791</v>
      </c>
    </row>
    <row r="563" spans="1:21" x14ac:dyDescent="0.15">
      <c r="A563" s="1">
        <v>42585</v>
      </c>
      <c r="B563" s="2">
        <v>1.0980000000000001</v>
      </c>
      <c r="C563" s="2">
        <v>1.0149999999999999</v>
      </c>
      <c r="D563" s="2">
        <v>1.018</v>
      </c>
      <c r="E563" s="2">
        <v>1.1599999999999999</v>
      </c>
      <c r="F563" s="2">
        <v>1.161</v>
      </c>
      <c r="G563" s="10">
        <v>10966.8</v>
      </c>
      <c r="H563" s="10">
        <v>11023.08</v>
      </c>
      <c r="I563" s="2" t="s">
        <v>8</v>
      </c>
      <c r="J563" s="2" t="s">
        <v>8</v>
      </c>
      <c r="K563" s="2" t="s">
        <v>8</v>
      </c>
      <c r="L563" s="2">
        <f t="shared" si="64"/>
        <v>1.0925275015570424</v>
      </c>
      <c r="M563" s="2">
        <f t="shared" si="65"/>
        <v>1.0874999999999999</v>
      </c>
      <c r="N563" s="3">
        <f t="shared" si="66"/>
        <v>4.6229899375103134E-3</v>
      </c>
      <c r="O563" t="str">
        <f>IF(N563&gt;参数!B$5,"套","")</f>
        <v/>
      </c>
      <c r="P563" s="3" t="str">
        <f>IFERROR(IF(O562="套",(F563-E562)/2-2*参数!B$2,""),"")</f>
        <v/>
      </c>
      <c r="Q563" s="11">
        <f t="shared" si="67"/>
        <v>5.451760923453028</v>
      </c>
      <c r="R563" s="3">
        <f t="shared" si="68"/>
        <v>1.9685039370078705E-3</v>
      </c>
      <c r="S563" s="3">
        <f t="shared" si="69"/>
        <v>-8.6058519793452692E-4</v>
      </c>
      <c r="T563" s="5">
        <f t="shared" si="70"/>
        <v>1.3209033067075144</v>
      </c>
      <c r="U563" s="5">
        <f t="shared" si="71"/>
        <v>1.770934389722286</v>
      </c>
    </row>
    <row r="564" spans="1:21" x14ac:dyDescent="0.15">
      <c r="A564" s="1">
        <v>42586</v>
      </c>
      <c r="B564" s="2">
        <v>1.105</v>
      </c>
      <c r="C564" s="2">
        <v>1.018</v>
      </c>
      <c r="D564" s="2">
        <v>1.024</v>
      </c>
      <c r="E564" s="2">
        <v>1.161</v>
      </c>
      <c r="F564" s="2">
        <v>1.1719999999999999</v>
      </c>
      <c r="G564" s="10">
        <v>11018.14</v>
      </c>
      <c r="H564" s="10">
        <v>11094.86</v>
      </c>
      <c r="I564" s="2" t="s">
        <v>8</v>
      </c>
      <c r="J564" s="2" t="s">
        <v>8</v>
      </c>
      <c r="K564" s="2" t="s">
        <v>8</v>
      </c>
      <c r="L564" s="2">
        <f t="shared" si="64"/>
        <v>1.0975325341011768</v>
      </c>
      <c r="M564" s="2">
        <f t="shared" si="65"/>
        <v>1.0895000000000001</v>
      </c>
      <c r="N564" s="3">
        <f t="shared" si="66"/>
        <v>7.372679303512264E-3</v>
      </c>
      <c r="O564" t="str">
        <f>IF(N564&gt;参数!B$5,"套","")</f>
        <v>套</v>
      </c>
      <c r="P564" s="3" t="str">
        <f>IFERROR(IF(O563="套",(F564-E563)/2-2*参数!B$2,""),"")</f>
        <v/>
      </c>
      <c r="Q564" s="11">
        <f t="shared" si="67"/>
        <v>5.451760923453028</v>
      </c>
      <c r="R564" s="3">
        <f t="shared" si="68"/>
        <v>5.893909626718985E-3</v>
      </c>
      <c r="S564" s="3">
        <f t="shared" si="69"/>
        <v>9.4745908699396253E-3</v>
      </c>
      <c r="T564" s="5">
        <f t="shared" si="70"/>
        <v>1.3286885914228828</v>
      </c>
      <c r="U564" s="5">
        <f t="shared" si="71"/>
        <v>1.7877132685224109</v>
      </c>
    </row>
    <row r="565" spans="1:21" x14ac:dyDescent="0.15">
      <c r="A565" s="1">
        <v>42587</v>
      </c>
      <c r="B565" s="2">
        <v>1.095</v>
      </c>
      <c r="C565" s="2">
        <v>1.024</v>
      </c>
      <c r="D565" s="2">
        <v>1.028</v>
      </c>
      <c r="E565" s="2">
        <v>1.173</v>
      </c>
      <c r="F565" s="2">
        <v>1.1539999999999999</v>
      </c>
      <c r="G565" s="10">
        <v>11092.58</v>
      </c>
      <c r="H565" s="10">
        <v>10990.61</v>
      </c>
      <c r="I565" s="2" t="s">
        <v>8</v>
      </c>
      <c r="J565" s="2" t="s">
        <v>8</v>
      </c>
      <c r="K565" s="2" t="s">
        <v>8</v>
      </c>
      <c r="L565" s="2">
        <f t="shared" si="64"/>
        <v>1.1047842757817583</v>
      </c>
      <c r="M565" s="2">
        <f t="shared" si="65"/>
        <v>1.0985</v>
      </c>
      <c r="N565" s="3">
        <f t="shared" si="66"/>
        <v>5.7207790457516339E-3</v>
      </c>
      <c r="O565" t="str">
        <f>IF(N565&gt;参数!B$5,"套","")</f>
        <v/>
      </c>
      <c r="P565" s="3">
        <f>IFERROR(IF(O564="套",(F565-E564)/2-2*参数!B$2,""),"")</f>
        <v>-3.7000000000000587E-3</v>
      </c>
      <c r="Q565" s="11">
        <f t="shared" si="67"/>
        <v>5.4315894080362517</v>
      </c>
      <c r="R565" s="3">
        <f t="shared" si="68"/>
        <v>3.90625E-3</v>
      </c>
      <c r="S565" s="3">
        <f t="shared" si="69"/>
        <v>-1.5358361774744034E-2</v>
      </c>
      <c r="T565" s="5">
        <f t="shared" si="70"/>
        <v>1.3338787812331283</v>
      </c>
      <c r="U565" s="5">
        <f t="shared" si="71"/>
        <v>1.7602569213949335</v>
      </c>
    </row>
    <row r="566" spans="1:21" x14ac:dyDescent="0.15">
      <c r="A566" s="1">
        <v>42590</v>
      </c>
      <c r="B566" s="2">
        <v>1.129</v>
      </c>
      <c r="C566" s="2">
        <v>1.0269999999999999</v>
      </c>
      <c r="D566" s="2">
        <v>1.032</v>
      </c>
      <c r="E566" s="2">
        <v>1.155</v>
      </c>
      <c r="F566" s="2">
        <v>1.2290000000000001</v>
      </c>
      <c r="G566" s="10">
        <v>10977.31</v>
      </c>
      <c r="H566" s="10">
        <v>11356.8</v>
      </c>
      <c r="I566" s="2" t="s">
        <v>8</v>
      </c>
      <c r="J566" s="2" t="s">
        <v>8</v>
      </c>
      <c r="K566" s="2" t="s">
        <v>8</v>
      </c>
      <c r="L566" s="2">
        <f t="shared" si="64"/>
        <v>1.0937411685975573</v>
      </c>
      <c r="M566" s="2">
        <f t="shared" si="65"/>
        <v>1.091</v>
      </c>
      <c r="N566" s="3">
        <f t="shared" si="66"/>
        <v>2.5125285037188583E-3</v>
      </c>
      <c r="O566" t="str">
        <f>IF(N566&gt;参数!B$5,"套","")</f>
        <v/>
      </c>
      <c r="P566" s="3" t="str">
        <f>IFERROR(IF(O565="套",(F566-E565)/2-2*参数!B$2,""),"")</f>
        <v/>
      </c>
      <c r="Q566" s="11">
        <f t="shared" si="67"/>
        <v>5.4315894080362517</v>
      </c>
      <c r="R566" s="3">
        <f t="shared" si="68"/>
        <v>3.8910505836575737E-3</v>
      </c>
      <c r="S566" s="3">
        <f t="shared" si="69"/>
        <v>6.4991334488734953E-2</v>
      </c>
      <c r="T566" s="5">
        <f t="shared" si="70"/>
        <v>1.3390689710433739</v>
      </c>
      <c r="U566" s="5">
        <f t="shared" si="71"/>
        <v>1.8746583677594224</v>
      </c>
    </row>
    <row r="567" spans="1:21" x14ac:dyDescent="0.15">
      <c r="A567" s="1">
        <v>42591</v>
      </c>
      <c r="B567" s="2">
        <v>1.127</v>
      </c>
      <c r="C567" s="2">
        <v>1.0309999999999999</v>
      </c>
      <c r="D567" s="2">
        <v>1.032</v>
      </c>
      <c r="E567" s="2">
        <v>1.22</v>
      </c>
      <c r="F567" s="2">
        <v>1.2070000000000001</v>
      </c>
      <c r="G567" s="10">
        <v>11285.21</v>
      </c>
      <c r="H567" s="10">
        <v>11333.06</v>
      </c>
      <c r="I567" s="2" t="s">
        <v>8</v>
      </c>
      <c r="J567" s="2" t="s">
        <v>8</v>
      </c>
      <c r="K567" s="2" t="s">
        <v>8</v>
      </c>
      <c r="L567" s="2">
        <f t="shared" si="64"/>
        <v>1.1222389533583403</v>
      </c>
      <c r="M567" s="2">
        <f t="shared" si="65"/>
        <v>1.1254999999999999</v>
      </c>
      <c r="N567" s="3">
        <f t="shared" si="66"/>
        <v>-2.8974203835269163E-3</v>
      </c>
      <c r="O567" t="str">
        <f>IF(N567&gt;参数!B$5,"套","")</f>
        <v/>
      </c>
      <c r="P567" s="3" t="str">
        <f>IFERROR(IF(O566="套",(F567-E566)/2-2*参数!B$2,""),"")</f>
        <v/>
      </c>
      <c r="Q567" s="11">
        <f t="shared" si="67"/>
        <v>5.4315894080362517</v>
      </c>
      <c r="R567" s="3">
        <f t="shared" si="68"/>
        <v>0</v>
      </c>
      <c r="S567" s="3">
        <f t="shared" si="69"/>
        <v>-1.7900732302685074E-2</v>
      </c>
      <c r="T567" s="5">
        <f t="shared" si="70"/>
        <v>1.3390689710433739</v>
      </c>
      <c r="U567" s="5">
        <f t="shared" si="71"/>
        <v>1.8411006101591725</v>
      </c>
    </row>
    <row r="568" spans="1:21" x14ac:dyDescent="0.15">
      <c r="A568" s="1">
        <v>42592</v>
      </c>
      <c r="B568" s="2">
        <v>1.121</v>
      </c>
      <c r="C568" s="2">
        <v>1.0309999999999999</v>
      </c>
      <c r="D568" s="2">
        <v>1.0389999999999999</v>
      </c>
      <c r="E568" s="2">
        <v>1.208</v>
      </c>
      <c r="F568" s="2">
        <v>1.1990000000000001</v>
      </c>
      <c r="G568" s="10">
        <v>11341.09</v>
      </c>
      <c r="H568" s="10">
        <v>11273.4</v>
      </c>
      <c r="I568" s="2" t="s">
        <v>8</v>
      </c>
      <c r="J568" s="2" t="s">
        <v>8</v>
      </c>
      <c r="K568" s="2" t="s">
        <v>8</v>
      </c>
      <c r="L568" s="2">
        <f t="shared" si="64"/>
        <v>1.1277586053104811</v>
      </c>
      <c r="M568" s="2">
        <f t="shared" si="65"/>
        <v>1.1194999999999999</v>
      </c>
      <c r="N568" s="3">
        <f t="shared" si="66"/>
        <v>7.3770480665307225E-3</v>
      </c>
      <c r="O568" t="str">
        <f>IF(N568&gt;参数!B$5,"套","")</f>
        <v>套</v>
      </c>
      <c r="P568" s="3" t="str">
        <f>IFERROR(IF(O567="套",(F568-E567)/2-2*参数!B$2,""),"")</f>
        <v/>
      </c>
      <c r="Q568" s="11">
        <f t="shared" si="67"/>
        <v>5.4315894080362517</v>
      </c>
      <c r="R568" s="3">
        <f t="shared" si="68"/>
        <v>6.7829457364338985E-3</v>
      </c>
      <c r="S568" s="3">
        <f t="shared" si="69"/>
        <v>-6.6280033140017069E-3</v>
      </c>
      <c r="T568" s="5">
        <f t="shared" si="70"/>
        <v>1.3481518032113033</v>
      </c>
      <c r="U568" s="5">
        <f t="shared" si="71"/>
        <v>1.8288977892136269</v>
      </c>
    </row>
    <row r="569" spans="1:21" x14ac:dyDescent="0.15">
      <c r="A569" s="1">
        <v>42593</v>
      </c>
      <c r="B569" s="2">
        <v>1.101</v>
      </c>
      <c r="C569" s="2">
        <v>1.0389999999999999</v>
      </c>
      <c r="D569" s="2">
        <v>1.0409999999999999</v>
      </c>
      <c r="E569" s="2">
        <v>1.1910000000000001</v>
      </c>
      <c r="F569" s="2">
        <v>1.1599999999999999</v>
      </c>
      <c r="G569" s="10">
        <v>11247.65</v>
      </c>
      <c r="H569" s="10">
        <v>11060.86</v>
      </c>
      <c r="I569" s="2" t="s">
        <v>8</v>
      </c>
      <c r="J569" s="2" t="s">
        <v>8</v>
      </c>
      <c r="K569" s="2" t="s">
        <v>8</v>
      </c>
      <c r="L569" s="2">
        <f t="shared" si="64"/>
        <v>1.1185675073624639</v>
      </c>
      <c r="M569" s="2">
        <f t="shared" si="65"/>
        <v>1.115</v>
      </c>
      <c r="N569" s="3">
        <f t="shared" si="66"/>
        <v>3.1995581726134148E-3</v>
      </c>
      <c r="O569" t="str">
        <f>IF(N569&gt;参数!B$5,"套","")</f>
        <v/>
      </c>
      <c r="P569" s="3">
        <f>IFERROR(IF(O568="套",(F569-E568)/2-2*参数!B$2,""),"")</f>
        <v>-2.420000000000002E-2</v>
      </c>
      <c r="Q569" s="11">
        <f t="shared" si="67"/>
        <v>5.3001449443617741</v>
      </c>
      <c r="R569" s="3">
        <f t="shared" si="68"/>
        <v>1.9249278152069227E-3</v>
      </c>
      <c r="S569" s="3">
        <f t="shared" si="69"/>
        <v>-3.2527105921601462E-2</v>
      </c>
      <c r="T569" s="5">
        <f t="shared" si="70"/>
        <v>1.3507468981164261</v>
      </c>
      <c r="U569" s="5">
        <f t="shared" si="71"/>
        <v>1.7694090371040925</v>
      </c>
    </row>
    <row r="570" spans="1:21" x14ac:dyDescent="0.15">
      <c r="A570" s="1">
        <v>42594</v>
      </c>
      <c r="B570" s="2">
        <v>1.111</v>
      </c>
      <c r="C570" s="2">
        <v>1.0409999999999999</v>
      </c>
      <c r="D570" s="2">
        <v>1.046</v>
      </c>
      <c r="E570" s="2">
        <v>1.1599999999999999</v>
      </c>
      <c r="F570" s="2">
        <v>1.1779999999999999</v>
      </c>
      <c r="G570" s="10">
        <v>11045.29</v>
      </c>
      <c r="H570" s="10">
        <v>11165.36</v>
      </c>
      <c r="I570" s="2" t="s">
        <v>8</v>
      </c>
      <c r="J570" s="2" t="s">
        <v>8</v>
      </c>
      <c r="K570" s="2" t="s">
        <v>8</v>
      </c>
      <c r="L570" s="2">
        <f t="shared" si="64"/>
        <v>1.0995276514213181</v>
      </c>
      <c r="M570" s="2">
        <f t="shared" si="65"/>
        <v>1.1004999999999998</v>
      </c>
      <c r="N570" s="3">
        <f t="shared" si="66"/>
        <v>-8.8355163896558508E-4</v>
      </c>
      <c r="O570" t="str">
        <f>IF(N570&gt;参数!B$5,"套","")</f>
        <v/>
      </c>
      <c r="P570" s="3" t="str">
        <f>IFERROR(IF(O569="套",(F570-E569)/2-2*参数!B$2,""),"")</f>
        <v/>
      </c>
      <c r="Q570" s="11">
        <f t="shared" si="67"/>
        <v>5.3001449443617741</v>
      </c>
      <c r="R570" s="3">
        <f t="shared" si="68"/>
        <v>4.8030739673392553E-3</v>
      </c>
      <c r="S570" s="3">
        <f t="shared" si="69"/>
        <v>1.551724137931032E-2</v>
      </c>
      <c r="T570" s="5">
        <f t="shared" si="70"/>
        <v>1.3572346353792333</v>
      </c>
      <c r="U570" s="5">
        <f t="shared" si="71"/>
        <v>1.7968653842315698</v>
      </c>
    </row>
    <row r="571" spans="1:21" x14ac:dyDescent="0.15">
      <c r="A571" s="1">
        <v>42597</v>
      </c>
      <c r="B571" s="2">
        <v>1.1359999999999999</v>
      </c>
      <c r="C571" s="2">
        <v>1.0429999999999999</v>
      </c>
      <c r="D571" s="2">
        <v>1.038</v>
      </c>
      <c r="E571" s="2">
        <v>1.1850000000000001</v>
      </c>
      <c r="F571" s="2">
        <v>1.236</v>
      </c>
      <c r="G571" s="10">
        <v>11196.03</v>
      </c>
      <c r="H571" s="10">
        <v>11434.08</v>
      </c>
      <c r="I571" s="2" t="s">
        <v>8</v>
      </c>
      <c r="J571" s="2" t="s">
        <v>8</v>
      </c>
      <c r="K571" s="2" t="s">
        <v>8</v>
      </c>
      <c r="L571" s="2">
        <f t="shared" si="64"/>
        <v>1.1138992035635213</v>
      </c>
      <c r="M571" s="2">
        <f t="shared" si="65"/>
        <v>1.1139999999999999</v>
      </c>
      <c r="N571" s="3">
        <f t="shared" si="66"/>
        <v>-9.0481540824582929E-5</v>
      </c>
      <c r="O571" t="str">
        <f>IF(N571&gt;参数!B$5,"套","")</f>
        <v/>
      </c>
      <c r="P571" s="3" t="str">
        <f>IFERROR(IF(O570="套",(F571-E570)/2-2*参数!B$2,""),"")</f>
        <v/>
      </c>
      <c r="Q571" s="11">
        <f t="shared" si="67"/>
        <v>5.3001449443617741</v>
      </c>
      <c r="R571" s="3">
        <f t="shared" si="68"/>
        <v>-7.6481835564053968E-3</v>
      </c>
      <c r="S571" s="3">
        <f t="shared" si="69"/>
        <v>4.9235993208828654E-2</v>
      </c>
      <c r="T571" s="5">
        <f t="shared" si="70"/>
        <v>1.346854255758742</v>
      </c>
      <c r="U571" s="5">
        <f t="shared" si="71"/>
        <v>1.8853358360867747</v>
      </c>
    </row>
    <row r="572" spans="1:21" x14ac:dyDescent="0.15">
      <c r="A572" s="1">
        <v>42598</v>
      </c>
      <c r="B572" s="2">
        <v>1.139</v>
      </c>
      <c r="C572" s="2">
        <v>1.038</v>
      </c>
      <c r="D572" s="2">
        <v>1.0369999999999999</v>
      </c>
      <c r="E572" s="2">
        <v>1.238</v>
      </c>
      <c r="F572" s="2">
        <v>1.232</v>
      </c>
      <c r="G572" s="10">
        <v>11466.91</v>
      </c>
      <c r="H572" s="10">
        <v>11455.96</v>
      </c>
      <c r="I572" s="2" t="s">
        <v>8</v>
      </c>
      <c r="J572" s="2" t="s">
        <v>8</v>
      </c>
      <c r="K572" s="2" t="s">
        <v>8</v>
      </c>
      <c r="L572" s="2">
        <f t="shared" si="64"/>
        <v>1.1390986433539034</v>
      </c>
      <c r="M572" s="2">
        <f t="shared" si="65"/>
        <v>1.1379999999999999</v>
      </c>
      <c r="N572" s="3">
        <f t="shared" si="66"/>
        <v>9.6541595246346645E-4</v>
      </c>
      <c r="O572" t="str">
        <f>IF(N572&gt;参数!B$5,"套","")</f>
        <v/>
      </c>
      <c r="P572" s="3" t="str">
        <f>IFERROR(IF(O571="套",(F572-E571)/2-2*参数!B$2,""),"")</f>
        <v/>
      </c>
      <c r="Q572" s="11">
        <f t="shared" si="67"/>
        <v>5.3001449443617741</v>
      </c>
      <c r="R572" s="3">
        <f t="shared" si="68"/>
        <v>-9.6339113680166122E-4</v>
      </c>
      <c r="S572" s="3">
        <f t="shared" si="69"/>
        <v>-3.2362459546925182E-3</v>
      </c>
      <c r="T572" s="5">
        <f t="shared" si="70"/>
        <v>1.3455567083061803</v>
      </c>
      <c r="U572" s="5">
        <f t="shared" si="71"/>
        <v>1.8792344256140021</v>
      </c>
    </row>
    <row r="573" spans="1:21" x14ac:dyDescent="0.15">
      <c r="A573" s="1">
        <v>42599</v>
      </c>
      <c r="B573" s="2">
        <v>1.1479999999999999</v>
      </c>
      <c r="C573" s="2">
        <v>1.036</v>
      </c>
      <c r="D573" s="2">
        <v>1.0449999999999999</v>
      </c>
      <c r="E573" s="2">
        <v>1.2310000000000001</v>
      </c>
      <c r="F573" s="2">
        <v>1.244</v>
      </c>
      <c r="G573" s="10">
        <v>11456.52</v>
      </c>
      <c r="H573" s="10">
        <v>11554.79</v>
      </c>
      <c r="I573" s="2" t="s">
        <v>8</v>
      </c>
      <c r="J573" s="2" t="s">
        <v>8</v>
      </c>
      <c r="K573" s="2" t="s">
        <v>8</v>
      </c>
      <c r="L573" s="2">
        <f t="shared" si="64"/>
        <v>1.1390528936902713</v>
      </c>
      <c r="M573" s="2">
        <f t="shared" si="65"/>
        <v>1.1335000000000002</v>
      </c>
      <c r="N573" s="3">
        <f t="shared" si="66"/>
        <v>4.898891654407711E-3</v>
      </c>
      <c r="O573" t="str">
        <f>IF(N573&gt;参数!B$5,"套","")</f>
        <v/>
      </c>
      <c r="P573" s="3" t="str">
        <f>IFERROR(IF(O572="套",(F573-E572)/2-2*参数!B$2,""),"")</f>
        <v/>
      </c>
      <c r="Q573" s="11">
        <f t="shared" si="67"/>
        <v>5.3001449443617741</v>
      </c>
      <c r="R573" s="3">
        <f t="shared" si="68"/>
        <v>7.7145612343298975E-3</v>
      </c>
      <c r="S573" s="3">
        <f t="shared" si="69"/>
        <v>9.7402597402598268E-3</v>
      </c>
      <c r="T573" s="5">
        <f t="shared" si="70"/>
        <v>1.3559370879266717</v>
      </c>
      <c r="U573" s="5">
        <f t="shared" si="71"/>
        <v>1.8975386570323205</v>
      </c>
    </row>
    <row r="574" spans="1:21" x14ac:dyDescent="0.15">
      <c r="A574" s="1">
        <v>42600</v>
      </c>
      <c r="B574" s="2">
        <v>1.1419999999999999</v>
      </c>
      <c r="C574" s="2">
        <v>1.0449999999999999</v>
      </c>
      <c r="D574" s="2">
        <v>1.05</v>
      </c>
      <c r="E574" s="2">
        <v>1.24</v>
      </c>
      <c r="F574" s="2">
        <v>1.2350000000000001</v>
      </c>
      <c r="G574" s="10">
        <v>11522.66</v>
      </c>
      <c r="H574" s="10">
        <v>11492.57</v>
      </c>
      <c r="I574" s="2" t="s">
        <v>8</v>
      </c>
      <c r="J574" s="2" t="s">
        <v>8</v>
      </c>
      <c r="K574" s="2" t="s">
        <v>8</v>
      </c>
      <c r="L574" s="2">
        <f t="shared" si="64"/>
        <v>1.144967406763775</v>
      </c>
      <c r="M574" s="2">
        <f t="shared" si="65"/>
        <v>1.1425000000000001</v>
      </c>
      <c r="N574" s="3">
        <f t="shared" si="66"/>
        <v>2.1596558107439545E-3</v>
      </c>
      <c r="O574" t="str">
        <f>IF(N574&gt;参数!B$5,"套","")</f>
        <v/>
      </c>
      <c r="P574" s="3" t="str">
        <f>IFERROR(IF(O573="套",(F574-E573)/2-2*参数!B$2,""),"")</f>
        <v/>
      </c>
      <c r="Q574" s="11">
        <f t="shared" si="67"/>
        <v>5.3001449443617741</v>
      </c>
      <c r="R574" s="3">
        <f t="shared" si="68"/>
        <v>4.784688995215447E-3</v>
      </c>
      <c r="S574" s="3">
        <f t="shared" si="69"/>
        <v>-7.2347266881027661E-3</v>
      </c>
      <c r="T574" s="5">
        <f t="shared" si="70"/>
        <v>1.3624248251894788</v>
      </c>
      <c r="U574" s="5">
        <f t="shared" si="71"/>
        <v>1.883810483468582</v>
      </c>
    </row>
    <row r="575" spans="1:21" x14ac:dyDescent="0.15">
      <c r="A575" s="1">
        <v>42601</v>
      </c>
      <c r="B575" s="2">
        <v>1.1419999999999999</v>
      </c>
      <c r="C575" s="2">
        <v>1.05</v>
      </c>
      <c r="D575" s="2">
        <v>1.054</v>
      </c>
      <c r="E575" s="2">
        <v>1.2390000000000001</v>
      </c>
      <c r="F575" s="2">
        <v>1.2310000000000001</v>
      </c>
      <c r="G575" s="10">
        <v>11475.74</v>
      </c>
      <c r="H575" s="10">
        <v>11486.9</v>
      </c>
      <c r="I575" s="2" t="s">
        <v>8</v>
      </c>
      <c r="J575" s="2" t="s">
        <v>8</v>
      </c>
      <c r="K575" s="2" t="s">
        <v>8</v>
      </c>
      <c r="L575" s="2">
        <f t="shared" si="64"/>
        <v>1.1404112459615212</v>
      </c>
      <c r="M575" s="2">
        <f t="shared" si="65"/>
        <v>1.1445000000000001</v>
      </c>
      <c r="N575" s="3">
        <f t="shared" si="66"/>
        <v>-3.5725242800165313E-3</v>
      </c>
      <c r="O575" t="str">
        <f>IF(N575&gt;参数!B$5,"套","")</f>
        <v/>
      </c>
      <c r="P575" s="3" t="str">
        <f>IFERROR(IF(O574="套",(F575-E574)/2-2*参数!B$2,""),"")</f>
        <v/>
      </c>
      <c r="Q575" s="11">
        <f t="shared" si="67"/>
        <v>5.3001449443617741</v>
      </c>
      <c r="R575" s="3">
        <f t="shared" si="68"/>
        <v>3.8095238095237072E-3</v>
      </c>
      <c r="S575" s="3">
        <f t="shared" si="69"/>
        <v>-3.2388663967611864E-3</v>
      </c>
      <c r="T575" s="5">
        <f t="shared" si="70"/>
        <v>1.3676150149997244</v>
      </c>
      <c r="U575" s="5">
        <f t="shared" si="71"/>
        <v>1.8777090729958092</v>
      </c>
    </row>
    <row r="576" spans="1:21" x14ac:dyDescent="0.15">
      <c r="A576" s="1">
        <v>42604</v>
      </c>
      <c r="B576" s="2">
        <v>1.121</v>
      </c>
      <c r="C576" s="2">
        <v>1.0529999999999999</v>
      </c>
      <c r="D576" s="2">
        <v>1.048</v>
      </c>
      <c r="E576" s="2">
        <v>1.2290000000000001</v>
      </c>
      <c r="F576" s="2">
        <v>1.1919999999999999</v>
      </c>
      <c r="G576" s="10">
        <v>11480.25</v>
      </c>
      <c r="H576" s="10">
        <v>11268.21</v>
      </c>
      <c r="I576" s="2" t="s">
        <v>8</v>
      </c>
      <c r="J576" s="2" t="s">
        <v>8</v>
      </c>
      <c r="K576" s="2" t="s">
        <v>8</v>
      </c>
      <c r="L576" s="2">
        <f t="shared" si="64"/>
        <v>1.1413719293281912</v>
      </c>
      <c r="M576" s="2">
        <f t="shared" si="65"/>
        <v>1.141</v>
      </c>
      <c r="N576" s="3">
        <f t="shared" si="66"/>
        <v>3.259678599396576E-4</v>
      </c>
      <c r="O576" t="str">
        <f>IF(N576&gt;参数!B$5,"套","")</f>
        <v/>
      </c>
      <c r="P576" s="3" t="str">
        <f>IFERROR(IF(O575="套",(F576-E575)/2-2*参数!B$2,""),"")</f>
        <v/>
      </c>
      <c r="Q576" s="11">
        <f t="shared" si="67"/>
        <v>5.3001449443617741</v>
      </c>
      <c r="R576" s="3">
        <f t="shared" si="68"/>
        <v>-5.6925996204933993E-3</v>
      </c>
      <c r="S576" s="3">
        <f t="shared" si="69"/>
        <v>-3.1681559707554929E-2</v>
      </c>
      <c r="T576" s="5">
        <f t="shared" si="70"/>
        <v>1.3598297302843558</v>
      </c>
      <c r="U576" s="5">
        <f t="shared" si="71"/>
        <v>1.8182203208862748</v>
      </c>
    </row>
    <row r="577" spans="1:21" x14ac:dyDescent="0.15">
      <c r="A577" s="1">
        <v>42605</v>
      </c>
      <c r="B577" s="2">
        <v>1.121</v>
      </c>
      <c r="C577" s="2">
        <v>1.048</v>
      </c>
      <c r="D577" s="2">
        <v>1.0429999999999999</v>
      </c>
      <c r="E577" s="2">
        <v>1.1910000000000001</v>
      </c>
      <c r="F577" s="2">
        <v>1.196</v>
      </c>
      <c r="G577" s="10">
        <v>11266.71</v>
      </c>
      <c r="H577" s="10">
        <v>11266.04</v>
      </c>
      <c r="I577" s="2" t="s">
        <v>8</v>
      </c>
      <c r="J577" s="2" t="s">
        <v>8</v>
      </c>
      <c r="K577" s="2" t="s">
        <v>8</v>
      </c>
      <c r="L577" s="2">
        <f t="shared" si="64"/>
        <v>1.1208582361351094</v>
      </c>
      <c r="M577" s="2">
        <f t="shared" si="65"/>
        <v>1.1194999999999999</v>
      </c>
      <c r="N577" s="3">
        <f t="shared" si="66"/>
        <v>1.2132524654839827E-3</v>
      </c>
      <c r="O577" t="str">
        <f>IF(N577&gt;参数!B$5,"套","")</f>
        <v/>
      </c>
      <c r="P577" s="3" t="str">
        <f>IFERROR(IF(O576="套",(F577-E576)/2-2*参数!B$2,""),"")</f>
        <v/>
      </c>
      <c r="Q577" s="11">
        <f t="shared" si="67"/>
        <v>5.3001449443617741</v>
      </c>
      <c r="R577" s="3">
        <f t="shared" si="68"/>
        <v>-4.7709923664123188E-3</v>
      </c>
      <c r="S577" s="3">
        <f t="shared" si="69"/>
        <v>3.3557046979866278E-3</v>
      </c>
      <c r="T577" s="5">
        <f t="shared" si="70"/>
        <v>1.3533419930215487</v>
      </c>
      <c r="U577" s="5">
        <f t="shared" si="71"/>
        <v>1.8243217313590476</v>
      </c>
    </row>
    <row r="578" spans="1:21" x14ac:dyDescent="0.15">
      <c r="A578" s="1">
        <v>42606</v>
      </c>
      <c r="B578" s="2">
        <v>1.1279999999999999</v>
      </c>
      <c r="C578" s="2">
        <v>1.0429999999999999</v>
      </c>
      <c r="D578" s="2">
        <v>1.034</v>
      </c>
      <c r="E578" s="2">
        <v>1.1990000000000001</v>
      </c>
      <c r="F578" s="2">
        <v>1.2090000000000001</v>
      </c>
      <c r="G578" s="10">
        <v>11278.03</v>
      </c>
      <c r="H578" s="10">
        <v>11344.57</v>
      </c>
      <c r="I578" s="2" t="s">
        <v>8</v>
      </c>
      <c r="J578" s="2" t="s">
        <v>8</v>
      </c>
      <c r="K578" s="2" t="s">
        <v>8</v>
      </c>
      <c r="L578" s="2">
        <f t="shared" si="64"/>
        <v>1.1221333840905943</v>
      </c>
      <c r="M578" s="2">
        <f t="shared" si="65"/>
        <v>1.121</v>
      </c>
      <c r="N578" s="3">
        <f t="shared" si="66"/>
        <v>1.0110473600306591E-3</v>
      </c>
      <c r="O578" t="str">
        <f>IF(N578&gt;参数!B$5,"套","")</f>
        <v/>
      </c>
      <c r="P578" s="3" t="str">
        <f>IFERROR(IF(O577="套",(F578-E577)/2-2*参数!B$2,""),"")</f>
        <v/>
      </c>
      <c r="Q578" s="11">
        <f t="shared" si="67"/>
        <v>5.3001449443617741</v>
      </c>
      <c r="R578" s="3">
        <f t="shared" si="68"/>
        <v>-8.6289549376796781E-3</v>
      </c>
      <c r="S578" s="3">
        <f t="shared" si="69"/>
        <v>1.0869565217391353E-2</v>
      </c>
      <c r="T578" s="5">
        <f t="shared" si="70"/>
        <v>1.3416640659484962</v>
      </c>
      <c r="U578" s="5">
        <f t="shared" si="71"/>
        <v>1.8441513153955591</v>
      </c>
    </row>
    <row r="579" spans="1:21" x14ac:dyDescent="0.15">
      <c r="A579" s="1">
        <v>42607</v>
      </c>
      <c r="B579" s="2">
        <v>1.1180000000000001</v>
      </c>
      <c r="C579" s="2">
        <v>1.034</v>
      </c>
      <c r="D579" s="2">
        <v>1.036</v>
      </c>
      <c r="E579" s="2">
        <v>1.198</v>
      </c>
      <c r="F579" s="2">
        <v>1.19</v>
      </c>
      <c r="G579" s="10">
        <v>11284.91</v>
      </c>
      <c r="H579" s="10">
        <v>11241.68</v>
      </c>
      <c r="I579" s="2" t="s">
        <v>8</v>
      </c>
      <c r="J579" s="2" t="s">
        <v>8</v>
      </c>
      <c r="K579" s="2" t="s">
        <v>8</v>
      </c>
      <c r="L579" s="2">
        <f t="shared" si="64"/>
        <v>1.1223645589035107</v>
      </c>
      <c r="M579" s="2">
        <f t="shared" si="65"/>
        <v>1.1160000000000001</v>
      </c>
      <c r="N579" s="3">
        <f t="shared" si="66"/>
        <v>5.7030097701709082E-3</v>
      </c>
      <c r="O579" t="str">
        <f>IF(N579&gt;参数!B$5,"套","")</f>
        <v/>
      </c>
      <c r="P579" s="3" t="str">
        <f>IFERROR(IF(O578="套",(F579-E578)/2-2*参数!B$2,""),"")</f>
        <v/>
      </c>
      <c r="Q579" s="11">
        <f t="shared" si="67"/>
        <v>5.3001449443617741</v>
      </c>
      <c r="R579" s="3">
        <f t="shared" si="68"/>
        <v>1.9342359767891004E-3</v>
      </c>
      <c r="S579" s="3">
        <f t="shared" si="69"/>
        <v>-1.5715467328370702E-2</v>
      </c>
      <c r="T579" s="5">
        <f t="shared" si="70"/>
        <v>1.344259160853619</v>
      </c>
      <c r="U579" s="5">
        <f t="shared" si="71"/>
        <v>1.8151696156498884</v>
      </c>
    </row>
    <row r="580" spans="1:21" x14ac:dyDescent="0.15">
      <c r="A580" s="1">
        <v>42608</v>
      </c>
      <c r="B580" s="2">
        <v>1.125</v>
      </c>
      <c r="C580" s="2">
        <v>1.032</v>
      </c>
      <c r="D580" s="2">
        <v>1.042</v>
      </c>
      <c r="E580" s="2">
        <v>1.194</v>
      </c>
      <c r="F580" s="2">
        <v>1.194</v>
      </c>
      <c r="G580" s="10">
        <v>11266.92</v>
      </c>
      <c r="H580" s="10">
        <v>11309.04</v>
      </c>
      <c r="I580" s="2" t="s">
        <v>8</v>
      </c>
      <c r="J580" s="2" t="s">
        <v>8</v>
      </c>
      <c r="K580" s="2" t="s">
        <v>8</v>
      </c>
      <c r="L580" s="2">
        <f t="shared" si="64"/>
        <v>1.1203846439322238</v>
      </c>
      <c r="M580" s="2">
        <f t="shared" si="65"/>
        <v>1.113</v>
      </c>
      <c r="N580" s="3">
        <f t="shared" si="66"/>
        <v>6.6349002086467657E-3</v>
      </c>
      <c r="O580" t="str">
        <f>IF(N580&gt;参数!B$5,"套","")</f>
        <v/>
      </c>
      <c r="P580" s="3" t="str">
        <f>IFERROR(IF(O579="套",(F580-E579)/2-2*参数!B$2,""),"")</f>
        <v/>
      </c>
      <c r="Q580" s="11">
        <f t="shared" si="67"/>
        <v>5.3001449443617741</v>
      </c>
      <c r="R580" s="3">
        <f t="shared" si="68"/>
        <v>5.791505791505891E-3</v>
      </c>
      <c r="S580" s="3">
        <f t="shared" si="69"/>
        <v>3.3613445378151141E-3</v>
      </c>
      <c r="T580" s="5">
        <f t="shared" si="70"/>
        <v>1.3520444455689875</v>
      </c>
      <c r="U580" s="5">
        <f t="shared" si="71"/>
        <v>1.8212710261226612</v>
      </c>
    </row>
    <row r="581" spans="1:21" x14ac:dyDescent="0.15">
      <c r="A581" s="1">
        <v>42611</v>
      </c>
      <c r="B581" s="2">
        <v>1.1279999999999999</v>
      </c>
      <c r="C581" s="2">
        <v>1.0429999999999999</v>
      </c>
      <c r="D581" s="2">
        <v>1.0449999999999999</v>
      </c>
      <c r="E581" s="2">
        <v>1.22</v>
      </c>
      <c r="F581" s="2">
        <v>1.2</v>
      </c>
      <c r="G581" s="10">
        <v>11437.57</v>
      </c>
      <c r="H581" s="10">
        <v>11343.78</v>
      </c>
      <c r="I581" s="2" t="s">
        <v>8</v>
      </c>
      <c r="J581" s="2" t="s">
        <v>8</v>
      </c>
      <c r="K581" s="2" t="s">
        <v>8</v>
      </c>
      <c r="L581" s="2">
        <f t="shared" si="64"/>
        <v>1.1371466046189596</v>
      </c>
      <c r="M581" s="2">
        <f t="shared" si="65"/>
        <v>1.1315</v>
      </c>
      <c r="N581" s="3">
        <f t="shared" si="66"/>
        <v>4.9903708519307699E-3</v>
      </c>
      <c r="O581" t="str">
        <f>IF(N581&gt;参数!B$5,"套","")</f>
        <v/>
      </c>
      <c r="P581" s="3" t="str">
        <f>IFERROR(IF(O580="套",(F581-E580)/2-2*参数!B$2,""),"")</f>
        <v/>
      </c>
      <c r="Q581" s="11">
        <f t="shared" si="67"/>
        <v>5.3001449443617741</v>
      </c>
      <c r="R581" s="3">
        <f t="shared" si="68"/>
        <v>2.8790786948176272E-3</v>
      </c>
      <c r="S581" s="3">
        <f t="shared" si="69"/>
        <v>5.0251256281406143E-3</v>
      </c>
      <c r="T581" s="5">
        <f t="shared" si="70"/>
        <v>1.3559370879266717</v>
      </c>
      <c r="U581" s="5">
        <f t="shared" si="71"/>
        <v>1.8304231418318202</v>
      </c>
    </row>
    <row r="582" spans="1:21" x14ac:dyDescent="0.15">
      <c r="A582" s="1">
        <v>42612</v>
      </c>
      <c r="B582" s="2">
        <v>1.137</v>
      </c>
      <c r="C582" s="2">
        <v>1.0429999999999999</v>
      </c>
      <c r="D582" s="2">
        <v>1.048</v>
      </c>
      <c r="E582" s="2">
        <v>1.1970000000000001</v>
      </c>
      <c r="F582" s="2">
        <v>1.214</v>
      </c>
      <c r="G582" s="10">
        <v>11342.62</v>
      </c>
      <c r="H582" s="10">
        <v>11442.05</v>
      </c>
      <c r="I582" s="2" t="s">
        <v>8</v>
      </c>
      <c r="J582" s="2" t="s">
        <v>8</v>
      </c>
      <c r="K582" s="2" t="s">
        <v>8</v>
      </c>
      <c r="L582" s="2">
        <f t="shared" ref="L582:L619" si="72">IFERROR(B581*(1+95%*(G582/H581-1)),"")</f>
        <v>1.1278904195955846</v>
      </c>
      <c r="M582" s="2">
        <f t="shared" ref="M582:M619" si="73">IFERROR((C582+E582)/2,"")</f>
        <v>1.1200000000000001</v>
      </c>
      <c r="N582" s="3">
        <f t="shared" ref="N582:N619" si="74">IFERROR(L582/M582-1,"")</f>
        <v>7.0450174960574596E-3</v>
      </c>
      <c r="O582" t="str">
        <f>IF(N582&gt;参数!B$5,"套","")</f>
        <v>套</v>
      </c>
      <c r="P582" s="3" t="str">
        <f>IFERROR(IF(O581="套",(F582-E581)/2-2*参数!B$2,""),"")</f>
        <v/>
      </c>
      <c r="Q582" s="11">
        <f t="shared" ref="Q582:Q618" si="75">IFERROR(Q581*(1+P582),Q581)</f>
        <v>5.3001449443617741</v>
      </c>
      <c r="R582" s="3">
        <f t="shared" ref="R582:R619" si="76">(IFERROR(D582+0,0)+IFERROR(J582+0,0))/IFERROR(D581+0,0)-1</f>
        <v>2.870813397129357E-3</v>
      </c>
      <c r="S582" s="3">
        <f t="shared" ref="S582:S619" si="77">(IFERROR(F582+0,0)+IFERROR(K582+0,0))/IFERROR(F581+0,0)-1</f>
        <v>1.1666666666666714E-2</v>
      </c>
      <c r="T582" s="5">
        <f t="shared" ref="T582:T619" si="78">IFERROR(T581*(1+R582),T581)</f>
        <v>1.3598297302843561</v>
      </c>
      <c r="U582" s="5">
        <f t="shared" ref="U582:U619" si="79">IFERROR(U581*(1+S582),U581)</f>
        <v>1.8517780784865248</v>
      </c>
    </row>
    <row r="583" spans="1:21" x14ac:dyDescent="0.15">
      <c r="A583" s="1">
        <v>42613</v>
      </c>
      <c r="B583" s="2">
        <v>1.131</v>
      </c>
      <c r="C583" s="2">
        <v>1.048</v>
      </c>
      <c r="D583" s="2">
        <v>1.0469999999999999</v>
      </c>
      <c r="E583" s="2">
        <v>1.2130000000000001</v>
      </c>
      <c r="F583" s="2">
        <v>1.2050000000000001</v>
      </c>
      <c r="G583" s="10">
        <v>11414.53</v>
      </c>
      <c r="H583" s="10">
        <v>11380.48</v>
      </c>
      <c r="I583" s="2" t="s">
        <v>8</v>
      </c>
      <c r="J583" s="2" t="s">
        <v>8</v>
      </c>
      <c r="K583" s="2" t="s">
        <v>8</v>
      </c>
      <c r="L583" s="2">
        <f t="shared" si="72"/>
        <v>1.1344020627422535</v>
      </c>
      <c r="M583" s="2">
        <f t="shared" si="73"/>
        <v>1.1305000000000001</v>
      </c>
      <c r="N583" s="3">
        <f t="shared" si="74"/>
        <v>3.4516256012857571E-3</v>
      </c>
      <c r="O583" t="str">
        <f>IF(N583&gt;参数!B$5,"套","")</f>
        <v/>
      </c>
      <c r="P583" s="3">
        <f>IFERROR(IF(O582="套",(F583-E582)/2-2*参数!B$2,""),"")</f>
        <v>3.8000000000000035E-3</v>
      </c>
      <c r="Q583" s="11">
        <f t="shared" si="75"/>
        <v>5.3202854951503493</v>
      </c>
      <c r="R583" s="3">
        <f t="shared" si="76"/>
        <v>-9.5419847328259699E-4</v>
      </c>
      <c r="S583" s="3">
        <f t="shared" si="77"/>
        <v>-7.4135090609553922E-3</v>
      </c>
      <c r="T583" s="5">
        <f t="shared" si="78"/>
        <v>1.3585321828317944</v>
      </c>
      <c r="U583" s="5">
        <f t="shared" si="79"/>
        <v>1.8380499049227863</v>
      </c>
    </row>
    <row r="584" spans="1:21" x14ac:dyDescent="0.15">
      <c r="A584" s="1">
        <v>42614</v>
      </c>
      <c r="B584" s="2">
        <v>1.1200000000000001</v>
      </c>
      <c r="C584" s="2">
        <v>1.044</v>
      </c>
      <c r="D584" s="2">
        <v>1.05</v>
      </c>
      <c r="E584" s="2">
        <v>1.2070000000000001</v>
      </c>
      <c r="F584" s="2">
        <v>1.1819999999999999</v>
      </c>
      <c r="G584" s="10">
        <v>11382.84</v>
      </c>
      <c r="H584" s="10">
        <v>11257.57</v>
      </c>
      <c r="I584" s="2" t="s">
        <v>8</v>
      </c>
      <c r="J584" s="2" t="s">
        <v>8</v>
      </c>
      <c r="K584" s="2" t="s">
        <v>8</v>
      </c>
      <c r="L584" s="2">
        <f t="shared" si="72"/>
        <v>1.1312228115158589</v>
      </c>
      <c r="M584" s="2">
        <f t="shared" si="73"/>
        <v>1.1255000000000002</v>
      </c>
      <c r="N584" s="3">
        <f t="shared" si="74"/>
        <v>5.0846837102254128E-3</v>
      </c>
      <c r="O584" t="str">
        <f>IF(N584&gt;参数!B$5,"套","")</f>
        <v/>
      </c>
      <c r="P584" s="3" t="str">
        <f>IFERROR(IF(O583="套",(F584-E583)/2-2*参数!B$2,""),"")</f>
        <v/>
      </c>
      <c r="Q584" s="11">
        <f t="shared" si="75"/>
        <v>5.3202854951503493</v>
      </c>
      <c r="R584" s="3">
        <f t="shared" si="76"/>
        <v>2.8653295128941991E-3</v>
      </c>
      <c r="S584" s="3">
        <f t="shared" si="77"/>
        <v>-1.9087136929460735E-2</v>
      </c>
      <c r="T584" s="5">
        <f t="shared" si="78"/>
        <v>1.362424825189479</v>
      </c>
      <c r="U584" s="5">
        <f t="shared" si="79"/>
        <v>1.8029667947043428</v>
      </c>
    </row>
    <row r="585" spans="1:21" x14ac:dyDescent="0.15">
      <c r="A585" s="1">
        <v>42615</v>
      </c>
      <c r="B585" s="2">
        <v>1.1100000000000001</v>
      </c>
      <c r="C585" s="2">
        <v>1.05</v>
      </c>
      <c r="D585" s="2">
        <v>1.05</v>
      </c>
      <c r="E585" s="2">
        <v>1.173</v>
      </c>
      <c r="F585" s="2">
        <v>1.171</v>
      </c>
      <c r="G585" s="10">
        <v>11238.28</v>
      </c>
      <c r="H585" s="10">
        <v>11155.7</v>
      </c>
      <c r="I585" s="2" t="s">
        <v>8</v>
      </c>
      <c r="J585" s="2" t="s">
        <v>8</v>
      </c>
      <c r="K585" s="2" t="s">
        <v>8</v>
      </c>
      <c r="L585" s="2">
        <f t="shared" si="72"/>
        <v>1.1181768214632468</v>
      </c>
      <c r="M585" s="2">
        <f t="shared" si="73"/>
        <v>1.1114999999999999</v>
      </c>
      <c r="N585" s="3">
        <f t="shared" si="74"/>
        <v>6.0070368540232622E-3</v>
      </c>
      <c r="O585" t="str">
        <f>IF(N585&gt;参数!B$5,"套","")</f>
        <v/>
      </c>
      <c r="P585" s="3" t="str">
        <f>IFERROR(IF(O584="套",(F585-E584)/2-2*参数!B$2,""),"")</f>
        <v/>
      </c>
      <c r="Q585" s="11">
        <f t="shared" si="75"/>
        <v>5.3202854951503493</v>
      </c>
      <c r="R585" s="3">
        <f t="shared" si="76"/>
        <v>0</v>
      </c>
      <c r="S585" s="3">
        <f t="shared" si="77"/>
        <v>-9.3062605752960437E-3</v>
      </c>
      <c r="T585" s="5">
        <f t="shared" si="78"/>
        <v>1.362424825189479</v>
      </c>
      <c r="U585" s="5">
        <f t="shared" si="79"/>
        <v>1.786187915904218</v>
      </c>
    </row>
    <row r="586" spans="1:21" x14ac:dyDescent="0.15">
      <c r="A586" s="1">
        <v>42618</v>
      </c>
      <c r="B586" s="2">
        <v>1.113</v>
      </c>
      <c r="C586" s="2">
        <v>1.048</v>
      </c>
      <c r="D586" s="2">
        <v>1.0469999999999999</v>
      </c>
      <c r="E586" s="2">
        <v>1.175</v>
      </c>
      <c r="F586" s="2">
        <v>1.175</v>
      </c>
      <c r="G586" s="10">
        <v>11197.62</v>
      </c>
      <c r="H586" s="10">
        <v>11188.34</v>
      </c>
      <c r="I586" s="2" t="s">
        <v>8</v>
      </c>
      <c r="J586" s="2" t="s">
        <v>8</v>
      </c>
      <c r="K586" s="2" t="s">
        <v>8</v>
      </c>
      <c r="L586" s="2">
        <f t="shared" si="72"/>
        <v>1.1139625160231992</v>
      </c>
      <c r="M586" s="2">
        <f t="shared" si="73"/>
        <v>1.1114999999999999</v>
      </c>
      <c r="N586" s="3">
        <f t="shared" si="74"/>
        <v>2.2154889997294536E-3</v>
      </c>
      <c r="O586" t="str">
        <f>IF(N586&gt;参数!B$5,"套","")</f>
        <v/>
      </c>
      <c r="P586" s="3" t="str">
        <f>IFERROR(IF(O585="套",(F586-E585)/2-2*参数!B$2,""),"")</f>
        <v/>
      </c>
      <c r="Q586" s="11">
        <f t="shared" si="75"/>
        <v>5.3202854951503493</v>
      </c>
      <c r="R586" s="3">
        <f t="shared" si="76"/>
        <v>-2.8571428571430024E-3</v>
      </c>
      <c r="S586" s="3">
        <f t="shared" si="77"/>
        <v>3.4158838599487318E-3</v>
      </c>
      <c r="T586" s="5">
        <f t="shared" si="78"/>
        <v>1.3585321828317947</v>
      </c>
      <c r="U586" s="5">
        <f t="shared" si="79"/>
        <v>1.7922893263769906</v>
      </c>
    </row>
    <row r="587" spans="1:21" x14ac:dyDescent="0.15">
      <c r="A587" s="1">
        <v>42619</v>
      </c>
      <c r="B587" s="2">
        <v>1.1259999999999999</v>
      </c>
      <c r="C587" s="2">
        <v>1.0449999999999999</v>
      </c>
      <c r="D587" s="2">
        <v>1.046</v>
      </c>
      <c r="E587" s="2">
        <v>1.175</v>
      </c>
      <c r="F587" s="2">
        <v>1.1910000000000001</v>
      </c>
      <c r="G587" s="10">
        <v>11194.55</v>
      </c>
      <c r="H587" s="10">
        <v>11322.76</v>
      </c>
      <c r="I587" s="2" t="s">
        <v>8</v>
      </c>
      <c r="J587" s="2" t="s">
        <v>8</v>
      </c>
      <c r="K587" s="2" t="s">
        <v>8</v>
      </c>
      <c r="L587" s="2">
        <f t="shared" si="72"/>
        <v>1.1135868737900347</v>
      </c>
      <c r="M587" s="2">
        <f t="shared" si="73"/>
        <v>1.1099999999999999</v>
      </c>
      <c r="N587" s="3">
        <f t="shared" si="74"/>
        <v>3.2314178288601614E-3</v>
      </c>
      <c r="O587" t="str">
        <f>IF(N587&gt;参数!B$5,"套","")</f>
        <v/>
      </c>
      <c r="P587" s="3" t="str">
        <f>IFERROR(IF(O586="套",(F587-E586)/2-2*参数!B$2,""),"")</f>
        <v/>
      </c>
      <c r="Q587" s="11">
        <f t="shared" si="75"/>
        <v>5.3202854951503493</v>
      </c>
      <c r="R587" s="3">
        <f t="shared" si="76"/>
        <v>-9.5510983763125168E-4</v>
      </c>
      <c r="S587" s="3">
        <f t="shared" si="77"/>
        <v>1.3617021276595809E-2</v>
      </c>
      <c r="T587" s="5">
        <f t="shared" si="78"/>
        <v>1.3572346353792333</v>
      </c>
      <c r="U587" s="5">
        <f t="shared" si="79"/>
        <v>1.8166949682680815</v>
      </c>
    </row>
    <row r="588" spans="1:21" x14ac:dyDescent="0.15">
      <c r="A588" s="1">
        <v>42620</v>
      </c>
      <c r="B588" s="2">
        <v>1.1279999999999999</v>
      </c>
      <c r="C588" s="2">
        <v>1.0429999999999999</v>
      </c>
      <c r="D588" s="2">
        <v>1.05</v>
      </c>
      <c r="E588" s="2">
        <v>1.1930000000000001</v>
      </c>
      <c r="F588" s="2">
        <v>1.1919999999999999</v>
      </c>
      <c r="G588" s="10">
        <v>11335.98</v>
      </c>
      <c r="H588" s="10">
        <v>11346.42</v>
      </c>
      <c r="I588" s="2" t="s">
        <v>8</v>
      </c>
      <c r="J588" s="2" t="s">
        <v>8</v>
      </c>
      <c r="K588" s="2" t="s">
        <v>8</v>
      </c>
      <c r="L588" s="2">
        <f t="shared" si="72"/>
        <v>1.1272489387746449</v>
      </c>
      <c r="M588" s="2">
        <f t="shared" si="73"/>
        <v>1.1179999999999999</v>
      </c>
      <c r="N588" s="3">
        <f t="shared" si="74"/>
        <v>8.272753823475032E-3</v>
      </c>
      <c r="O588" t="str">
        <f>IF(N588&gt;参数!B$5,"套","")</f>
        <v>套</v>
      </c>
      <c r="P588" s="3" t="str">
        <f>IFERROR(IF(O587="套",(F588-E587)/2-2*参数!B$2,""),"")</f>
        <v/>
      </c>
      <c r="Q588" s="11">
        <f t="shared" si="75"/>
        <v>5.3202854951503493</v>
      </c>
      <c r="R588" s="3">
        <f t="shared" si="76"/>
        <v>3.8240917782026429E-3</v>
      </c>
      <c r="S588" s="3">
        <f t="shared" si="77"/>
        <v>8.3963056255242918E-4</v>
      </c>
      <c r="T588" s="5">
        <f t="shared" si="78"/>
        <v>1.3624248251894788</v>
      </c>
      <c r="U588" s="5">
        <f t="shared" si="79"/>
        <v>1.8182203208862746</v>
      </c>
    </row>
    <row r="589" spans="1:21" x14ac:dyDescent="0.15">
      <c r="A589" s="1">
        <v>42621</v>
      </c>
      <c r="B589" s="2">
        <v>1.131</v>
      </c>
      <c r="C589" s="2">
        <v>1.0469999999999999</v>
      </c>
      <c r="D589" s="2">
        <v>1.052</v>
      </c>
      <c r="E589" s="2">
        <v>1.1879999999999999</v>
      </c>
      <c r="F589" s="2">
        <v>1.1950000000000001</v>
      </c>
      <c r="G589" s="10">
        <v>11351.89</v>
      </c>
      <c r="H589" s="10">
        <v>11371.84</v>
      </c>
      <c r="I589" s="2" t="s">
        <v>8</v>
      </c>
      <c r="J589" s="2" t="s">
        <v>8</v>
      </c>
      <c r="K589" s="2" t="s">
        <v>8</v>
      </c>
      <c r="L589" s="2">
        <f t="shared" si="72"/>
        <v>1.1285166080578717</v>
      </c>
      <c r="M589" s="2">
        <f t="shared" si="73"/>
        <v>1.1174999999999999</v>
      </c>
      <c r="N589" s="3">
        <f t="shared" si="74"/>
        <v>9.8582622441805157E-3</v>
      </c>
      <c r="O589" t="str">
        <f>IF(N589&gt;参数!B$5,"套","")</f>
        <v>套</v>
      </c>
      <c r="P589" s="3">
        <f>IFERROR(IF(O588="套",(F589-E588)/2-2*参数!B$2,""),"")</f>
        <v>8.0000000000000091E-4</v>
      </c>
      <c r="Q589" s="11">
        <f t="shared" si="75"/>
        <v>5.3245417235464689</v>
      </c>
      <c r="R589" s="3">
        <f t="shared" si="76"/>
        <v>1.9047619047618536E-3</v>
      </c>
      <c r="S589" s="3">
        <f t="shared" si="77"/>
        <v>2.5167785234900819E-3</v>
      </c>
      <c r="T589" s="5">
        <f t="shared" si="78"/>
        <v>1.3650199200946016</v>
      </c>
      <c r="U589" s="5">
        <f t="shared" si="79"/>
        <v>1.8227963787408545</v>
      </c>
    </row>
    <row r="590" spans="1:21" x14ac:dyDescent="0.15">
      <c r="A590" s="1">
        <v>42622</v>
      </c>
      <c r="B590" s="2">
        <v>1.127</v>
      </c>
      <c r="C590" s="2">
        <v>1.052</v>
      </c>
      <c r="D590" s="2">
        <v>1.052</v>
      </c>
      <c r="E590" s="2">
        <v>1.2</v>
      </c>
      <c r="F590" s="2">
        <v>1.198</v>
      </c>
      <c r="G590" s="10">
        <v>11380.79</v>
      </c>
      <c r="H590" s="10">
        <v>11334.91</v>
      </c>
      <c r="I590" s="2" t="s">
        <v>8</v>
      </c>
      <c r="J590" s="2" t="s">
        <v>8</v>
      </c>
      <c r="K590" s="2" t="s">
        <v>8</v>
      </c>
      <c r="L590" s="2">
        <f t="shared" si="72"/>
        <v>1.1318456263454286</v>
      </c>
      <c r="M590" s="2">
        <f t="shared" si="73"/>
        <v>1.1259999999999999</v>
      </c>
      <c r="N590" s="3">
        <f t="shared" si="74"/>
        <v>5.1914976424767278E-3</v>
      </c>
      <c r="O590" t="str">
        <f>IF(N590&gt;参数!B$5,"套","")</f>
        <v/>
      </c>
      <c r="P590" s="3">
        <f>IFERROR(IF(O589="套",(F590-E589)/2-2*参数!B$2,""),"")</f>
        <v>4.8000000000000048E-3</v>
      </c>
      <c r="Q590" s="11">
        <f t="shared" si="75"/>
        <v>5.3500995238194919</v>
      </c>
      <c r="R590" s="3">
        <f t="shared" si="76"/>
        <v>0</v>
      </c>
      <c r="S590" s="3">
        <f t="shared" si="77"/>
        <v>2.5104602510459539E-3</v>
      </c>
      <c r="T590" s="5">
        <f t="shared" si="78"/>
        <v>1.3650199200946016</v>
      </c>
      <c r="U590" s="5">
        <f t="shared" si="79"/>
        <v>1.827372436595434</v>
      </c>
    </row>
    <row r="591" spans="1:21" x14ac:dyDescent="0.15">
      <c r="A591" s="1">
        <v>42625</v>
      </c>
      <c r="B591" s="2">
        <v>1.097</v>
      </c>
      <c r="C591" s="2">
        <v>1.05</v>
      </c>
      <c r="D591" s="2">
        <v>1.0609999999999999</v>
      </c>
      <c r="E591" s="2">
        <v>1.153</v>
      </c>
      <c r="F591" s="2">
        <v>1.133</v>
      </c>
      <c r="G591" s="10">
        <v>11153.64</v>
      </c>
      <c r="H591" s="10">
        <v>11021.93</v>
      </c>
      <c r="I591" s="2" t="s">
        <v>8</v>
      </c>
      <c r="J591" s="2" t="s">
        <v>8</v>
      </c>
      <c r="K591" s="2" t="s">
        <v>8</v>
      </c>
      <c r="L591" s="2">
        <f t="shared" si="72"/>
        <v>1.1098779650213366</v>
      </c>
      <c r="M591" s="2">
        <f t="shared" si="73"/>
        <v>1.1015000000000001</v>
      </c>
      <c r="N591" s="3">
        <f t="shared" si="74"/>
        <v>7.6059600738416222E-3</v>
      </c>
      <c r="O591" t="str">
        <f>IF(N591&gt;参数!B$5,"套","")</f>
        <v>套</v>
      </c>
      <c r="P591" s="3" t="str">
        <f>IFERROR(IF(O590="套",(F591-E590)/2-2*参数!B$2,""),"")</f>
        <v/>
      </c>
      <c r="Q591" s="11">
        <f t="shared" si="75"/>
        <v>5.3500995238194919</v>
      </c>
      <c r="R591" s="3">
        <f t="shared" si="76"/>
        <v>8.5551330798478986E-3</v>
      </c>
      <c r="S591" s="3">
        <f t="shared" si="77"/>
        <v>-5.4257095158597668E-2</v>
      </c>
      <c r="T591" s="5">
        <f t="shared" si="78"/>
        <v>1.3766978471676543</v>
      </c>
      <c r="U591" s="5">
        <f t="shared" si="79"/>
        <v>1.7282245164128771</v>
      </c>
    </row>
    <row r="592" spans="1:21" x14ac:dyDescent="0.15">
      <c r="A592" s="1">
        <v>42626</v>
      </c>
      <c r="B592" s="2">
        <v>1.103</v>
      </c>
      <c r="C592" s="2">
        <v>1.0620000000000001</v>
      </c>
      <c r="D592" s="2">
        <v>1.0569999999999999</v>
      </c>
      <c r="E592" s="2">
        <v>1.1399999999999999</v>
      </c>
      <c r="F592" s="2">
        <v>1.1399999999999999</v>
      </c>
      <c r="G592" s="10">
        <v>11071.25</v>
      </c>
      <c r="H592" s="10">
        <v>11085.18</v>
      </c>
      <c r="I592" s="2" t="s">
        <v>8</v>
      </c>
      <c r="J592" s="2" t="s">
        <v>8</v>
      </c>
      <c r="K592" s="2" t="s">
        <v>8</v>
      </c>
      <c r="L592" s="2">
        <f t="shared" si="72"/>
        <v>1.1016633246627405</v>
      </c>
      <c r="M592" s="2">
        <f t="shared" si="73"/>
        <v>1.101</v>
      </c>
      <c r="N592" s="3">
        <f t="shared" si="74"/>
        <v>6.0247471638552597E-4</v>
      </c>
      <c r="O592" t="str">
        <f>IF(N592&gt;参数!B$5,"套","")</f>
        <v/>
      </c>
      <c r="P592" s="3">
        <f>IFERROR(IF(O591="套",(F592-E591)/2-2*参数!B$2,""),"")</f>
        <v>-6.7000000000000609E-3</v>
      </c>
      <c r="Q592" s="11">
        <f t="shared" si="75"/>
        <v>5.3142538570099012</v>
      </c>
      <c r="R592" s="3">
        <f t="shared" si="76"/>
        <v>-3.7700282752121117E-3</v>
      </c>
      <c r="S592" s="3">
        <f t="shared" si="77"/>
        <v>6.1782877316856055E-3</v>
      </c>
      <c r="T592" s="5">
        <f t="shared" si="78"/>
        <v>1.3715076573574085</v>
      </c>
      <c r="U592" s="5">
        <f t="shared" si="79"/>
        <v>1.7389019847402292</v>
      </c>
    </row>
    <row r="593" spans="1:21" x14ac:dyDescent="0.15">
      <c r="A593" s="1">
        <v>42627</v>
      </c>
      <c r="B593" s="2">
        <v>1.0940000000000001</v>
      </c>
      <c r="C593" s="2">
        <v>1.054</v>
      </c>
      <c r="D593" s="2">
        <v>1.0580000000000001</v>
      </c>
      <c r="E593" s="2">
        <v>1.1319999999999999</v>
      </c>
      <c r="F593" s="2">
        <v>1.121</v>
      </c>
      <c r="G593" s="10">
        <v>11030.29</v>
      </c>
      <c r="H593" s="10">
        <v>10995.03</v>
      </c>
      <c r="I593" s="2" t="s">
        <v>8</v>
      </c>
      <c r="J593" s="2" t="s">
        <v>8</v>
      </c>
      <c r="K593" s="2" t="s">
        <v>8</v>
      </c>
      <c r="L593" s="2">
        <f t="shared" si="72"/>
        <v>1.0978114070768359</v>
      </c>
      <c r="M593" s="2">
        <f t="shared" si="73"/>
        <v>1.093</v>
      </c>
      <c r="N593" s="3">
        <f t="shared" si="74"/>
        <v>4.4020192834728356E-3</v>
      </c>
      <c r="O593" t="str">
        <f>IF(N593&gt;参数!B$5,"套","")</f>
        <v/>
      </c>
      <c r="P593" s="3" t="str">
        <f>IFERROR(IF(O592="套",(F593-E592)/2-2*参数!B$2,""),"")</f>
        <v/>
      </c>
      <c r="Q593" s="11">
        <f t="shared" si="75"/>
        <v>5.3142538570099012</v>
      </c>
      <c r="R593" s="3">
        <f t="shared" si="76"/>
        <v>9.4607379375610812E-4</v>
      </c>
      <c r="S593" s="3">
        <f t="shared" si="77"/>
        <v>-1.6666666666666607E-2</v>
      </c>
      <c r="T593" s="5">
        <f t="shared" si="78"/>
        <v>1.3728052048099701</v>
      </c>
      <c r="U593" s="5">
        <f t="shared" si="79"/>
        <v>1.7099202849945587</v>
      </c>
    </row>
    <row r="594" spans="1:21" x14ac:dyDescent="0.15">
      <c r="A594" s="1">
        <v>42632</v>
      </c>
      <c r="B594" s="2">
        <v>1.101</v>
      </c>
      <c r="C594" s="2">
        <v>1.06</v>
      </c>
      <c r="D594" s="2">
        <v>1.0609999999999999</v>
      </c>
      <c r="E594" s="2">
        <v>1.1259999999999999</v>
      </c>
      <c r="F594" s="2">
        <v>1.1299999999999999</v>
      </c>
      <c r="G594" s="10">
        <v>11008.12</v>
      </c>
      <c r="H594" s="10">
        <v>11067.64</v>
      </c>
      <c r="I594" s="2" t="s">
        <v>8</v>
      </c>
      <c r="J594" s="2" t="s">
        <v>8</v>
      </c>
      <c r="K594" s="2" t="s">
        <v>8</v>
      </c>
      <c r="L594" s="2">
        <f t="shared" si="72"/>
        <v>1.0952373260464046</v>
      </c>
      <c r="M594" s="2">
        <f t="shared" si="73"/>
        <v>1.093</v>
      </c>
      <c r="N594" s="3">
        <f t="shared" si="74"/>
        <v>2.0469588713674103E-3</v>
      </c>
      <c r="O594" t="str">
        <f>IF(N594&gt;参数!B$5,"套","")</f>
        <v/>
      </c>
      <c r="P594" s="3" t="str">
        <f>IFERROR(IF(O593="套",(F594-E593)/2-2*参数!B$2,""),"")</f>
        <v/>
      </c>
      <c r="Q594" s="11">
        <f t="shared" si="75"/>
        <v>5.3142538570099012</v>
      </c>
      <c r="R594" s="3">
        <f t="shared" si="76"/>
        <v>2.835538752362865E-3</v>
      </c>
      <c r="S594" s="3">
        <f t="shared" si="77"/>
        <v>8.0285459411240101E-3</v>
      </c>
      <c r="T594" s="5">
        <f t="shared" si="78"/>
        <v>1.3766978471676543</v>
      </c>
      <c r="U594" s="5">
        <f t="shared" si="79"/>
        <v>1.7236484585582974</v>
      </c>
    </row>
    <row r="595" spans="1:21" x14ac:dyDescent="0.15">
      <c r="A595" s="1">
        <v>42633</v>
      </c>
      <c r="B595" s="2">
        <v>1.095</v>
      </c>
      <c r="C595" s="2">
        <v>1.0589999999999999</v>
      </c>
      <c r="D595" s="2">
        <v>1.0609999999999999</v>
      </c>
      <c r="E595" s="2">
        <v>1.1299999999999999</v>
      </c>
      <c r="F595" s="2">
        <v>1.117</v>
      </c>
      <c r="G595" s="10">
        <v>11070.62</v>
      </c>
      <c r="H595" s="10">
        <v>11003.48</v>
      </c>
      <c r="I595" s="2" t="s">
        <v>8</v>
      </c>
      <c r="J595" s="2" t="s">
        <v>8</v>
      </c>
      <c r="K595" s="2" t="s">
        <v>8</v>
      </c>
      <c r="L595" s="2">
        <f t="shared" si="72"/>
        <v>1.1012816256220839</v>
      </c>
      <c r="M595" s="2">
        <f t="shared" si="73"/>
        <v>1.0945</v>
      </c>
      <c r="N595" s="3">
        <f t="shared" si="74"/>
        <v>6.1960946752708246E-3</v>
      </c>
      <c r="O595" t="str">
        <f>IF(N595&gt;参数!B$5,"套","")</f>
        <v/>
      </c>
      <c r="P595" s="3" t="str">
        <f>IFERROR(IF(O594="套",(F595-E594)/2-2*参数!B$2,""),"")</f>
        <v/>
      </c>
      <c r="Q595" s="11">
        <f t="shared" si="75"/>
        <v>5.3142538570099012</v>
      </c>
      <c r="R595" s="3">
        <f t="shared" si="76"/>
        <v>0</v>
      </c>
      <c r="S595" s="3">
        <f t="shared" si="77"/>
        <v>-1.1504424778761013E-2</v>
      </c>
      <c r="T595" s="5">
        <f t="shared" si="78"/>
        <v>1.3766978471676543</v>
      </c>
      <c r="U595" s="5">
        <f t="shared" si="79"/>
        <v>1.7038188745217862</v>
      </c>
    </row>
    <row r="596" spans="1:21" x14ac:dyDescent="0.15">
      <c r="A596" s="1">
        <v>42634</v>
      </c>
      <c r="B596" s="2">
        <v>1.097</v>
      </c>
      <c r="C596" s="2">
        <v>1.0609999999999999</v>
      </c>
      <c r="D596" s="2">
        <v>1.0609999999999999</v>
      </c>
      <c r="E596" s="2">
        <v>1.117</v>
      </c>
      <c r="F596" s="2">
        <v>1.1220000000000001</v>
      </c>
      <c r="G596" s="10">
        <v>11002.37</v>
      </c>
      <c r="H596" s="10">
        <v>11022.48</v>
      </c>
      <c r="I596" s="2" t="s">
        <v>8</v>
      </c>
      <c r="J596" s="2" t="s">
        <v>8</v>
      </c>
      <c r="K596" s="2" t="s">
        <v>8</v>
      </c>
      <c r="L596" s="2">
        <f t="shared" si="72"/>
        <v>1.0948950625165856</v>
      </c>
      <c r="M596" s="2">
        <f t="shared" si="73"/>
        <v>1.089</v>
      </c>
      <c r="N596" s="3">
        <f t="shared" si="74"/>
        <v>5.4132805478288581E-3</v>
      </c>
      <c r="O596" t="str">
        <f>IF(N596&gt;参数!B$5,"套","")</f>
        <v/>
      </c>
      <c r="P596" s="3" t="str">
        <f>IFERROR(IF(O595="套",(F596-E595)/2-2*参数!B$2,""),"")</f>
        <v/>
      </c>
      <c r="Q596" s="11">
        <f t="shared" si="75"/>
        <v>5.3142538570099012</v>
      </c>
      <c r="R596" s="3">
        <f t="shared" si="76"/>
        <v>0</v>
      </c>
      <c r="S596" s="3">
        <f t="shared" si="77"/>
        <v>4.4762757385856666E-3</v>
      </c>
      <c r="T596" s="5">
        <f t="shared" si="78"/>
        <v>1.3766978471676543</v>
      </c>
      <c r="U596" s="5">
        <f t="shared" si="79"/>
        <v>1.7114456376127523</v>
      </c>
    </row>
    <row r="597" spans="1:21" x14ac:dyDescent="0.15">
      <c r="A597" s="1">
        <v>42635</v>
      </c>
      <c r="B597" s="2">
        <v>1.099</v>
      </c>
      <c r="C597" s="2">
        <v>1.06</v>
      </c>
      <c r="D597" s="2">
        <v>1.0640000000000001</v>
      </c>
      <c r="E597" s="2">
        <v>1.129</v>
      </c>
      <c r="F597" s="2">
        <v>1.125</v>
      </c>
      <c r="G597" s="10">
        <v>11071.33</v>
      </c>
      <c r="H597" s="10">
        <v>11047.15</v>
      </c>
      <c r="I597" s="2" t="s">
        <v>8</v>
      </c>
      <c r="J597" s="2" t="s">
        <v>8</v>
      </c>
      <c r="K597" s="2" t="s">
        <v>8</v>
      </c>
      <c r="L597" s="2">
        <f t="shared" si="72"/>
        <v>1.1016186545586835</v>
      </c>
      <c r="M597" s="2">
        <f t="shared" si="73"/>
        <v>1.0945</v>
      </c>
      <c r="N597" s="3">
        <f t="shared" si="74"/>
        <v>6.5040242655856062E-3</v>
      </c>
      <c r="O597" t="str">
        <f>IF(N597&gt;参数!B$5,"套","")</f>
        <v/>
      </c>
      <c r="P597" s="3" t="str">
        <f>IFERROR(IF(O596="套",(F597-E596)/2-2*参数!B$2,""),"")</f>
        <v/>
      </c>
      <c r="Q597" s="11">
        <f t="shared" si="75"/>
        <v>5.3142538570099012</v>
      </c>
      <c r="R597" s="3">
        <f t="shared" si="76"/>
        <v>2.827521206409056E-3</v>
      </c>
      <c r="S597" s="3">
        <f t="shared" si="77"/>
        <v>2.673796791443861E-3</v>
      </c>
      <c r="T597" s="5">
        <f t="shared" si="78"/>
        <v>1.3805904895253385</v>
      </c>
      <c r="U597" s="5">
        <f t="shared" si="79"/>
        <v>1.7160216954673317</v>
      </c>
    </row>
    <row r="598" spans="1:21" x14ac:dyDescent="0.15">
      <c r="A598" s="1">
        <v>42636</v>
      </c>
      <c r="B598" s="2">
        <v>1.0960000000000001</v>
      </c>
      <c r="C598" s="2">
        <v>1.0620000000000001</v>
      </c>
      <c r="D598" s="2">
        <v>1.0669999999999999</v>
      </c>
      <c r="E598" s="2">
        <v>1.1259999999999999</v>
      </c>
      <c r="F598" s="2">
        <v>1.1140000000000001</v>
      </c>
      <c r="G598" s="10">
        <v>11055.56</v>
      </c>
      <c r="H598" s="10">
        <v>11009.2</v>
      </c>
      <c r="I598" s="2" t="s">
        <v>8</v>
      </c>
      <c r="J598" s="2" t="s">
        <v>8</v>
      </c>
      <c r="K598" s="2" t="s">
        <v>8</v>
      </c>
      <c r="L598" s="2">
        <f t="shared" si="72"/>
        <v>1.099794816807955</v>
      </c>
      <c r="M598" s="2">
        <f t="shared" si="73"/>
        <v>1.0939999999999999</v>
      </c>
      <c r="N598" s="3">
        <f t="shared" si="74"/>
        <v>5.2969075027011758E-3</v>
      </c>
      <c r="O598" t="str">
        <f>IF(N598&gt;参数!B$5,"套","")</f>
        <v/>
      </c>
      <c r="P598" s="3" t="str">
        <f>IFERROR(IF(O597="套",(F598-E597)/2-2*参数!B$2,""),"")</f>
        <v/>
      </c>
      <c r="Q598" s="11">
        <f t="shared" si="75"/>
        <v>5.3142538570099012</v>
      </c>
      <c r="R598" s="3">
        <f t="shared" si="76"/>
        <v>2.8195488721802775E-3</v>
      </c>
      <c r="S598" s="3">
        <f t="shared" si="77"/>
        <v>-9.7777777777776631E-3</v>
      </c>
      <c r="T598" s="5">
        <f t="shared" si="78"/>
        <v>1.3844831318830224</v>
      </c>
      <c r="U598" s="5">
        <f t="shared" si="79"/>
        <v>1.6992428166672069</v>
      </c>
    </row>
    <row r="599" spans="1:21" x14ac:dyDescent="0.15">
      <c r="A599" s="1">
        <v>42639</v>
      </c>
      <c r="B599" s="2">
        <v>1.0680000000000001</v>
      </c>
      <c r="C599" s="2">
        <v>1.0649999999999999</v>
      </c>
      <c r="D599" s="2">
        <v>1.0660000000000001</v>
      </c>
      <c r="E599" s="2">
        <v>1.113</v>
      </c>
      <c r="F599" s="2">
        <v>1.056</v>
      </c>
      <c r="G599" s="10">
        <v>10986.73</v>
      </c>
      <c r="H599" s="10">
        <v>10725.21</v>
      </c>
      <c r="I599" s="2" t="s">
        <v>8</v>
      </c>
      <c r="J599" s="2" t="s">
        <v>8</v>
      </c>
      <c r="K599" s="2" t="s">
        <v>8</v>
      </c>
      <c r="L599" s="2">
        <f t="shared" si="72"/>
        <v>1.0938748897285906</v>
      </c>
      <c r="M599" s="2">
        <f t="shared" si="73"/>
        <v>1.089</v>
      </c>
      <c r="N599" s="3">
        <f t="shared" si="74"/>
        <v>4.4764827627095105E-3</v>
      </c>
      <c r="O599" t="str">
        <f>IF(N599&gt;参数!B$5,"套","")</f>
        <v/>
      </c>
      <c r="P599" s="3" t="str">
        <f>IFERROR(IF(O598="套",(F599-E598)/2-2*参数!B$2,""),"")</f>
        <v/>
      </c>
      <c r="Q599" s="11">
        <f t="shared" si="75"/>
        <v>5.3142538570099012</v>
      </c>
      <c r="R599" s="3">
        <f t="shared" si="76"/>
        <v>-9.3720712277400864E-4</v>
      </c>
      <c r="S599" s="3">
        <f t="shared" si="77"/>
        <v>-5.2064631956912022E-2</v>
      </c>
      <c r="T599" s="5">
        <f t="shared" si="78"/>
        <v>1.3831855844304612</v>
      </c>
      <c r="U599" s="5">
        <f t="shared" si="79"/>
        <v>1.6107723648120023</v>
      </c>
    </row>
    <row r="600" spans="1:21" x14ac:dyDescent="0.15">
      <c r="A600" s="1">
        <v>42640</v>
      </c>
      <c r="B600" s="2">
        <v>1.075</v>
      </c>
      <c r="C600" s="2">
        <v>1.0660000000000001</v>
      </c>
      <c r="D600" s="2">
        <v>1.0660000000000001</v>
      </c>
      <c r="E600" s="2">
        <v>1.0549999999999999</v>
      </c>
      <c r="F600" s="2">
        <v>1.0720000000000001</v>
      </c>
      <c r="G600" s="10">
        <v>10704.58</v>
      </c>
      <c r="H600" s="10">
        <v>10792.72</v>
      </c>
      <c r="I600" s="2" t="s">
        <v>8</v>
      </c>
      <c r="J600" s="2" t="s">
        <v>8</v>
      </c>
      <c r="K600" s="2" t="s">
        <v>8</v>
      </c>
      <c r="L600" s="2">
        <f t="shared" si="72"/>
        <v>1.0660484113597777</v>
      </c>
      <c r="M600" s="2">
        <f t="shared" si="73"/>
        <v>1.0605</v>
      </c>
      <c r="N600" s="3">
        <f t="shared" si="74"/>
        <v>5.2318824703230238E-3</v>
      </c>
      <c r="O600" t="str">
        <f>IF(N600&gt;参数!B$5,"套","")</f>
        <v/>
      </c>
      <c r="P600" s="3" t="str">
        <f>IFERROR(IF(O599="套",(F600-E599)/2-2*参数!B$2,""),"")</f>
        <v/>
      </c>
      <c r="Q600" s="11">
        <f t="shared" si="75"/>
        <v>5.3142538570099012</v>
      </c>
      <c r="R600" s="3">
        <f t="shared" si="76"/>
        <v>0</v>
      </c>
      <c r="S600" s="3">
        <f t="shared" si="77"/>
        <v>1.5151515151515138E-2</v>
      </c>
      <c r="T600" s="5">
        <f t="shared" si="78"/>
        <v>1.3831855844304612</v>
      </c>
      <c r="U600" s="5">
        <f t="shared" si="79"/>
        <v>1.6351780067030932</v>
      </c>
    </row>
    <row r="601" spans="1:21" x14ac:dyDescent="0.15">
      <c r="A601" s="1">
        <v>42641</v>
      </c>
      <c r="B601" s="2">
        <v>1.075</v>
      </c>
      <c r="C601" s="2">
        <v>1.0640000000000001</v>
      </c>
      <c r="D601" s="2">
        <v>1.071</v>
      </c>
      <c r="E601" s="2">
        <v>1.073</v>
      </c>
      <c r="F601" s="2">
        <v>1.0680000000000001</v>
      </c>
      <c r="G601" s="10">
        <v>10817.05</v>
      </c>
      <c r="H601" s="10">
        <v>10799.5</v>
      </c>
      <c r="I601" s="2" t="s">
        <v>8</v>
      </c>
      <c r="J601" s="2" t="s">
        <v>8</v>
      </c>
      <c r="K601" s="2" t="s">
        <v>8</v>
      </c>
      <c r="L601" s="2">
        <f t="shared" si="72"/>
        <v>1.0773022011596707</v>
      </c>
      <c r="M601" s="2">
        <f t="shared" si="73"/>
        <v>1.0685</v>
      </c>
      <c r="N601" s="3">
        <f t="shared" si="74"/>
        <v>8.2379046885079354E-3</v>
      </c>
      <c r="O601" t="str">
        <f>IF(N601&gt;参数!B$5,"套","")</f>
        <v>套</v>
      </c>
      <c r="P601" s="3" t="str">
        <f>IFERROR(IF(O600="套",(F601-E600)/2-2*参数!B$2,""),"")</f>
        <v/>
      </c>
      <c r="Q601" s="11">
        <f t="shared" si="75"/>
        <v>5.3142538570099012</v>
      </c>
      <c r="R601" s="3">
        <f t="shared" si="76"/>
        <v>4.6904315196996116E-3</v>
      </c>
      <c r="S601" s="3">
        <f t="shared" si="77"/>
        <v>-3.7313432835820448E-3</v>
      </c>
      <c r="T601" s="5">
        <f t="shared" si="78"/>
        <v>1.389673321693268</v>
      </c>
      <c r="U601" s="5">
        <f t="shared" si="79"/>
        <v>1.6290765962303206</v>
      </c>
    </row>
    <row r="602" spans="1:21" x14ac:dyDescent="0.15">
      <c r="A602" s="1">
        <v>42642</v>
      </c>
      <c r="B602" s="2">
        <v>1.075</v>
      </c>
      <c r="C602" s="2">
        <v>1.071</v>
      </c>
      <c r="D602" s="2">
        <v>1.071</v>
      </c>
      <c r="E602" s="2">
        <v>1.07</v>
      </c>
      <c r="F602" s="2">
        <v>1.0680000000000001</v>
      </c>
      <c r="G602" s="10">
        <v>10810.99</v>
      </c>
      <c r="H602" s="10">
        <v>10795.62</v>
      </c>
      <c r="I602" s="2" t="s">
        <v>8</v>
      </c>
      <c r="J602" s="2" t="s">
        <v>8</v>
      </c>
      <c r="K602" s="2" t="s">
        <v>8</v>
      </c>
      <c r="L602" s="2">
        <f t="shared" si="72"/>
        <v>1.0760865468308718</v>
      </c>
      <c r="M602" s="2">
        <f t="shared" si="73"/>
        <v>1.0705</v>
      </c>
      <c r="N602" s="3">
        <f t="shared" si="74"/>
        <v>5.2186331909125361E-3</v>
      </c>
      <c r="O602" t="str">
        <f>IF(N602&gt;参数!B$5,"套","")</f>
        <v/>
      </c>
      <c r="P602" s="3">
        <f>IFERROR(IF(O601="套",(F602-E601)/2-2*参数!B$2,""),"")</f>
        <v>-2.6999999999999468E-3</v>
      </c>
      <c r="Q602" s="11">
        <f t="shared" si="75"/>
        <v>5.2999053715959752</v>
      </c>
      <c r="R602" s="3">
        <f t="shared" si="76"/>
        <v>0</v>
      </c>
      <c r="S602" s="3">
        <f t="shared" si="77"/>
        <v>0</v>
      </c>
      <c r="T602" s="5">
        <f t="shared" si="78"/>
        <v>1.389673321693268</v>
      </c>
      <c r="U602" s="5">
        <f t="shared" si="79"/>
        <v>1.6290765962303206</v>
      </c>
    </row>
    <row r="603" spans="1:21" x14ac:dyDescent="0.15">
      <c r="A603" s="1">
        <v>42643</v>
      </c>
      <c r="B603" s="2">
        <v>1.08</v>
      </c>
      <c r="C603" s="2">
        <v>1.071</v>
      </c>
      <c r="D603" s="2">
        <v>1.0740000000000001</v>
      </c>
      <c r="E603" s="2">
        <v>1.0669999999999999</v>
      </c>
      <c r="F603" s="2">
        <v>1.079</v>
      </c>
      <c r="G603" s="10">
        <v>10792.37</v>
      </c>
      <c r="H603" s="10">
        <v>10852.13</v>
      </c>
      <c r="I603" s="2" t="s">
        <v>8</v>
      </c>
      <c r="J603" s="2" t="s">
        <v>8</v>
      </c>
      <c r="K603" s="2" t="s">
        <v>8</v>
      </c>
      <c r="L603" s="2">
        <f t="shared" si="72"/>
        <v>1.0746925547120034</v>
      </c>
      <c r="M603" s="2">
        <f t="shared" si="73"/>
        <v>1.069</v>
      </c>
      <c r="N603" s="3">
        <f t="shared" si="74"/>
        <v>5.325121339572858E-3</v>
      </c>
      <c r="O603" t="str">
        <f>IF(N603&gt;参数!B$5,"套","")</f>
        <v/>
      </c>
      <c r="P603" s="3" t="str">
        <f>IFERROR(IF(O602="套",(F603-E602)/2-2*参数!B$2,""),"")</f>
        <v/>
      </c>
      <c r="Q603" s="11">
        <f t="shared" si="75"/>
        <v>5.2999053715959752</v>
      </c>
      <c r="R603" s="3">
        <f t="shared" si="76"/>
        <v>2.8011204481794838E-3</v>
      </c>
      <c r="S603" s="3">
        <f t="shared" si="77"/>
        <v>1.0299625468164653E-2</v>
      </c>
      <c r="T603" s="5">
        <f t="shared" si="78"/>
        <v>1.3935659640509526</v>
      </c>
      <c r="U603" s="5">
        <f t="shared" si="79"/>
        <v>1.6458554750304455</v>
      </c>
    </row>
    <row r="604" spans="1:21" x14ac:dyDescent="0.15">
      <c r="A604" s="1">
        <v>42653</v>
      </c>
      <c r="B604" s="2">
        <v>1.107</v>
      </c>
      <c r="C604" s="2">
        <v>1.0740000000000001</v>
      </c>
      <c r="D604" s="2">
        <v>1.081</v>
      </c>
      <c r="E604" s="2">
        <v>1.0840000000000001</v>
      </c>
      <c r="F604" s="2">
        <v>1.1200000000000001</v>
      </c>
      <c r="G604" s="10">
        <v>10907.01</v>
      </c>
      <c r="H604" s="10">
        <v>11128.54</v>
      </c>
      <c r="I604" s="2" t="s">
        <v>8</v>
      </c>
      <c r="J604" s="2" t="s">
        <v>8</v>
      </c>
      <c r="K604" s="2" t="s">
        <v>8</v>
      </c>
      <c r="L604" s="2">
        <f t="shared" si="72"/>
        <v>1.0851885556107421</v>
      </c>
      <c r="M604" s="2">
        <f t="shared" si="73"/>
        <v>1.0790000000000002</v>
      </c>
      <c r="N604" s="3">
        <f t="shared" si="74"/>
        <v>5.7354546902148584E-3</v>
      </c>
      <c r="O604" t="str">
        <f>IF(N604&gt;参数!B$5,"套","")</f>
        <v/>
      </c>
      <c r="P604" s="3" t="str">
        <f>IFERROR(IF(O603="套",(F604-E603)/2-2*参数!B$2,""),"")</f>
        <v/>
      </c>
      <c r="Q604" s="11">
        <f t="shared" si="75"/>
        <v>5.2999053715959752</v>
      </c>
      <c r="R604" s="3">
        <f t="shared" si="76"/>
        <v>6.5176908752326845E-3</v>
      </c>
      <c r="S604" s="3">
        <f t="shared" si="77"/>
        <v>3.7998146431881485E-2</v>
      </c>
      <c r="T604" s="5">
        <f t="shared" si="78"/>
        <v>1.4026487962188823</v>
      </c>
      <c r="U604" s="5">
        <f t="shared" si="79"/>
        <v>1.7083949323763663</v>
      </c>
    </row>
    <row r="605" spans="1:21" x14ac:dyDescent="0.15">
      <c r="A605" s="1">
        <v>42654</v>
      </c>
      <c r="B605" s="2">
        <v>1.1180000000000001</v>
      </c>
      <c r="C605" s="2">
        <v>1.081</v>
      </c>
      <c r="D605" s="2">
        <v>1.0960000000000001</v>
      </c>
      <c r="E605" s="2">
        <v>1.121</v>
      </c>
      <c r="F605" s="2">
        <v>1.1279999999999999</v>
      </c>
      <c r="G605" s="10">
        <v>11152.07</v>
      </c>
      <c r="H605" s="10">
        <v>11242.41</v>
      </c>
      <c r="I605" s="2" t="s">
        <v>8</v>
      </c>
      <c r="J605" s="2" t="s">
        <v>8</v>
      </c>
      <c r="K605" s="2" t="s">
        <v>8</v>
      </c>
      <c r="L605" s="2">
        <f t="shared" si="72"/>
        <v>1.1092235912797186</v>
      </c>
      <c r="M605" s="2">
        <f t="shared" si="73"/>
        <v>1.101</v>
      </c>
      <c r="N605" s="3">
        <f t="shared" si="74"/>
        <v>7.4692018889359613E-3</v>
      </c>
      <c r="O605" t="str">
        <f>IF(N605&gt;参数!B$5,"套","")</f>
        <v>套</v>
      </c>
      <c r="P605" s="3" t="str">
        <f>IFERROR(IF(O604="套",(F605-E604)/2-2*参数!B$2,""),"")</f>
        <v/>
      </c>
      <c r="Q605" s="11">
        <f t="shared" si="75"/>
        <v>5.2999053715959752</v>
      </c>
      <c r="R605" s="3">
        <f t="shared" si="76"/>
        <v>1.3876040703052928E-2</v>
      </c>
      <c r="S605" s="3">
        <f t="shared" si="77"/>
        <v>7.1428571428568954E-3</v>
      </c>
      <c r="T605" s="5">
        <f t="shared" si="78"/>
        <v>1.4221120080073038</v>
      </c>
      <c r="U605" s="5">
        <f t="shared" si="79"/>
        <v>1.7205977533219114</v>
      </c>
    </row>
    <row r="606" spans="1:21" x14ac:dyDescent="0.15">
      <c r="A606" s="1">
        <v>42655</v>
      </c>
      <c r="B606" s="2">
        <v>1.1160000000000001</v>
      </c>
      <c r="C606" s="2">
        <v>1.0960000000000001</v>
      </c>
      <c r="D606" s="2">
        <v>1.1120000000000001</v>
      </c>
      <c r="E606" s="2">
        <v>1.119</v>
      </c>
      <c r="F606" s="2">
        <v>1.111</v>
      </c>
      <c r="G606" s="10">
        <v>11234.11</v>
      </c>
      <c r="H606" s="10">
        <v>11241.52</v>
      </c>
      <c r="I606" s="2" t="s">
        <v>8</v>
      </c>
      <c r="J606" s="2" t="s">
        <v>8</v>
      </c>
      <c r="K606" s="2" t="s">
        <v>8</v>
      </c>
      <c r="L606" s="2">
        <f t="shared" si="72"/>
        <v>1.1172158772007073</v>
      </c>
      <c r="M606" s="2">
        <f t="shared" si="73"/>
        <v>1.1074999999999999</v>
      </c>
      <c r="N606" s="3">
        <f t="shared" si="74"/>
        <v>8.7728010841601201E-3</v>
      </c>
      <c r="O606" t="str">
        <f>IF(N606&gt;参数!B$5,"套","")</f>
        <v>套</v>
      </c>
      <c r="P606" s="3">
        <f>IFERROR(IF(O605="套",(F606-E605)/2-2*参数!B$2,""),"")</f>
        <v>-5.2000000000000041E-3</v>
      </c>
      <c r="Q606" s="11">
        <f t="shared" si="75"/>
        <v>5.2723458636636762</v>
      </c>
      <c r="R606" s="3">
        <f t="shared" si="76"/>
        <v>1.4598540145985384E-2</v>
      </c>
      <c r="S606" s="3">
        <f t="shared" si="77"/>
        <v>-1.50709219858155E-2</v>
      </c>
      <c r="T606" s="5">
        <f t="shared" si="78"/>
        <v>1.4428727672482862</v>
      </c>
      <c r="U606" s="5">
        <f t="shared" si="79"/>
        <v>1.6946667588126274</v>
      </c>
    </row>
    <row r="607" spans="1:21" x14ac:dyDescent="0.15">
      <c r="A607" s="1">
        <v>42656</v>
      </c>
      <c r="B607" s="2">
        <v>1.1180000000000001</v>
      </c>
      <c r="C607" s="2">
        <v>1.1120000000000001</v>
      </c>
      <c r="D607" s="2">
        <v>1.1100000000000001</v>
      </c>
      <c r="E607" s="2">
        <v>1.1100000000000001</v>
      </c>
      <c r="F607" s="2">
        <v>1.1120000000000001</v>
      </c>
      <c r="G607" s="10">
        <v>11243.15</v>
      </c>
      <c r="H607" s="10">
        <v>11261.81</v>
      </c>
      <c r="I607" s="2" t="s">
        <v>8</v>
      </c>
      <c r="J607" s="2" t="s">
        <v>8</v>
      </c>
      <c r="K607" s="2" t="s">
        <v>8</v>
      </c>
      <c r="L607" s="2">
        <f t="shared" si="72"/>
        <v>1.116153727076054</v>
      </c>
      <c r="M607" s="2">
        <f t="shared" si="73"/>
        <v>1.1110000000000002</v>
      </c>
      <c r="N607" s="3">
        <f t="shared" si="74"/>
        <v>4.6388182502734576E-3</v>
      </c>
      <c r="O607" t="str">
        <f>IF(N607&gt;参数!B$5,"套","")</f>
        <v/>
      </c>
      <c r="P607" s="3">
        <f>IFERROR(IF(O606="套",(F607-E606)/2-2*参数!B$2,""),"")</f>
        <v>-3.6999999999999477E-3</v>
      </c>
      <c r="Q607" s="11">
        <f t="shared" si="75"/>
        <v>5.2528381839681213</v>
      </c>
      <c r="R607" s="3">
        <f t="shared" si="76"/>
        <v>-1.7985611510791255E-3</v>
      </c>
      <c r="S607" s="3">
        <f t="shared" si="77"/>
        <v>9.0009000900104219E-4</v>
      </c>
      <c r="T607" s="5">
        <f t="shared" si="78"/>
        <v>1.4402776723431634</v>
      </c>
      <c r="U607" s="5">
        <f t="shared" si="79"/>
        <v>1.6961921114308209</v>
      </c>
    </row>
    <row r="608" spans="1:21" x14ac:dyDescent="0.15">
      <c r="A608" s="1">
        <v>42657</v>
      </c>
      <c r="B608" s="2">
        <v>1.115</v>
      </c>
      <c r="C608" s="2">
        <v>1.109</v>
      </c>
      <c r="D608" s="2">
        <v>1.1100000000000001</v>
      </c>
      <c r="E608" s="2">
        <v>1.109</v>
      </c>
      <c r="F608" s="2">
        <v>1.107</v>
      </c>
      <c r="G608" s="10">
        <v>11243.87</v>
      </c>
      <c r="H608" s="10">
        <v>11229.78</v>
      </c>
      <c r="I608" s="2" t="s">
        <v>8</v>
      </c>
      <c r="J608" s="2" t="s">
        <v>8</v>
      </c>
      <c r="K608" s="2" t="s">
        <v>8</v>
      </c>
      <c r="L608" s="2">
        <f t="shared" si="72"/>
        <v>1.1163080806726451</v>
      </c>
      <c r="M608" s="2">
        <f t="shared" si="73"/>
        <v>1.109</v>
      </c>
      <c r="N608" s="3">
        <f t="shared" si="74"/>
        <v>6.5897932124843184E-3</v>
      </c>
      <c r="O608" t="str">
        <f>IF(N608&gt;参数!B$5,"套","")</f>
        <v/>
      </c>
      <c r="P608" s="3" t="str">
        <f>IFERROR(IF(O607="套",(F608-E607)/2-2*参数!B$2,""),"")</f>
        <v/>
      </c>
      <c r="Q608" s="11">
        <f t="shared" si="75"/>
        <v>5.2528381839681213</v>
      </c>
      <c r="R608" s="3">
        <f t="shared" si="76"/>
        <v>0</v>
      </c>
      <c r="S608" s="3">
        <f t="shared" si="77"/>
        <v>-4.4964028776979248E-3</v>
      </c>
      <c r="T608" s="5">
        <f t="shared" si="78"/>
        <v>1.4402776723431634</v>
      </c>
      <c r="U608" s="5">
        <f t="shared" si="79"/>
        <v>1.6885653483398548</v>
      </c>
    </row>
    <row r="609" spans="1:21" x14ac:dyDescent="0.15">
      <c r="A609" s="1">
        <v>42660</v>
      </c>
      <c r="B609" s="2">
        <v>1.1000000000000001</v>
      </c>
      <c r="C609" s="2">
        <v>1.1100000000000001</v>
      </c>
      <c r="D609" s="2">
        <v>1.111</v>
      </c>
      <c r="E609" s="2">
        <v>1.1200000000000001</v>
      </c>
      <c r="F609" s="2">
        <v>1.085</v>
      </c>
      <c r="G609" s="10">
        <v>11292.37</v>
      </c>
      <c r="H609" s="10">
        <v>11079.19</v>
      </c>
      <c r="I609" s="2" t="s">
        <v>8</v>
      </c>
      <c r="J609" s="2" t="s">
        <v>8</v>
      </c>
      <c r="K609" s="2" t="s">
        <v>8</v>
      </c>
      <c r="L609" s="2">
        <f t="shared" si="72"/>
        <v>1.1209038073319335</v>
      </c>
      <c r="M609" s="2">
        <f t="shared" si="73"/>
        <v>1.1150000000000002</v>
      </c>
      <c r="N609" s="3">
        <f t="shared" si="74"/>
        <v>5.2948944681017185E-3</v>
      </c>
      <c r="O609" t="str">
        <f>IF(N609&gt;参数!B$5,"套","")</f>
        <v/>
      </c>
      <c r="P609" s="3" t="str">
        <f>IFERROR(IF(O608="套",(F609-E608)/2-2*参数!B$2,""),"")</f>
        <v/>
      </c>
      <c r="Q609" s="11">
        <f t="shared" si="75"/>
        <v>5.2528381839681213</v>
      </c>
      <c r="R609" s="3">
        <f t="shared" si="76"/>
        <v>9.009009009008917E-4</v>
      </c>
      <c r="S609" s="3">
        <f t="shared" si="77"/>
        <v>-1.9873532068654054E-2</v>
      </c>
      <c r="T609" s="5">
        <f t="shared" si="78"/>
        <v>1.4415752197957248</v>
      </c>
      <c r="U609" s="5">
        <f t="shared" si="79"/>
        <v>1.6550075907396047</v>
      </c>
    </row>
    <row r="610" spans="1:21" x14ac:dyDescent="0.15">
      <c r="A610" s="1">
        <v>42661</v>
      </c>
      <c r="B610" s="2">
        <v>1.115</v>
      </c>
      <c r="C610" s="2">
        <v>1.1100000000000001</v>
      </c>
      <c r="D610" s="2">
        <v>1.1120000000000001</v>
      </c>
      <c r="E610" s="2">
        <v>1.081</v>
      </c>
      <c r="F610" s="2">
        <v>1.1080000000000001</v>
      </c>
      <c r="G610" s="10">
        <v>11060.87</v>
      </c>
      <c r="H610" s="10">
        <v>11239.4</v>
      </c>
      <c r="I610" s="2" t="s">
        <v>8</v>
      </c>
      <c r="J610" s="2" t="s">
        <v>8</v>
      </c>
      <c r="K610" s="2" t="s">
        <v>8</v>
      </c>
      <c r="L610" s="2">
        <f t="shared" si="72"/>
        <v>1.0982720397429777</v>
      </c>
      <c r="M610" s="2">
        <f t="shared" si="73"/>
        <v>1.0954999999999999</v>
      </c>
      <c r="N610" s="3">
        <f t="shared" si="74"/>
        <v>2.5303877160911536E-3</v>
      </c>
      <c r="O610" t="str">
        <f>IF(N610&gt;参数!B$5,"套","")</f>
        <v/>
      </c>
      <c r="P610" s="3" t="str">
        <f>IFERROR(IF(O609="套",(F610-E609)/2-2*参数!B$2,""),"")</f>
        <v/>
      </c>
      <c r="Q610" s="11">
        <f t="shared" si="75"/>
        <v>5.2528381839681213</v>
      </c>
      <c r="R610" s="3">
        <f t="shared" si="76"/>
        <v>9.0009000900104219E-4</v>
      </c>
      <c r="S610" s="3">
        <f t="shared" si="77"/>
        <v>2.1198156682027847E-2</v>
      </c>
      <c r="T610" s="5">
        <f t="shared" si="78"/>
        <v>1.4428727672482864</v>
      </c>
      <c r="U610" s="5">
        <f t="shared" si="79"/>
        <v>1.6900907009580481</v>
      </c>
    </row>
    <row r="611" spans="1:21" x14ac:dyDescent="0.15">
      <c r="A611" s="1">
        <v>42662</v>
      </c>
      <c r="B611" s="2">
        <v>1.1180000000000001</v>
      </c>
      <c r="C611" s="2">
        <v>1.109</v>
      </c>
      <c r="D611" s="2">
        <v>1.1100000000000001</v>
      </c>
      <c r="E611" s="2">
        <v>1.1100000000000001</v>
      </c>
      <c r="F611" s="2">
        <v>1.1120000000000001</v>
      </c>
      <c r="G611" s="10">
        <v>11257.78</v>
      </c>
      <c r="H611" s="10">
        <v>11266.44</v>
      </c>
      <c r="I611" s="2" t="s">
        <v>8</v>
      </c>
      <c r="J611" s="2" t="s">
        <v>8</v>
      </c>
      <c r="K611" s="2" t="s">
        <v>8</v>
      </c>
      <c r="L611" s="2">
        <f t="shared" si="72"/>
        <v>1.1167322112390343</v>
      </c>
      <c r="M611" s="2">
        <f t="shared" si="73"/>
        <v>1.1095000000000002</v>
      </c>
      <c r="N611" s="3">
        <f t="shared" si="74"/>
        <v>6.5184418558217327E-3</v>
      </c>
      <c r="O611" t="str">
        <f>IF(N611&gt;参数!B$5,"套","")</f>
        <v/>
      </c>
      <c r="P611" s="3" t="str">
        <f>IFERROR(IF(O610="套",(F611-E610)/2-2*参数!B$2,""),"")</f>
        <v/>
      </c>
      <c r="Q611" s="11">
        <f t="shared" si="75"/>
        <v>5.2528381839681213</v>
      </c>
      <c r="R611" s="3">
        <f t="shared" si="76"/>
        <v>-1.7985611510791255E-3</v>
      </c>
      <c r="S611" s="3">
        <f t="shared" si="77"/>
        <v>3.6101083032491488E-3</v>
      </c>
      <c r="T611" s="5">
        <f t="shared" si="78"/>
        <v>1.4402776723431636</v>
      </c>
      <c r="U611" s="5">
        <f t="shared" si="79"/>
        <v>1.6961921114308209</v>
      </c>
    </row>
    <row r="612" spans="1:21" x14ac:dyDescent="0.15">
      <c r="A612" s="1">
        <v>42663</v>
      </c>
      <c r="B612" s="2">
        <v>1.1180000000000001</v>
      </c>
      <c r="C612" s="2">
        <v>1.1100000000000001</v>
      </c>
      <c r="D612" s="2">
        <v>1.115</v>
      </c>
      <c r="E612" s="2">
        <v>1.115</v>
      </c>
      <c r="F612" s="2">
        <v>1.111</v>
      </c>
      <c r="G612" s="10">
        <v>11300.53</v>
      </c>
      <c r="H612" s="10">
        <v>11271.92</v>
      </c>
      <c r="I612" s="2" t="s">
        <v>8</v>
      </c>
      <c r="J612" s="2" t="s">
        <v>8</v>
      </c>
      <c r="K612" s="2" t="s">
        <v>8</v>
      </c>
      <c r="L612" s="2">
        <f t="shared" si="72"/>
        <v>1.1212137027312976</v>
      </c>
      <c r="M612" s="2">
        <f t="shared" si="73"/>
        <v>1.1125</v>
      </c>
      <c r="N612" s="3">
        <f t="shared" si="74"/>
        <v>7.8325417809417264E-3</v>
      </c>
      <c r="O612" t="str">
        <f>IF(N612&gt;参数!B$5,"套","")</f>
        <v>套</v>
      </c>
      <c r="P612" s="3" t="str">
        <f>IFERROR(IF(O611="套",(F612-E611)/2-2*参数!B$2,""),"")</f>
        <v/>
      </c>
      <c r="Q612" s="11">
        <f t="shared" si="75"/>
        <v>5.2528381839681213</v>
      </c>
      <c r="R612" s="3">
        <f t="shared" si="76"/>
        <v>4.5045045045044585E-3</v>
      </c>
      <c r="S612" s="3">
        <f t="shared" si="77"/>
        <v>-8.9928057553967378E-4</v>
      </c>
      <c r="T612" s="5">
        <f t="shared" si="78"/>
        <v>1.4467654096059706</v>
      </c>
      <c r="U612" s="5">
        <f t="shared" si="79"/>
        <v>1.6946667588126276</v>
      </c>
    </row>
    <row r="613" spans="1:21" x14ac:dyDescent="0.15">
      <c r="A613" s="1">
        <v>42664</v>
      </c>
      <c r="B613" s="2">
        <v>1.1160000000000001</v>
      </c>
      <c r="C613" s="2">
        <v>1.1140000000000001</v>
      </c>
      <c r="D613" s="2">
        <v>1.1160000000000001</v>
      </c>
      <c r="E613" s="2">
        <v>1.111</v>
      </c>
      <c r="F613" s="2">
        <v>1.109</v>
      </c>
      <c r="G613" s="10">
        <v>11254.72</v>
      </c>
      <c r="H613" s="10">
        <v>11245.99</v>
      </c>
      <c r="I613" s="2" t="s">
        <v>8</v>
      </c>
      <c r="J613" s="2" t="s">
        <v>8</v>
      </c>
      <c r="K613" s="2" t="s">
        <v>8</v>
      </c>
      <c r="L613" s="2">
        <f t="shared" si="72"/>
        <v>1.1163793249064933</v>
      </c>
      <c r="M613" s="2">
        <f t="shared" si="73"/>
        <v>1.1125</v>
      </c>
      <c r="N613" s="3">
        <f t="shared" si="74"/>
        <v>3.4870336238141952E-3</v>
      </c>
      <c r="O613" t="str">
        <f>IF(N613&gt;参数!B$5,"套","")</f>
        <v/>
      </c>
      <c r="P613" s="3">
        <f>IFERROR(IF(O612="套",(F613-E612)/2-2*参数!B$2,""),"")</f>
        <v>-3.2000000000000028E-3</v>
      </c>
      <c r="Q613" s="11">
        <f t="shared" si="75"/>
        <v>5.2360291017794234</v>
      </c>
      <c r="R613" s="3">
        <f t="shared" si="76"/>
        <v>8.9686098654717661E-4</v>
      </c>
      <c r="S613" s="3">
        <f t="shared" si="77"/>
        <v>-1.8001800180017513E-3</v>
      </c>
      <c r="T613" s="5">
        <f t="shared" si="78"/>
        <v>1.4480629570585322</v>
      </c>
      <c r="U613" s="5">
        <f t="shared" si="79"/>
        <v>1.6916160535762415</v>
      </c>
    </row>
    <row r="614" spans="1:21" x14ac:dyDescent="0.15">
      <c r="A614" s="1">
        <v>42667</v>
      </c>
      <c r="B614" s="2">
        <v>1.1240000000000001</v>
      </c>
      <c r="C614" s="2">
        <v>1.1160000000000001</v>
      </c>
      <c r="D614" s="2">
        <v>1.113</v>
      </c>
      <c r="E614" s="2">
        <v>1.1060000000000001</v>
      </c>
      <c r="F614" s="2">
        <v>1.125</v>
      </c>
      <c r="G614" s="10">
        <v>11252.52</v>
      </c>
      <c r="H614" s="10">
        <v>11332.41</v>
      </c>
      <c r="I614" s="2" t="s">
        <v>8</v>
      </c>
      <c r="J614" s="2" t="s">
        <v>8</v>
      </c>
      <c r="K614" s="2" t="s">
        <v>8</v>
      </c>
      <c r="L614" s="2">
        <f t="shared" si="72"/>
        <v>1.1166156066295632</v>
      </c>
      <c r="M614" s="2">
        <f t="shared" si="73"/>
        <v>1.1110000000000002</v>
      </c>
      <c r="N614" s="3">
        <f t="shared" si="74"/>
        <v>5.0545514217488208E-3</v>
      </c>
      <c r="O614" t="str">
        <f>IF(N614&gt;参数!B$5,"套","")</f>
        <v/>
      </c>
      <c r="P614" s="3" t="str">
        <f>IFERROR(IF(O613="套",(F614-E613)/2-2*参数!B$2,""),"")</f>
        <v/>
      </c>
      <c r="Q614" s="11">
        <f t="shared" si="75"/>
        <v>5.2360291017794234</v>
      </c>
      <c r="R614" s="3">
        <f t="shared" si="76"/>
        <v>-2.6881720430108613E-3</v>
      </c>
      <c r="S614" s="3">
        <f t="shared" si="77"/>
        <v>1.4427412082957725E-2</v>
      </c>
      <c r="T614" s="5">
        <f t="shared" si="78"/>
        <v>1.4441703147008478</v>
      </c>
      <c r="U614" s="5">
        <f t="shared" si="79"/>
        <v>1.7160216954673326</v>
      </c>
    </row>
    <row r="615" spans="1:21" x14ac:dyDescent="0.15">
      <c r="A615" s="1">
        <v>42668</v>
      </c>
      <c r="B615" s="2">
        <v>1.1220000000000001</v>
      </c>
      <c r="C615" s="2">
        <v>1.113</v>
      </c>
      <c r="D615" s="2">
        <v>1.113</v>
      </c>
      <c r="E615" s="2">
        <v>1.125</v>
      </c>
      <c r="F615" s="2">
        <v>1.121</v>
      </c>
      <c r="G615" s="10">
        <v>11341.68</v>
      </c>
      <c r="H615" s="10">
        <v>11314.63</v>
      </c>
      <c r="I615" s="2" t="s">
        <v>8</v>
      </c>
      <c r="J615" s="2" t="s">
        <v>8</v>
      </c>
      <c r="K615" s="2" t="s">
        <v>8</v>
      </c>
      <c r="L615" s="2">
        <f t="shared" si="72"/>
        <v>1.1248734687502482</v>
      </c>
      <c r="M615" s="2">
        <f t="shared" si="73"/>
        <v>1.119</v>
      </c>
      <c r="N615" s="3">
        <f t="shared" si="74"/>
        <v>5.2488550046900784E-3</v>
      </c>
      <c r="O615" t="str">
        <f>IF(N615&gt;参数!B$5,"套","")</f>
        <v/>
      </c>
      <c r="P615" s="3" t="str">
        <f>IFERROR(IF(O614="套",(F615-E614)/2-2*参数!B$2,""),"")</f>
        <v/>
      </c>
      <c r="Q615" s="11">
        <f t="shared" si="75"/>
        <v>5.2360291017794234</v>
      </c>
      <c r="R615" s="3">
        <f t="shared" si="76"/>
        <v>0</v>
      </c>
      <c r="S615" s="3">
        <f t="shared" si="77"/>
        <v>-3.555555555555534E-3</v>
      </c>
      <c r="T615" s="5">
        <f t="shared" si="78"/>
        <v>1.4441703147008478</v>
      </c>
      <c r="U615" s="5">
        <f t="shared" si="79"/>
        <v>1.7099202849945598</v>
      </c>
    </row>
    <row r="616" spans="1:21" x14ac:dyDescent="0.15">
      <c r="A616" s="1">
        <v>42669</v>
      </c>
      <c r="B616" s="2">
        <v>1.1140000000000001</v>
      </c>
      <c r="C616" s="2">
        <v>1.113</v>
      </c>
      <c r="D616" s="2">
        <v>1.107</v>
      </c>
      <c r="E616" s="2">
        <v>1.121</v>
      </c>
      <c r="F616" s="2">
        <v>1.113</v>
      </c>
      <c r="G616" s="10">
        <v>11310.34</v>
      </c>
      <c r="H616" s="10">
        <v>11227.9</v>
      </c>
      <c r="I616" s="2" t="s">
        <v>8</v>
      </c>
      <c r="J616" s="2" t="s">
        <v>8</v>
      </c>
      <c r="K616" s="2" t="s">
        <v>8</v>
      </c>
      <c r="L616" s="2">
        <f t="shared" si="72"/>
        <v>1.1215958585477388</v>
      </c>
      <c r="M616" s="2">
        <f t="shared" si="73"/>
        <v>1.117</v>
      </c>
      <c r="N616" s="3">
        <f t="shared" si="74"/>
        <v>4.1144660230427732E-3</v>
      </c>
      <c r="O616" t="str">
        <f>IF(N616&gt;参数!B$5,"套","")</f>
        <v/>
      </c>
      <c r="P616" s="3" t="str">
        <f>IFERROR(IF(O615="套",(F616-E615)/2-2*参数!B$2,""),"")</f>
        <v/>
      </c>
      <c r="Q616" s="11">
        <f t="shared" si="75"/>
        <v>5.2360291017794234</v>
      </c>
      <c r="R616" s="3">
        <f t="shared" si="76"/>
        <v>-5.3908355795148077E-3</v>
      </c>
      <c r="S616" s="3">
        <f t="shared" si="77"/>
        <v>-7.1364852809990831E-3</v>
      </c>
      <c r="T616" s="5">
        <f t="shared" si="78"/>
        <v>1.4363850299854795</v>
      </c>
      <c r="U616" s="5">
        <f t="shared" si="79"/>
        <v>1.6977174640490145</v>
      </c>
    </row>
    <row r="617" spans="1:21" x14ac:dyDescent="0.15">
      <c r="A617" s="1">
        <v>42670</v>
      </c>
      <c r="B617" s="2">
        <v>1.1160000000000001</v>
      </c>
      <c r="C617" s="2">
        <v>1.095</v>
      </c>
      <c r="D617" s="2">
        <v>1.1000000000000001</v>
      </c>
      <c r="E617" s="2">
        <v>1.113</v>
      </c>
      <c r="F617" s="2">
        <v>1.1200000000000001</v>
      </c>
      <c r="G617" s="10">
        <v>11222.45</v>
      </c>
      <c r="H617" s="10">
        <v>11249.54</v>
      </c>
      <c r="I617" s="2" t="s">
        <v>8</v>
      </c>
      <c r="J617" s="2" t="s">
        <v>8</v>
      </c>
      <c r="K617" s="2" t="s">
        <v>8</v>
      </c>
      <c r="L617" s="2">
        <f t="shared" si="72"/>
        <v>1.1134863033158473</v>
      </c>
      <c r="M617" s="2">
        <f t="shared" si="73"/>
        <v>1.1040000000000001</v>
      </c>
      <c r="N617" s="3">
        <f t="shared" si="74"/>
        <v>8.5926660469630711E-3</v>
      </c>
      <c r="O617" t="str">
        <f>IF(N617&gt;参数!B$5,"套","")</f>
        <v>套</v>
      </c>
      <c r="P617" s="3" t="str">
        <f>IFERROR(IF(O616="套",(F617-E616)/2-2*参数!B$2,""),"")</f>
        <v/>
      </c>
      <c r="Q617" s="11">
        <f t="shared" si="75"/>
        <v>5.2360291017794234</v>
      </c>
      <c r="R617" s="3">
        <f t="shared" si="76"/>
        <v>-6.3233965672989667E-3</v>
      </c>
      <c r="S617" s="3">
        <f t="shared" si="77"/>
        <v>6.2893081761006275E-3</v>
      </c>
      <c r="T617" s="5">
        <f t="shared" si="78"/>
        <v>1.4273021978175497</v>
      </c>
      <c r="U617" s="5">
        <f t="shared" si="79"/>
        <v>1.7083949323763667</v>
      </c>
    </row>
    <row r="618" spans="1:21" x14ac:dyDescent="0.15">
      <c r="A618" s="1">
        <v>42671</v>
      </c>
      <c r="B618" s="2">
        <v>1.107</v>
      </c>
      <c r="C618" s="2">
        <v>1.099</v>
      </c>
      <c r="D618" s="2">
        <v>1.093</v>
      </c>
      <c r="E618" s="2">
        <v>1.1180000000000001</v>
      </c>
      <c r="F618" s="2">
        <v>1.1180000000000001</v>
      </c>
      <c r="G618" s="10">
        <v>11264.08</v>
      </c>
      <c r="H618" s="10">
        <v>11153</v>
      </c>
      <c r="I618" s="2" t="s">
        <v>8</v>
      </c>
      <c r="J618" s="2" t="s">
        <v>8</v>
      </c>
      <c r="K618" s="2" t="s">
        <v>8</v>
      </c>
      <c r="L618" s="2">
        <f t="shared" si="72"/>
        <v>1.1173703056302746</v>
      </c>
      <c r="M618" s="2">
        <f t="shared" si="73"/>
        <v>1.1085</v>
      </c>
      <c r="N618" s="3">
        <f t="shared" si="74"/>
        <v>8.0020799551416832E-3</v>
      </c>
      <c r="O618" t="str">
        <f>IF(N618&gt;参数!B$5,"套","")</f>
        <v>套</v>
      </c>
      <c r="P618" s="3">
        <f>IFERROR(IF(O617="套",(F618-E617)/2-2*参数!B$2,""),"")</f>
        <v>2.3000000000000576E-3</v>
      </c>
      <c r="Q618" s="11">
        <f t="shared" si="75"/>
        <v>5.248071968713516</v>
      </c>
      <c r="R618" s="3">
        <f t="shared" si="76"/>
        <v>-6.3636363636364601E-3</v>
      </c>
      <c r="S618" s="3">
        <f t="shared" si="77"/>
        <v>-1.7857142857142794E-3</v>
      </c>
      <c r="T618" s="5">
        <f t="shared" si="78"/>
        <v>1.4182193656496198</v>
      </c>
      <c r="U618" s="5">
        <f t="shared" si="79"/>
        <v>1.7053442271399804</v>
      </c>
    </row>
    <row r="619" spans="1:21" x14ac:dyDescent="0.15">
      <c r="A619" s="1">
        <v>42674</v>
      </c>
      <c r="C619" s="2">
        <v>1.093</v>
      </c>
      <c r="D619" s="2">
        <v>1.0820000000000001</v>
      </c>
      <c r="E619" s="2">
        <v>1.115</v>
      </c>
      <c r="F619" s="2">
        <v>1.111</v>
      </c>
      <c r="G619" s="10">
        <v>11121.48</v>
      </c>
      <c r="H619" s="10">
        <v>11115.77</v>
      </c>
      <c r="L619" s="2">
        <f t="shared" si="72"/>
        <v>1.104027884156729</v>
      </c>
      <c r="M619" s="2">
        <f t="shared" si="73"/>
        <v>1.1040000000000001</v>
      </c>
      <c r="N619" s="3">
        <f t="shared" si="74"/>
        <v>2.5257388341470843E-5</v>
      </c>
      <c r="O619" t="str">
        <f>IF(N619&gt;参数!B$5,"套","")</f>
        <v/>
      </c>
      <c r="P619" s="3">
        <f>IFERROR(IF(O618="套",(F619-E618)/2-2*参数!B$2,""),"")</f>
        <v>-3.7000000000000587E-3</v>
      </c>
      <c r="Q619" s="11">
        <f>IFERROR(Q618*(1+P619),Q618)</f>
        <v>5.2286541024292754</v>
      </c>
      <c r="R619" s="3">
        <f t="shared" si="76"/>
        <v>-1.0064043915827936E-2</v>
      </c>
      <c r="S619" s="3">
        <f t="shared" si="77"/>
        <v>-6.2611806797854275E-3</v>
      </c>
      <c r="T619" s="5">
        <f t="shared" si="78"/>
        <v>1.4039463436714443</v>
      </c>
      <c r="U619" s="5">
        <f t="shared" si="79"/>
        <v>1.6946667588126278</v>
      </c>
    </row>
  </sheetData>
  <autoFilter ref="A3:F618"/>
  <mergeCells count="2">
    <mergeCell ref="I1:K1"/>
    <mergeCell ref="L1:N1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workbookViewId="0">
      <selection activeCell="C20" sqref="C20"/>
    </sheetView>
  </sheetViews>
  <sheetFormatPr defaultRowHeight="13.5" x14ac:dyDescent="0.15"/>
  <cols>
    <col min="1" max="1" width="12.75" customWidth="1"/>
  </cols>
  <sheetData>
    <row r="2" spans="1:2" x14ac:dyDescent="0.15">
      <c r="A2" t="s">
        <v>5</v>
      </c>
      <c r="B2" s="4">
        <v>1E-4</v>
      </c>
    </row>
    <row r="3" spans="1:2" x14ac:dyDescent="0.15">
      <c r="A3" t="s">
        <v>6</v>
      </c>
      <c r="B3">
        <v>0</v>
      </c>
    </row>
    <row r="4" spans="1:2" x14ac:dyDescent="0.15">
      <c r="A4" t="s">
        <v>7</v>
      </c>
      <c r="B4" s="4">
        <v>5.0000000000000001E-3</v>
      </c>
    </row>
    <row r="5" spans="1:2" x14ac:dyDescent="0.15">
      <c r="A5" t="s">
        <v>29</v>
      </c>
      <c r="B5" s="4">
        <v>7.0000000000000001E-3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E37" sqref="E2:H37"/>
    </sheetView>
  </sheetViews>
  <sheetFormatPr defaultColWidth="13.125" defaultRowHeight="13.5" x14ac:dyDescent="0.15"/>
  <cols>
    <col min="4" max="4" width="11.375" customWidth="1"/>
  </cols>
  <sheetData>
    <row r="1" spans="1:8" x14ac:dyDescent="0.15">
      <c r="A1" t="s">
        <v>1</v>
      </c>
      <c r="B1" s="7" t="s">
        <v>35</v>
      </c>
      <c r="C1" s="7" t="s">
        <v>24</v>
      </c>
      <c r="D1" s="7" t="s">
        <v>13</v>
      </c>
    </row>
    <row r="2" spans="1:8" x14ac:dyDescent="0.15">
      <c r="A2" s="1">
        <v>41759</v>
      </c>
      <c r="B2" s="11">
        <f>VLOOKUP(A2,'161024'!A:T,20,FALSE)</f>
        <v>0.9745293466223699</v>
      </c>
      <c r="C2" s="11">
        <f>VLOOKUP(A2,'161024'!A:U,21,FALSE)</f>
        <v>0.94780987884436141</v>
      </c>
      <c r="D2" s="6">
        <f>VLOOKUP($A2,'161024'!$A:Q,17,FALSE)</f>
        <v>1.0138</v>
      </c>
      <c r="E2" s="7" t="s">
        <v>30</v>
      </c>
      <c r="F2" s="7" t="s">
        <v>35</v>
      </c>
      <c r="G2" s="7" t="s">
        <v>24</v>
      </c>
      <c r="H2" s="7" t="s">
        <v>13</v>
      </c>
    </row>
    <row r="3" spans="1:8" x14ac:dyDescent="0.15">
      <c r="A3" s="1">
        <v>41789</v>
      </c>
      <c r="B3" s="11">
        <f>VLOOKUP(A3,'161024'!A:T,20,FALSE)</f>
        <v>0.98338870431893655</v>
      </c>
      <c r="C3" s="11">
        <f>VLOOKUP(A3,'161024'!A:U,21,FALSE)</f>
        <v>1.026095060577819</v>
      </c>
      <c r="D3" s="6">
        <f>VLOOKUP($A3,'161024'!$A:Q,17,FALSE)</f>
        <v>1.1266897717617208</v>
      </c>
      <c r="E3" s="8">
        <f t="shared" ref="E3:E32" si="0">A3</f>
        <v>41789</v>
      </c>
      <c r="F3" s="9">
        <f>B3/B2-1</f>
        <v>9.0909090909088164E-3</v>
      </c>
      <c r="G3" s="9">
        <f>C3/C2-1</f>
        <v>8.259587020648973E-2</v>
      </c>
      <c r="H3" s="9">
        <f>D3/D2-1</f>
        <v>0.11135309899558177</v>
      </c>
    </row>
    <row r="4" spans="1:8" x14ac:dyDescent="0.15">
      <c r="A4" s="1">
        <v>41820</v>
      </c>
      <c r="B4" s="11">
        <f>VLOOKUP(A4,'161024'!A:T,20,FALSE)</f>
        <v>0.99114064230343268</v>
      </c>
      <c r="C4" s="11">
        <f>VLOOKUP(A4,'161024'!A:U,21,FALSE)</f>
        <v>1.2404473438956192</v>
      </c>
      <c r="D4" s="6">
        <f>VLOOKUP($A4,'161024'!$A:Q,17,FALSE)</f>
        <v>1.2514778838441587</v>
      </c>
      <c r="E4" s="8">
        <f t="shared" si="0"/>
        <v>41820</v>
      </c>
      <c r="F4" s="9">
        <f t="shared" ref="F4:F32" si="1">B4/B3-1</f>
        <v>7.8828828828829689E-3</v>
      </c>
      <c r="G4" s="9">
        <f t="shared" ref="G4:G32" si="2">C4/C3-1</f>
        <v>0.20890099909173454</v>
      </c>
      <c r="H4" s="9">
        <f t="shared" ref="H4:H32" si="3">D4/D3-1</f>
        <v>0.11075640802819753</v>
      </c>
    </row>
    <row r="5" spans="1:8" x14ac:dyDescent="0.15">
      <c r="A5" s="1">
        <v>41851</v>
      </c>
      <c r="B5" s="11">
        <f>VLOOKUP(A5,'161024'!A:T,20,FALSE)</f>
        <v>0.98781838316721993</v>
      </c>
      <c r="C5" s="11">
        <f>VLOOKUP(A5,'161024'!A:U,21,FALSE)</f>
        <v>1.602050326188257</v>
      </c>
      <c r="D5" s="6">
        <f>VLOOKUP($A5,'161024'!$A:Q,17,FALSE)</f>
        <v>1.2193149022293639</v>
      </c>
      <c r="E5" s="8">
        <f t="shared" si="0"/>
        <v>41851</v>
      </c>
      <c r="F5" s="9">
        <f t="shared" si="1"/>
        <v>-3.3519553072627328E-3</v>
      </c>
      <c r="G5" s="9">
        <f t="shared" si="2"/>
        <v>0.29151014274981257</v>
      </c>
      <c r="H5" s="9">
        <f t="shared" si="3"/>
        <v>-2.5699999999999945E-2</v>
      </c>
    </row>
    <row r="6" spans="1:8" x14ac:dyDescent="0.15">
      <c r="A6" s="1">
        <v>41880</v>
      </c>
      <c r="B6" s="11">
        <f>VLOOKUP(A6,'161024'!A:T,20,FALSE)</f>
        <v>1.0011074197120713</v>
      </c>
      <c r="C6" s="11">
        <f>VLOOKUP(A6,'161024'!A:U,21,FALSE)</f>
        <v>1.4911463187325251</v>
      </c>
      <c r="D6" s="6">
        <f>VLOOKUP($A6,'161024'!$A:Q,17,FALSE)</f>
        <v>1.2782595226814777</v>
      </c>
      <c r="E6" s="8">
        <f t="shared" si="0"/>
        <v>41880</v>
      </c>
      <c r="F6" s="9">
        <f t="shared" si="1"/>
        <v>1.3452914798207205E-2</v>
      </c>
      <c r="G6" s="9">
        <f t="shared" si="2"/>
        <v>-6.9226294357184637E-2</v>
      </c>
      <c r="H6" s="9">
        <f t="shared" si="3"/>
        <v>4.834240961407188E-2</v>
      </c>
    </row>
    <row r="7" spans="1:8" x14ac:dyDescent="0.15">
      <c r="A7" s="1">
        <v>41912</v>
      </c>
      <c r="B7" s="11">
        <f>VLOOKUP(A7,'161024'!A:T,20,FALSE)</f>
        <v>1.0077519379844964</v>
      </c>
      <c r="C7" s="11">
        <f>VLOOKUP(A7,'161024'!A:U,21,FALSE)</f>
        <v>1.9058713886300085</v>
      </c>
      <c r="D7" s="6">
        <f>VLOOKUP($A7,'161024'!$A:Q,17,FALSE)</f>
        <v>1.5068674552562809</v>
      </c>
      <c r="E7" s="8">
        <f t="shared" si="0"/>
        <v>41912</v>
      </c>
      <c r="F7" s="9">
        <f t="shared" si="1"/>
        <v>6.6371681415926531E-3</v>
      </c>
      <c r="G7" s="9">
        <f t="shared" si="2"/>
        <v>0.27812499999999996</v>
      </c>
      <c r="H7" s="9">
        <f t="shared" si="3"/>
        <v>0.17884312889391918</v>
      </c>
    </row>
    <row r="8" spans="1:8" x14ac:dyDescent="0.15">
      <c r="A8" s="1">
        <v>41943</v>
      </c>
      <c r="B8" s="11">
        <f>VLOOKUP(A8,'161024'!A:T,20,FALSE)</f>
        <v>0.98545711824781601</v>
      </c>
      <c r="C8" s="11">
        <f>VLOOKUP(A8,'161024'!A:U,21,FALSE)</f>
        <v>1.9952884859781395</v>
      </c>
      <c r="D8" s="6">
        <f>VLOOKUP($A8,'161024'!$A:Q,17,FALSE)</f>
        <v>1.5068674552562809</v>
      </c>
      <c r="E8" s="8">
        <f t="shared" si="0"/>
        <v>41943</v>
      </c>
      <c r="F8" s="9">
        <f t="shared" si="1"/>
        <v>-2.2123321123321271E-2</v>
      </c>
      <c r="G8" s="9">
        <f t="shared" si="2"/>
        <v>4.6916648144031514E-2</v>
      </c>
      <c r="H8" s="9">
        <f t="shared" si="3"/>
        <v>0</v>
      </c>
    </row>
    <row r="9" spans="1:8" x14ac:dyDescent="0.15">
      <c r="A9" s="1">
        <v>41971</v>
      </c>
      <c r="B9" s="11">
        <f>VLOOKUP(A9,'161024'!A:T,20,FALSE)</f>
        <v>0.98322505229481971</v>
      </c>
      <c r="C9" s="11">
        <f>VLOOKUP(A9,'161024'!A:U,21,FALSE)</f>
        <v>2.142080826908412</v>
      </c>
      <c r="D9" s="6">
        <f>VLOOKUP($A9,'161024'!$A:Q,17,FALSE)</f>
        <v>1.5292002822566977</v>
      </c>
      <c r="E9" s="8">
        <f t="shared" si="0"/>
        <v>41971</v>
      </c>
      <c r="F9" s="9">
        <f t="shared" si="1"/>
        <v>-2.2650056625143078E-3</v>
      </c>
      <c r="G9" s="9">
        <f t="shared" si="2"/>
        <v>7.3569482288828647E-2</v>
      </c>
      <c r="H9" s="9">
        <f t="shared" si="3"/>
        <v>1.4820697681481532E-2</v>
      </c>
    </row>
    <row r="10" spans="1:8" x14ac:dyDescent="0.15">
      <c r="A10" s="1">
        <v>42004</v>
      </c>
      <c r="B10" s="11">
        <f>VLOOKUP(A10,'161024'!A:T,20,FALSE)</f>
        <v>0.97299654117429013</v>
      </c>
      <c r="C10" s="11">
        <f>VLOOKUP(A10,'161024'!A:U,21,FALSE)</f>
        <v>2.0636609897284321</v>
      </c>
      <c r="D10" s="6">
        <f>VLOOKUP($A10,'161024'!$A:Q,17,FALSE)</f>
        <v>1.4220983085736003</v>
      </c>
      <c r="E10" s="8">
        <f t="shared" si="0"/>
        <v>42004</v>
      </c>
      <c r="F10" s="9">
        <f t="shared" si="1"/>
        <v>-1.0403021258110212E-2</v>
      </c>
      <c r="G10" s="9">
        <f t="shared" si="2"/>
        <v>-3.6609186821937256E-2</v>
      </c>
      <c r="H10" s="9">
        <f t="shared" si="3"/>
        <v>-7.0037898191493309E-2</v>
      </c>
    </row>
    <row r="11" spans="1:8" x14ac:dyDescent="0.15">
      <c r="A11" s="1">
        <v>42034</v>
      </c>
      <c r="B11" s="11">
        <f>VLOOKUP(A11,'161024'!A:T,20,FALSE)</f>
        <v>1.0101072554979817</v>
      </c>
      <c r="C11" s="11">
        <f>VLOOKUP(A11,'161024'!A:U,21,FALSE)</f>
        <v>2.102124687267942</v>
      </c>
      <c r="D11" s="6">
        <f>VLOOKUP($A11,'161024'!$A:Q,17,FALSE)</f>
        <v>1.4162600567488557</v>
      </c>
      <c r="E11" s="8">
        <f t="shared" si="0"/>
        <v>42034</v>
      </c>
      <c r="F11" s="9">
        <f t="shared" si="1"/>
        <v>3.8140643623361115E-2</v>
      </c>
      <c r="G11" s="9">
        <f t="shared" si="2"/>
        <v>1.8638573743922748E-2</v>
      </c>
      <c r="H11" s="9">
        <f t="shared" si="3"/>
        <v>-4.1053785027004297E-3</v>
      </c>
    </row>
    <row r="12" spans="1:8" x14ac:dyDescent="0.15">
      <c r="A12" s="1">
        <v>42062</v>
      </c>
      <c r="B12" s="11">
        <f>VLOOKUP(A12,'161024'!A:T,20,FALSE)</f>
        <v>1.0379402912407503</v>
      </c>
      <c r="C12" s="11">
        <f>VLOOKUP(A12,'161024'!A:U,21,FALSE)</f>
        <v>2.3128388563974256</v>
      </c>
      <c r="D12" s="6">
        <f>VLOOKUP($A12,'161024'!$A:Q,17,FALSE)</f>
        <v>1.586145729557338</v>
      </c>
      <c r="E12" s="8">
        <f t="shared" si="0"/>
        <v>42062</v>
      </c>
      <c r="F12" s="9">
        <f t="shared" si="1"/>
        <v>2.7554535017221271E-2</v>
      </c>
      <c r="G12" s="9">
        <f t="shared" si="2"/>
        <v>0.10023866348448696</v>
      </c>
      <c r="H12" s="9">
        <f t="shared" si="3"/>
        <v>0.11995372742381027</v>
      </c>
    </row>
    <row r="13" spans="1:8" x14ac:dyDescent="0.15">
      <c r="A13" s="1">
        <v>42094</v>
      </c>
      <c r="B13" s="11">
        <f>VLOOKUP(A13,'161024'!A:T,20,FALSE)</f>
        <v>1.0634539073382883</v>
      </c>
      <c r="C13" s="11">
        <f>VLOOKUP(A13,'161024'!A:U,21,FALSE)</f>
        <v>2.8078499203841476</v>
      </c>
      <c r="D13" s="6">
        <f>VLOOKUP($A13,'161024'!$A:Q,17,FALSE)</f>
        <v>2.0647745528142876</v>
      </c>
      <c r="E13" s="8">
        <f t="shared" si="0"/>
        <v>42094</v>
      </c>
      <c r="F13" s="9">
        <f t="shared" si="1"/>
        <v>2.4581005586592264E-2</v>
      </c>
      <c r="G13" s="9">
        <f t="shared" si="2"/>
        <v>0.21402747650036114</v>
      </c>
      <c r="H13" s="9">
        <f t="shared" si="3"/>
        <v>0.30175589439094308</v>
      </c>
    </row>
    <row r="14" spans="1:8" x14ac:dyDescent="0.15">
      <c r="A14" s="1">
        <v>42124</v>
      </c>
      <c r="B14" s="11">
        <f>VLOOKUP(A14,'161024'!A:T,20,FALSE)</f>
        <v>1.0607865747462732</v>
      </c>
      <c r="C14" s="11">
        <f>VLOOKUP(A14,'161024'!A:U,21,FALSE)</f>
        <v>5.4666948211695887</v>
      </c>
      <c r="D14" s="6">
        <f>VLOOKUP($A14,'161024'!$A:Q,17,FALSE)</f>
        <v>2.7197285387400996</v>
      </c>
      <c r="E14" s="8">
        <f t="shared" si="0"/>
        <v>42124</v>
      </c>
      <c r="F14" s="9">
        <f t="shared" si="1"/>
        <v>-2.5081788440564079E-3</v>
      </c>
      <c r="G14" s="9">
        <f t="shared" si="2"/>
        <v>0.94693269803454427</v>
      </c>
      <c r="H14" s="9">
        <f t="shared" si="3"/>
        <v>0.31720363127931317</v>
      </c>
    </row>
    <row r="15" spans="1:8" x14ac:dyDescent="0.15">
      <c r="A15" s="1">
        <v>42153</v>
      </c>
      <c r="B15" s="11">
        <f>VLOOKUP(A15,'161024'!A:T,20,FALSE)</f>
        <v>0.99487603727669172</v>
      </c>
      <c r="C15" s="11">
        <f>VLOOKUP(A15,'161024'!A:U,21,FALSE)</f>
        <v>10.110966527649936</v>
      </c>
      <c r="D15" s="6">
        <f>VLOOKUP($A15,'161024'!$A:Q,17,FALSE)</f>
        <v>3.2759692157605746</v>
      </c>
      <c r="E15" s="8">
        <f t="shared" si="0"/>
        <v>42153</v>
      </c>
      <c r="F15" s="9">
        <f t="shared" si="1"/>
        <v>-6.213364595545201E-2</v>
      </c>
      <c r="G15" s="9">
        <f t="shared" si="2"/>
        <v>0.84955752212389157</v>
      </c>
      <c r="H15" s="9">
        <f t="shared" si="3"/>
        <v>0.20452066046200001</v>
      </c>
    </row>
    <row r="16" spans="1:8" x14ac:dyDescent="0.15">
      <c r="A16" s="1">
        <v>42185</v>
      </c>
      <c r="B16" s="11">
        <f>VLOOKUP(A16,'161024'!A:T,20,FALSE)</f>
        <v>0.95881178092541186</v>
      </c>
      <c r="C16" s="11">
        <f>VLOOKUP(A16,'161024'!A:U,21,FALSE)</f>
        <v>7.2034589280721315</v>
      </c>
      <c r="D16" s="6">
        <f>VLOOKUP($A16,'161024'!$A:Q,17,FALSE)</f>
        <v>3.096804276869078</v>
      </c>
      <c r="E16" s="8">
        <f t="shared" si="0"/>
        <v>42185</v>
      </c>
      <c r="F16" s="9">
        <f t="shared" si="1"/>
        <v>-3.6249999999999782E-2</v>
      </c>
      <c r="G16" s="9">
        <f t="shared" si="2"/>
        <v>-0.28755980861244013</v>
      </c>
      <c r="H16" s="9">
        <f t="shared" si="3"/>
        <v>-5.4690666209419869E-2</v>
      </c>
    </row>
    <row r="17" spans="1:8" x14ac:dyDescent="0.15">
      <c r="A17" s="1">
        <v>42216</v>
      </c>
      <c r="B17" s="11">
        <f>VLOOKUP(A17,'161024'!A:T,20,FALSE)</f>
        <v>1.0632737648394646</v>
      </c>
      <c r="C17" s="11">
        <f>VLOOKUP(A17,'161024'!A:U,21,FALSE)</f>
        <v>5.6166660950246774</v>
      </c>
      <c r="D17" s="6">
        <f>VLOOKUP($A17,'161024'!$A:Q,17,FALSE)</f>
        <v>4.5374718749362257</v>
      </c>
      <c r="E17" s="8">
        <f t="shared" si="0"/>
        <v>42216</v>
      </c>
      <c r="F17" s="9">
        <f t="shared" si="1"/>
        <v>0.10894941634241251</v>
      </c>
      <c r="G17" s="9">
        <f t="shared" si="2"/>
        <v>-0.22028206850235055</v>
      </c>
      <c r="H17" s="9">
        <f t="shared" si="3"/>
        <v>0.46521105929357831</v>
      </c>
    </row>
    <row r="18" spans="1:8" x14ac:dyDescent="0.15">
      <c r="A18" s="1">
        <v>42247</v>
      </c>
      <c r="B18" s="11">
        <f>VLOOKUP(A18,'161024'!A:T,20,FALSE)</f>
        <v>1.1590305834273464</v>
      </c>
      <c r="C18" s="11">
        <f>VLOOKUP(A18,'161024'!A:U,21,FALSE)</f>
        <v>3.4977171289430156</v>
      </c>
      <c r="D18" s="6">
        <f>VLOOKUP($A18,'161024'!$A:Q,17,FALSE)</f>
        <v>4.7215149754562749</v>
      </c>
      <c r="E18" s="8">
        <f t="shared" si="0"/>
        <v>42247</v>
      </c>
      <c r="F18" s="9">
        <f t="shared" si="1"/>
        <v>9.0058479532163949E-2</v>
      </c>
      <c r="G18" s="9">
        <f t="shared" si="2"/>
        <v>-0.37726098191214485</v>
      </c>
      <c r="H18" s="9">
        <f t="shared" si="3"/>
        <v>4.0560714334485271E-2</v>
      </c>
    </row>
    <row r="19" spans="1:8" x14ac:dyDescent="0.15">
      <c r="A19" s="1">
        <v>42277</v>
      </c>
      <c r="B19" s="11">
        <f>VLOOKUP(A19,'161024'!A:T,20,FALSE)</f>
        <v>1.2025564100582014</v>
      </c>
      <c r="C19" s="11">
        <f>VLOOKUP(A19,'161024'!A:U,21,FALSE)</f>
        <v>2.5737005706745286</v>
      </c>
      <c r="D19" s="6">
        <f>VLOOKUP($A19,'161024'!$A:Q,17,FALSE)</f>
        <v>4.6840731184409368</v>
      </c>
      <c r="E19" s="8">
        <f t="shared" si="0"/>
        <v>42277</v>
      </c>
      <c r="F19" s="9">
        <f t="shared" si="1"/>
        <v>3.7553648068669121E-2</v>
      </c>
      <c r="G19" s="9">
        <f t="shared" si="2"/>
        <v>-0.26417704011065013</v>
      </c>
      <c r="H19" s="9">
        <f t="shared" si="3"/>
        <v>-7.9300515215923184E-3</v>
      </c>
    </row>
    <row r="20" spans="1:8" x14ac:dyDescent="0.15">
      <c r="A20" s="1">
        <v>42307</v>
      </c>
      <c r="B20" s="11">
        <f>VLOOKUP(A20,'161024'!A:T,20,FALSE)</f>
        <v>1.1988256249184135</v>
      </c>
      <c r="C20" s="11">
        <f>VLOOKUP(A20,'161024'!A:U,21,FALSE)</f>
        <v>3.9089286862876298</v>
      </c>
      <c r="D20" s="6">
        <f>VLOOKUP($A20,'161024'!$A:Q,17,FALSE)</f>
        <v>5.0563077585276313</v>
      </c>
      <c r="E20" s="8">
        <f t="shared" si="0"/>
        <v>42307</v>
      </c>
      <c r="F20" s="9">
        <f t="shared" si="1"/>
        <v>-3.1023784901760276E-3</v>
      </c>
      <c r="G20" s="9">
        <f t="shared" si="2"/>
        <v>0.51879699248120303</v>
      </c>
      <c r="H20" s="9">
        <f t="shared" si="3"/>
        <v>7.946815318087741E-2</v>
      </c>
    </row>
    <row r="21" spans="1:8" x14ac:dyDescent="0.15">
      <c r="A21" s="1">
        <v>42338</v>
      </c>
      <c r="B21" s="11">
        <f>VLOOKUP(A21,'161024'!A:T,20,FALSE)</f>
        <v>1.1590305834273449</v>
      </c>
      <c r="C21" s="11">
        <f>VLOOKUP(A21,'161024'!A:U,21,FALSE)</f>
        <v>4.3975447720735845</v>
      </c>
      <c r="D21" s="6">
        <f>VLOOKUP($A21,'161024'!$A:Q,17,FALSE)</f>
        <v>5.2259529248094774</v>
      </c>
      <c r="E21" s="8">
        <f t="shared" si="0"/>
        <v>42338</v>
      </c>
      <c r="F21" s="9">
        <f t="shared" si="1"/>
        <v>-3.3195020746888737E-2</v>
      </c>
      <c r="G21" s="9">
        <f t="shared" si="2"/>
        <v>0.12500000000000022</v>
      </c>
      <c r="H21" s="9">
        <f t="shared" si="3"/>
        <v>3.3551194741999968E-2</v>
      </c>
    </row>
    <row r="22" spans="1:8" x14ac:dyDescent="0.15">
      <c r="A22" s="1">
        <v>42369</v>
      </c>
      <c r="B22" s="11">
        <f>VLOOKUP(A22,'161024'!A:T,20,FALSE)</f>
        <v>1.1969975266383561</v>
      </c>
      <c r="C22" s="11">
        <f>VLOOKUP(A22,'161024'!A:U,21,FALSE)</f>
        <v>3.8785358930314935</v>
      </c>
      <c r="D22" s="6">
        <f>VLOOKUP($A22,'161024'!$A:Q,17,FALSE)</f>
        <v>5.2386055379402086</v>
      </c>
      <c r="E22" s="8">
        <f t="shared" si="0"/>
        <v>42369</v>
      </c>
      <c r="F22" s="9">
        <f t="shared" si="1"/>
        <v>3.2757499028834847E-2</v>
      </c>
      <c r="G22" s="9">
        <f t="shared" si="2"/>
        <v>-0.11802242067847368</v>
      </c>
      <c r="H22" s="9">
        <f t="shared" si="3"/>
        <v>2.4211111949870023E-3</v>
      </c>
    </row>
    <row r="23" spans="1:8" x14ac:dyDescent="0.15">
      <c r="A23" s="1">
        <v>42398</v>
      </c>
      <c r="B23" s="11">
        <f>VLOOKUP(A23,'161024'!A:T,20,FALSE)</f>
        <v>1.2456455544589518</v>
      </c>
      <c r="C23" s="11">
        <f>VLOOKUP(A23,'161024'!A:U,21,FALSE)</f>
        <v>1.5970441912482622</v>
      </c>
      <c r="D23" s="6">
        <f>VLOOKUP($A23,'161024'!$A:Q,17,FALSE)</f>
        <v>5.1583508362429571</v>
      </c>
      <c r="E23" s="8">
        <f t="shared" si="0"/>
        <v>42398</v>
      </c>
      <c r="F23" s="9">
        <f t="shared" si="1"/>
        <v>4.0641711229945976E-2</v>
      </c>
      <c r="G23" s="9">
        <f t="shared" si="2"/>
        <v>-0.58823529411764697</v>
      </c>
      <c r="H23" s="9">
        <f t="shared" si="3"/>
        <v>-1.531985966799998E-2</v>
      </c>
    </row>
    <row r="24" spans="1:8" x14ac:dyDescent="0.15">
      <c r="A24" s="1">
        <v>42429</v>
      </c>
      <c r="B24" s="11">
        <f>VLOOKUP(A24,'161024'!A:T,20,FALSE)</f>
        <v>1.2612161238896886</v>
      </c>
      <c r="C24" s="11">
        <f>VLOOKUP(A24,'161024'!A:U,21,FALSE)</f>
        <v>1.4582371029926828</v>
      </c>
      <c r="D24" s="6">
        <f>VLOOKUP($A24,'161024'!$A:Q,17,FALSE)</f>
        <v>5.0475738144528135</v>
      </c>
      <c r="E24" s="8">
        <f t="shared" si="0"/>
        <v>42429</v>
      </c>
      <c r="F24" s="9">
        <f t="shared" si="1"/>
        <v>1.2499999999999956E-2</v>
      </c>
      <c r="G24" s="9">
        <f t="shared" si="2"/>
        <v>-8.6914995224450675E-2</v>
      </c>
      <c r="H24" s="9">
        <f t="shared" si="3"/>
        <v>-2.1475278690199939E-2</v>
      </c>
    </row>
    <row r="25" spans="1:8" x14ac:dyDescent="0.15">
      <c r="A25" s="1">
        <v>42460</v>
      </c>
      <c r="B25" s="11">
        <f>VLOOKUP(A25,'161024'!A:T,20,FALSE)</f>
        <v>1.2586210289845656</v>
      </c>
      <c r="C25" s="11">
        <f>VLOOKUP(A25,'161024'!A:U,21,FALSE)</f>
        <v>1.9326217672507628</v>
      </c>
      <c r="D25" s="6">
        <f>VLOOKUP($A25,'161024'!$A:Q,17,FALSE)</f>
        <v>4.9543275249115135</v>
      </c>
      <c r="E25" s="8">
        <f t="shared" si="0"/>
        <v>42460</v>
      </c>
      <c r="F25" s="9">
        <f t="shared" si="1"/>
        <v>-2.057613168724437E-3</v>
      </c>
      <c r="G25" s="9">
        <f t="shared" si="2"/>
        <v>0.32531380753138084</v>
      </c>
      <c r="H25" s="9">
        <f t="shared" si="3"/>
        <v>-1.8473487059130544E-2</v>
      </c>
    </row>
    <row r="26" spans="1:8" x14ac:dyDescent="0.15">
      <c r="A26" s="1">
        <v>42489</v>
      </c>
      <c r="B26" s="11">
        <f>VLOOKUP(A26,'161024'!A:T,20,FALSE)</f>
        <v>1.2560259340794429</v>
      </c>
      <c r="C26" s="11">
        <f>VLOOKUP(A26,'161024'!A:U,21,FALSE)</f>
        <v>1.720597753321911</v>
      </c>
      <c r="D26" s="6">
        <f>VLOOKUP($A26,'161024'!$A:Q,17,FALSE)</f>
        <v>5.0504307065732377</v>
      </c>
      <c r="E26" s="8">
        <f t="shared" si="0"/>
        <v>42489</v>
      </c>
      <c r="F26" s="9">
        <f t="shared" si="1"/>
        <v>-2.0618556701030855E-3</v>
      </c>
      <c r="G26" s="9">
        <f t="shared" si="2"/>
        <v>-0.10970797158642431</v>
      </c>
      <c r="H26" s="9">
        <f t="shared" si="3"/>
        <v>1.9397825674321023E-2</v>
      </c>
    </row>
    <row r="27" spans="1:8" x14ac:dyDescent="0.15">
      <c r="A27" s="1">
        <v>42521</v>
      </c>
      <c r="B27" s="11">
        <f>VLOOKUP(A27,'161024'!A:T,20,FALSE)</f>
        <v>1.2651087662473723</v>
      </c>
      <c r="C27" s="11">
        <f>VLOOKUP(A27,'161024'!A:U,21,FALSE)</f>
        <v>1.6977174640490136</v>
      </c>
      <c r="D27" s="6">
        <f>VLOOKUP($A27,'161024'!$A:Q,17,FALSE)</f>
        <v>4.9387497242898704</v>
      </c>
      <c r="E27" s="8">
        <f t="shared" si="0"/>
        <v>42521</v>
      </c>
      <c r="F27" s="9">
        <f t="shared" si="1"/>
        <v>7.2314049586774676E-3</v>
      </c>
      <c r="G27" s="9">
        <f t="shared" si="2"/>
        <v>-1.3297872340425343E-2</v>
      </c>
      <c r="H27" s="9">
        <f t="shared" si="3"/>
        <v>-2.2113160000000076E-2</v>
      </c>
    </row>
    <row r="28" spans="1:8" x14ac:dyDescent="0.15">
      <c r="A28" s="1">
        <v>42551</v>
      </c>
      <c r="B28" s="11">
        <f>VLOOKUP(A28,'161024'!A:T,20,FALSE)</f>
        <v>1.2988450000139695</v>
      </c>
      <c r="C28" s="11">
        <f>VLOOKUP(A28,'161024'!A:U,21,FALSE)</f>
        <v>1.8594048415774915</v>
      </c>
      <c r="D28" s="6">
        <f>VLOOKUP($A28,'161024'!$A:Q,17,FALSE)</f>
        <v>5.2104148272607569</v>
      </c>
      <c r="E28" s="8">
        <f t="shared" si="0"/>
        <v>42551</v>
      </c>
      <c r="F28" s="9">
        <f t="shared" si="1"/>
        <v>2.666666666666706E-2</v>
      </c>
      <c r="G28" s="9">
        <f t="shared" si="2"/>
        <v>9.5238095238095566E-2</v>
      </c>
      <c r="H28" s="9">
        <f t="shared" si="3"/>
        <v>5.5006857633375761E-2</v>
      </c>
    </row>
    <row r="29" spans="1:8" x14ac:dyDescent="0.15">
      <c r="A29" s="1">
        <v>42580</v>
      </c>
      <c r="B29" s="11">
        <f>VLOOKUP(A29,'161024'!A:T,20,FALSE)</f>
        <v>1.3170106643498301</v>
      </c>
      <c r="C29" s="11">
        <f>VLOOKUP(A29,'161024'!A:U,21,FALSE)</f>
        <v>1.8212710261226608</v>
      </c>
      <c r="D29" s="6">
        <f>VLOOKUP($A29,'161024'!$A:Q,17,FALSE)</f>
        <v>5.451760923453028</v>
      </c>
      <c r="E29" s="8">
        <f t="shared" si="0"/>
        <v>42580</v>
      </c>
      <c r="F29" s="9">
        <f t="shared" si="1"/>
        <v>1.3986013986014623E-2</v>
      </c>
      <c r="G29" s="9">
        <f t="shared" si="2"/>
        <v>-2.0508613617720051E-2</v>
      </c>
      <c r="H29" s="9">
        <f t="shared" si="3"/>
        <v>4.6319938851999698E-2</v>
      </c>
    </row>
    <row r="30" spans="1:8" x14ac:dyDescent="0.15">
      <c r="A30" s="1">
        <v>42613</v>
      </c>
      <c r="B30" s="11">
        <f>VLOOKUP(A30,'161024'!A:T,20,FALSE)</f>
        <v>1.3585321828317944</v>
      </c>
      <c r="C30" s="11">
        <f>VLOOKUP(A30,'161024'!A:U,21,FALSE)</f>
        <v>1.8380499049227863</v>
      </c>
      <c r="D30" s="6">
        <f>VLOOKUP($A30,'161024'!$A:Q,17,FALSE)</f>
        <v>5.3202854951503493</v>
      </c>
      <c r="E30" s="8">
        <f t="shared" si="0"/>
        <v>42613</v>
      </c>
      <c r="F30" s="9">
        <f t="shared" si="1"/>
        <v>3.1527093596058542E-2</v>
      </c>
      <c r="G30" s="9">
        <f t="shared" si="2"/>
        <v>9.2127303182583109E-3</v>
      </c>
      <c r="H30" s="9">
        <f t="shared" si="3"/>
        <v>-2.4116139747999976E-2</v>
      </c>
    </row>
    <row r="31" spans="1:8" x14ac:dyDescent="0.15">
      <c r="A31" s="1">
        <v>42643</v>
      </c>
      <c r="B31" s="11">
        <f>VLOOKUP(A31,'161024'!A:T,20,FALSE)</f>
        <v>1.3935659640509526</v>
      </c>
      <c r="C31" s="11">
        <f>VLOOKUP(A31,'161024'!A:U,21,FALSE)</f>
        <v>1.6458554750304455</v>
      </c>
      <c r="D31" s="6">
        <f>VLOOKUP($A31,'161024'!$A:Q,17,FALSE)</f>
        <v>5.2999053715959752</v>
      </c>
      <c r="E31" s="8">
        <f t="shared" si="0"/>
        <v>42643</v>
      </c>
      <c r="F31" s="9">
        <f t="shared" si="1"/>
        <v>2.5787965616046016E-2</v>
      </c>
      <c r="G31" s="9">
        <f t="shared" si="2"/>
        <v>-0.10456431535269695</v>
      </c>
      <c r="H31" s="9">
        <f t="shared" si="3"/>
        <v>-3.8306447225344709E-3</v>
      </c>
    </row>
    <row r="32" spans="1:8" x14ac:dyDescent="0.15">
      <c r="A32" s="1">
        <v>42674</v>
      </c>
      <c r="B32" s="11">
        <f>VLOOKUP(A32,'161024'!A:T,20,FALSE)</f>
        <v>1.4039463436714443</v>
      </c>
      <c r="C32" s="11">
        <f>VLOOKUP(A32,'161024'!A:U,21,FALSE)</f>
        <v>1.6946667588126278</v>
      </c>
      <c r="D32" s="6">
        <f>VLOOKUP($A32,'161024'!$A:Q,17,FALSE)</f>
        <v>5.2286541024292754</v>
      </c>
      <c r="E32" s="8">
        <f t="shared" si="0"/>
        <v>42674</v>
      </c>
      <c r="F32" s="9">
        <f t="shared" si="1"/>
        <v>7.4487895716950359E-3</v>
      </c>
      <c r="G32" s="9">
        <f t="shared" si="2"/>
        <v>2.9657089898053934E-2</v>
      </c>
      <c r="H32" s="9">
        <f t="shared" si="3"/>
        <v>-1.3443875724377996E-2</v>
      </c>
    </row>
    <row r="33" spans="1:8" x14ac:dyDescent="0.15">
      <c r="A33" s="1"/>
      <c r="B33" s="1"/>
      <c r="C33" s="1"/>
      <c r="D33" s="6"/>
      <c r="E33" s="7" t="s">
        <v>15</v>
      </c>
      <c r="F33" s="9">
        <f>B10/B2-1</f>
        <v>-1.572867408654588E-3</v>
      </c>
      <c r="G33" s="9">
        <f>C10/C2-1</f>
        <v>1.177294239900303</v>
      </c>
      <c r="H33" s="9">
        <f>D10/D2-1</f>
        <v>0.40274048981416488</v>
      </c>
    </row>
    <row r="34" spans="1:8" x14ac:dyDescent="0.15">
      <c r="A34" s="1"/>
      <c r="B34" s="1"/>
      <c r="C34" s="1"/>
      <c r="D34" s="6"/>
      <c r="E34" s="7" t="s">
        <v>16</v>
      </c>
      <c r="F34" s="9">
        <f>B22/B10-1</f>
        <v>0.23021765852705256</v>
      </c>
      <c r="G34" s="9">
        <f>C22/C10-1</f>
        <v>0.87944430424199194</v>
      </c>
      <c r="H34" s="9">
        <f>D22/D10-1</f>
        <v>2.6837154691468967</v>
      </c>
    </row>
    <row r="35" spans="1:8" x14ac:dyDescent="0.15">
      <c r="A35" s="1"/>
      <c r="B35" s="1"/>
      <c r="C35" s="1"/>
      <c r="D35" s="6"/>
      <c r="E35" s="7" t="s">
        <v>17</v>
      </c>
      <c r="F35" s="9">
        <f>B32/B22-1</f>
        <v>0.17288992869875219</v>
      </c>
      <c r="G35" s="9">
        <f>C32/C22-1</f>
        <v>-0.56306534074947978</v>
      </c>
      <c r="H35" s="9">
        <f>D32/D22-1</f>
        <v>-1.8996344425745715E-3</v>
      </c>
    </row>
    <row r="36" spans="1:8" x14ac:dyDescent="0.15">
      <c r="E36" s="7" t="s">
        <v>14</v>
      </c>
      <c r="F36" s="9">
        <f>B32/B2-1</f>
        <v>0.44064039583558423</v>
      </c>
      <c r="G36" s="9">
        <f>C32/C2-1</f>
        <v>0.78798174258205522</v>
      </c>
      <c r="H36" s="9">
        <f>D32/D2-1</f>
        <v>4.1574808664719622</v>
      </c>
    </row>
    <row r="37" spans="1:8" x14ac:dyDescent="0.15">
      <c r="A37">
        <f>(A32-A2)/365.25</f>
        <v>2.5051334702258727</v>
      </c>
      <c r="E37" s="7" t="s">
        <v>18</v>
      </c>
      <c r="F37" s="9">
        <f>(1+F36)^(1/$A37)-1</f>
        <v>0.15689054507694267</v>
      </c>
      <c r="G37" s="9">
        <f>(1+G36)^(1/$A37)-1</f>
        <v>0.26106762679954354</v>
      </c>
      <c r="H37" s="9">
        <f>(1+H36)^(1/$A37)-1</f>
        <v>0.92482426512098193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161024</vt:lpstr>
      <vt:lpstr>参数</vt:lpstr>
      <vt:lpstr>年月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2016-10-30T23:16:53Z</dcterms:created>
  <dcterms:modified xsi:type="dcterms:W3CDTF">2017-02-13T23:39:43Z</dcterms:modified>
</cp:coreProperties>
</file>