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 tabRatio="938" firstSheet="9" activeTab="14"/>
  </bookViews>
  <sheets>
    <sheet name="净价" sheetId="1" r:id="rId1"/>
    <sheet name="利息" sheetId="3" r:id="rId2"/>
    <sheet name="全价" sheetId="4" r:id="rId3"/>
    <sheet name="日收益率" sheetId="9" r:id="rId4"/>
    <sheet name="现金流" sheetId="7" r:id="rId5"/>
    <sheet name="到期收益率" sheetId="5" r:id="rId6"/>
    <sheet name="排序（YTM）" sheetId="10" r:id="rId7"/>
    <sheet name="收益率(YTM)" sheetId="11" r:id="rId8"/>
    <sheet name="修正久期" sheetId="6" r:id="rId9"/>
    <sheet name="排序（修正久期）" sheetId="13" r:id="rId10"/>
    <sheet name="收益率（修正久期）" sheetId="12" r:id="rId11"/>
    <sheet name="399481" sheetId="8" r:id="rId12"/>
    <sheet name="Sheet1" sheetId="17" r:id="rId13"/>
    <sheet name="收益率（优化修正久期）" sheetId="16" r:id="rId14"/>
    <sheet name="优化修正久期收益率" sheetId="20" r:id="rId15"/>
    <sheet name="月收益率" sheetId="14" r:id="rId16"/>
    <sheet name="修正久期收益率" sheetId="19" r:id="rId17"/>
    <sheet name="Sheet3" sheetId="18" r:id="rId18"/>
    <sheet name="ytm" sheetId="15" r:id="rId19"/>
    <sheet name="参数" sheetId="2" r:id="rId20"/>
  </sheets>
  <definedNames>
    <definedName name="_xlnm._FilterDatabase" localSheetId="0" hidden="1">净价!$A$1:$F$248</definedName>
    <definedName name="_xlnm._FilterDatabase" localSheetId="3" hidden="1">日收益率!$A$2:$F$248</definedName>
    <definedName name="_xlnm._FilterDatabase" localSheetId="15" hidden="1">月收益率!$A$1:$H$14</definedName>
  </definedNames>
  <calcPr calcId="152511"/>
</workbook>
</file>

<file path=xl/calcChain.xml><?xml version="1.0" encoding="utf-8"?>
<calcChain xmlns="http://schemas.openxmlformats.org/spreadsheetml/2006/main">
  <c r="M3" i="20" l="1"/>
  <c r="M4" i="20" s="1"/>
  <c r="M5" i="20" s="1"/>
  <c r="M6" i="20" s="1"/>
  <c r="M7" i="20" s="1"/>
  <c r="M8" i="20" s="1"/>
  <c r="M9" i="20" s="1"/>
  <c r="M10" i="20" s="1"/>
  <c r="M11" i="20" s="1"/>
  <c r="M12" i="20" s="1"/>
  <c r="M13" i="20" s="1"/>
  <c r="M14" i="20" s="1"/>
  <c r="N3" i="20"/>
  <c r="O3" i="20"/>
  <c r="O4" i="20" s="1"/>
  <c r="O5" i="20" s="1"/>
  <c r="O6" i="20" s="1"/>
  <c r="O7" i="20" s="1"/>
  <c r="O8" i="20" s="1"/>
  <c r="O9" i="20" s="1"/>
  <c r="O10" i="20" s="1"/>
  <c r="O11" i="20" s="1"/>
  <c r="O12" i="20" s="1"/>
  <c r="O13" i="20" s="1"/>
  <c r="O14" i="20" s="1"/>
  <c r="N4" i="20"/>
  <c r="N5" i="20" s="1"/>
  <c r="N6" i="20" s="1"/>
  <c r="N7" i="20" s="1"/>
  <c r="N8" i="20" s="1"/>
  <c r="N9" i="20" s="1"/>
  <c r="N10" i="20" s="1"/>
  <c r="N11" i="20" s="1"/>
  <c r="N12" i="20" s="1"/>
  <c r="N13" i="20" s="1"/>
  <c r="N14" i="20" s="1"/>
  <c r="L5" i="20"/>
  <c r="L6" i="20" s="1"/>
  <c r="L7" i="20" s="1"/>
  <c r="L8" i="20" s="1"/>
  <c r="L9" i="20" s="1"/>
  <c r="L10" i="20" s="1"/>
  <c r="L11" i="20" s="1"/>
  <c r="L12" i="20" s="1"/>
  <c r="L13" i="20" s="1"/>
  <c r="L14" i="20" s="1"/>
  <c r="L4" i="20"/>
  <c r="L3" i="20"/>
  <c r="H180" i="9" l="1"/>
  <c r="Q16" i="14"/>
  <c r="J2" i="14" l="1"/>
  <c r="G2" i="14"/>
  <c r="C2" i="14"/>
  <c r="D2" i="14"/>
  <c r="E2" i="14"/>
  <c r="F2" i="14"/>
  <c r="B2" i="14"/>
  <c r="J3" i="9"/>
  <c r="D4" i="16" l="1"/>
  <c r="E4" i="16"/>
  <c r="F4" i="16"/>
  <c r="C4" i="16"/>
  <c r="K3" i="9"/>
  <c r="B4" i="16"/>
  <c r="C5" i="1"/>
  <c r="D5" i="1"/>
  <c r="F5" i="1"/>
  <c r="B6" i="1"/>
  <c r="C6" i="1"/>
  <c r="D6" i="1"/>
  <c r="F6" i="1"/>
  <c r="B7" i="1"/>
  <c r="C7" i="1"/>
  <c r="D7" i="1"/>
  <c r="F7" i="1"/>
  <c r="B8" i="1"/>
  <c r="B9" i="1" s="1"/>
  <c r="C8" i="1"/>
  <c r="D8" i="1"/>
  <c r="F8" i="1"/>
  <c r="C9" i="1"/>
  <c r="D9" i="1"/>
  <c r="F9" i="1"/>
  <c r="B10" i="1"/>
  <c r="C10" i="1"/>
  <c r="D10" i="1"/>
  <c r="F10" i="1"/>
  <c r="B11" i="1"/>
  <c r="C11" i="1"/>
  <c r="D11" i="1"/>
  <c r="F11" i="1"/>
  <c r="B12" i="1"/>
  <c r="C12" i="1"/>
  <c r="D12" i="1"/>
  <c r="F12" i="1"/>
  <c r="B13" i="1"/>
  <c r="C13" i="1"/>
  <c r="D13" i="1"/>
  <c r="F13" i="1"/>
  <c r="B14" i="1"/>
  <c r="C14" i="1"/>
  <c r="D14" i="1"/>
  <c r="F14" i="1"/>
  <c r="B15" i="1"/>
  <c r="C15" i="1"/>
  <c r="C16" i="1" s="1"/>
  <c r="C17" i="1" s="1"/>
  <c r="C18" i="1" s="1"/>
  <c r="C19" i="1" s="1"/>
  <c r="C20" i="1" s="1"/>
  <c r="D15" i="1"/>
  <c r="F15" i="1"/>
  <c r="B16" i="1"/>
  <c r="D16" i="1"/>
  <c r="F16" i="1"/>
  <c r="B17" i="1"/>
  <c r="D17" i="1"/>
  <c r="F17" i="1"/>
  <c r="B18" i="1"/>
  <c r="D18" i="1"/>
  <c r="F18" i="1"/>
  <c r="F19" i="1" s="1"/>
  <c r="B19" i="1"/>
  <c r="D19" i="1"/>
  <c r="B20" i="1"/>
  <c r="D20" i="1"/>
  <c r="F20" i="1"/>
  <c r="B21" i="1"/>
  <c r="C21" i="1"/>
  <c r="C22" i="1" s="1"/>
  <c r="C23" i="1" s="1"/>
  <c r="C24" i="1" s="1"/>
  <c r="C25" i="1" s="1"/>
  <c r="C26" i="1" s="1"/>
  <c r="C27" i="1" s="1"/>
  <c r="D21" i="1"/>
  <c r="F21" i="1"/>
  <c r="B22" i="1"/>
  <c r="D22" i="1"/>
  <c r="F22" i="1"/>
  <c r="B23" i="1"/>
  <c r="D23" i="1"/>
  <c r="F23" i="1"/>
  <c r="B24" i="1"/>
  <c r="D24" i="1"/>
  <c r="F24" i="1"/>
  <c r="B25" i="1"/>
  <c r="D25" i="1"/>
  <c r="F25" i="1"/>
  <c r="B26" i="1"/>
  <c r="D26" i="1"/>
  <c r="F26" i="1"/>
  <c r="B27" i="1"/>
  <c r="D27" i="1"/>
  <c r="F27" i="1"/>
  <c r="B28" i="1"/>
  <c r="C28" i="1"/>
  <c r="D28" i="1"/>
  <c r="F28" i="1"/>
  <c r="B29" i="1"/>
  <c r="C29" i="1"/>
  <c r="C30" i="1" s="1"/>
  <c r="D29" i="1"/>
  <c r="F29" i="1"/>
  <c r="B30" i="1"/>
  <c r="D30" i="1"/>
  <c r="F30" i="1"/>
  <c r="B31" i="1"/>
  <c r="C31" i="1"/>
  <c r="C32" i="1" s="1"/>
  <c r="D31" i="1"/>
  <c r="F31" i="1"/>
  <c r="B32" i="1"/>
  <c r="D32" i="1"/>
  <c r="F32" i="1"/>
  <c r="B33" i="1"/>
  <c r="C33" i="1"/>
  <c r="C34" i="1" s="1"/>
  <c r="C35" i="1" s="1"/>
  <c r="D33" i="1"/>
  <c r="F33" i="1"/>
  <c r="F34" i="1" s="1"/>
  <c r="F35" i="1" s="1"/>
  <c r="F36" i="1" s="1"/>
  <c r="B34" i="1"/>
  <c r="D34" i="1"/>
  <c r="B35" i="1"/>
  <c r="D35" i="1"/>
  <c r="B36" i="1"/>
  <c r="B37" i="1" s="1"/>
  <c r="C36" i="1"/>
  <c r="D36" i="1"/>
  <c r="C37" i="1"/>
  <c r="D37" i="1"/>
  <c r="E37" i="1"/>
  <c r="E38" i="1" s="1"/>
  <c r="F37" i="1"/>
  <c r="B38" i="1"/>
  <c r="C38" i="1"/>
  <c r="D38" i="1"/>
  <c r="F38" i="1"/>
  <c r="B39" i="1"/>
  <c r="C39" i="1"/>
  <c r="C40" i="1" s="1"/>
  <c r="D39" i="1"/>
  <c r="E39" i="1"/>
  <c r="E40" i="1" s="1"/>
  <c r="F39" i="1"/>
  <c r="F40" i="1" s="1"/>
  <c r="B40" i="1"/>
  <c r="D40" i="1"/>
  <c r="B41" i="1"/>
  <c r="C41" i="1"/>
  <c r="D41" i="1"/>
  <c r="E41" i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F41" i="1"/>
  <c r="B42" i="1"/>
  <c r="C42" i="1"/>
  <c r="D42" i="1"/>
  <c r="F42" i="1"/>
  <c r="B43" i="1"/>
  <c r="C43" i="1"/>
  <c r="D43" i="1"/>
  <c r="F43" i="1"/>
  <c r="B44" i="1"/>
  <c r="C44" i="1"/>
  <c r="D44" i="1"/>
  <c r="F44" i="1"/>
  <c r="B45" i="1"/>
  <c r="C45" i="1"/>
  <c r="D45" i="1"/>
  <c r="F45" i="1"/>
  <c r="B46" i="1"/>
  <c r="C46" i="1"/>
  <c r="D46" i="1"/>
  <c r="F46" i="1"/>
  <c r="F47" i="1" s="1"/>
  <c r="B47" i="1"/>
  <c r="C47" i="1"/>
  <c r="D47" i="1"/>
  <c r="B48" i="1"/>
  <c r="C48" i="1"/>
  <c r="D48" i="1"/>
  <c r="F48" i="1"/>
  <c r="B49" i="1"/>
  <c r="C49" i="1"/>
  <c r="D49" i="1"/>
  <c r="F49" i="1"/>
  <c r="B50" i="1"/>
  <c r="C50" i="1"/>
  <c r="D50" i="1"/>
  <c r="F50" i="1"/>
  <c r="B51" i="1"/>
  <c r="C51" i="1"/>
  <c r="D51" i="1"/>
  <c r="F51" i="1"/>
  <c r="B52" i="1"/>
  <c r="C52" i="1"/>
  <c r="D52" i="1"/>
  <c r="F52" i="1"/>
  <c r="B53" i="1"/>
  <c r="C53" i="1"/>
  <c r="D53" i="1"/>
  <c r="F53" i="1"/>
  <c r="B54" i="1"/>
  <c r="C54" i="1"/>
  <c r="D54" i="1"/>
  <c r="F54" i="1"/>
  <c r="F55" i="1" s="1"/>
  <c r="B55" i="1"/>
  <c r="C55" i="1"/>
  <c r="C56" i="1" s="1"/>
  <c r="D55" i="1"/>
  <c r="B56" i="1"/>
  <c r="D56" i="1"/>
  <c r="F56" i="1"/>
  <c r="B57" i="1"/>
  <c r="C57" i="1"/>
  <c r="D57" i="1"/>
  <c r="E57" i="1"/>
  <c r="E58" i="1" s="1"/>
  <c r="E59" i="1" s="1"/>
  <c r="E60" i="1" s="1"/>
  <c r="E61" i="1" s="1"/>
  <c r="E62" i="1" s="1"/>
  <c r="F57" i="1"/>
  <c r="B58" i="1"/>
  <c r="C58" i="1"/>
  <c r="D58" i="1"/>
  <c r="F58" i="1"/>
  <c r="B59" i="1"/>
  <c r="C59" i="1"/>
  <c r="D59" i="1"/>
  <c r="F59" i="1"/>
  <c r="B60" i="1"/>
  <c r="C60" i="1"/>
  <c r="D60" i="1"/>
  <c r="F60" i="1"/>
  <c r="B61" i="1"/>
  <c r="C61" i="1"/>
  <c r="D61" i="1"/>
  <c r="F61" i="1"/>
  <c r="B62" i="1"/>
  <c r="C62" i="1"/>
  <c r="D62" i="1"/>
  <c r="F62" i="1"/>
  <c r="B63" i="1"/>
  <c r="C63" i="1"/>
  <c r="D63" i="1"/>
  <c r="E63" i="1"/>
  <c r="E64" i="1" s="1"/>
  <c r="F63" i="1"/>
  <c r="B64" i="1"/>
  <c r="C64" i="1"/>
  <c r="D64" i="1"/>
  <c r="F64" i="1"/>
  <c r="B65" i="1"/>
  <c r="C65" i="1"/>
  <c r="D65" i="1"/>
  <c r="E65" i="1"/>
  <c r="F65" i="1"/>
  <c r="F66" i="1" s="1"/>
  <c r="F67" i="1" s="1"/>
  <c r="F68" i="1" s="1"/>
  <c r="B66" i="1"/>
  <c r="C66" i="1"/>
  <c r="D66" i="1"/>
  <c r="E66" i="1"/>
  <c r="B67" i="1"/>
  <c r="C67" i="1"/>
  <c r="C68" i="1" s="1"/>
  <c r="D67" i="1"/>
  <c r="E67" i="1"/>
  <c r="E68" i="1" s="1"/>
  <c r="E69" i="1" s="1"/>
  <c r="B68" i="1"/>
  <c r="D68" i="1"/>
  <c r="B69" i="1"/>
  <c r="C69" i="1"/>
  <c r="D69" i="1"/>
  <c r="F69" i="1"/>
  <c r="B70" i="1"/>
  <c r="C70" i="1"/>
  <c r="D70" i="1"/>
  <c r="E70" i="1"/>
  <c r="F7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74" i="1"/>
  <c r="C74" i="1"/>
  <c r="D74" i="1"/>
  <c r="E74" i="1"/>
  <c r="F74" i="1"/>
  <c r="F75" i="1" s="1"/>
  <c r="F76" i="1" s="1"/>
  <c r="B75" i="1"/>
  <c r="C75" i="1"/>
  <c r="D75" i="1"/>
  <c r="E75" i="1"/>
  <c r="B76" i="1"/>
  <c r="C76" i="1"/>
  <c r="D76" i="1"/>
  <c r="E76" i="1"/>
  <c r="B77" i="1"/>
  <c r="C77" i="1"/>
  <c r="C78" i="1" s="1"/>
  <c r="C79" i="1" s="1"/>
  <c r="C80" i="1" s="1"/>
  <c r="C81" i="1" s="1"/>
  <c r="D77" i="1"/>
  <c r="E77" i="1"/>
  <c r="F77" i="1"/>
  <c r="B78" i="1"/>
  <c r="D78" i="1"/>
  <c r="E78" i="1"/>
  <c r="F78" i="1"/>
  <c r="B79" i="1"/>
  <c r="D79" i="1"/>
  <c r="E79" i="1"/>
  <c r="F79" i="1"/>
  <c r="B80" i="1"/>
  <c r="D80" i="1"/>
  <c r="E80" i="1"/>
  <c r="F80" i="1"/>
  <c r="F81" i="1" s="1"/>
  <c r="B81" i="1"/>
  <c r="D81" i="1"/>
  <c r="E81" i="1"/>
  <c r="B82" i="1"/>
  <c r="C82" i="1"/>
  <c r="D82" i="1"/>
  <c r="E82" i="1"/>
  <c r="F82" i="1"/>
  <c r="B83" i="1"/>
  <c r="C83" i="1"/>
  <c r="C84" i="1" s="1"/>
  <c r="D83" i="1"/>
  <c r="E83" i="1"/>
  <c r="F83" i="1"/>
  <c r="B84" i="1"/>
  <c r="D84" i="1"/>
  <c r="E84" i="1"/>
  <c r="F84" i="1"/>
  <c r="B85" i="1"/>
  <c r="C85" i="1"/>
  <c r="D85" i="1"/>
  <c r="E85" i="1"/>
  <c r="F85" i="1"/>
  <c r="B86" i="1"/>
  <c r="C86" i="1"/>
  <c r="C87" i="1" s="1"/>
  <c r="C88" i="1" s="1"/>
  <c r="D86" i="1"/>
  <c r="E86" i="1"/>
  <c r="F86" i="1"/>
  <c r="B87" i="1"/>
  <c r="D87" i="1"/>
  <c r="E87" i="1"/>
  <c r="F87" i="1"/>
  <c r="B88" i="1"/>
  <c r="D88" i="1"/>
  <c r="E88" i="1"/>
  <c r="F88" i="1"/>
  <c r="B89" i="1"/>
  <c r="C89" i="1"/>
  <c r="C90" i="1" s="1"/>
  <c r="D89" i="1"/>
  <c r="E89" i="1"/>
  <c r="F89" i="1"/>
  <c r="B90" i="1"/>
  <c r="D90" i="1"/>
  <c r="E90" i="1"/>
  <c r="F90" i="1"/>
  <c r="B91" i="1"/>
  <c r="C91" i="1"/>
  <c r="D91" i="1"/>
  <c r="E91" i="1"/>
  <c r="F91" i="1"/>
  <c r="B92" i="1"/>
  <c r="C92" i="1"/>
  <c r="D92" i="1"/>
  <c r="E92" i="1"/>
  <c r="F92" i="1"/>
  <c r="B93" i="1"/>
  <c r="C93" i="1"/>
  <c r="D93" i="1"/>
  <c r="E93" i="1"/>
  <c r="F93" i="1"/>
  <c r="B94" i="1"/>
  <c r="C94" i="1"/>
  <c r="D94" i="1"/>
  <c r="E94" i="1"/>
  <c r="F94" i="1"/>
  <c r="F95" i="1" s="1"/>
  <c r="B95" i="1"/>
  <c r="C95" i="1"/>
  <c r="D95" i="1"/>
  <c r="E95" i="1"/>
  <c r="B96" i="1"/>
  <c r="C96" i="1"/>
  <c r="D96" i="1"/>
  <c r="E96" i="1"/>
  <c r="F96" i="1"/>
  <c r="B97" i="1"/>
  <c r="C97" i="1"/>
  <c r="D97" i="1"/>
  <c r="E97" i="1"/>
  <c r="F97" i="1"/>
  <c r="B98" i="1"/>
  <c r="C98" i="1"/>
  <c r="D98" i="1"/>
  <c r="E98" i="1"/>
  <c r="F98" i="1"/>
  <c r="B99" i="1"/>
  <c r="C99" i="1"/>
  <c r="D99" i="1"/>
  <c r="E99" i="1"/>
  <c r="F99" i="1"/>
  <c r="B100" i="1"/>
  <c r="C100" i="1"/>
  <c r="D100" i="1"/>
  <c r="E100" i="1"/>
  <c r="F100" i="1"/>
  <c r="F101" i="1" s="1"/>
  <c r="B101" i="1"/>
  <c r="C101" i="1"/>
  <c r="D101" i="1"/>
  <c r="E101" i="1"/>
  <c r="B102" i="1"/>
  <c r="C102" i="1"/>
  <c r="D102" i="1"/>
  <c r="E102" i="1"/>
  <c r="F102" i="1"/>
  <c r="B103" i="1"/>
  <c r="C103" i="1"/>
  <c r="D103" i="1"/>
  <c r="E103" i="1"/>
  <c r="F103" i="1"/>
  <c r="B104" i="1"/>
  <c r="C104" i="1"/>
  <c r="D104" i="1"/>
  <c r="E104" i="1"/>
  <c r="F104" i="1"/>
  <c r="B105" i="1"/>
  <c r="C105" i="1"/>
  <c r="D105" i="1"/>
  <c r="E105" i="1"/>
  <c r="F105" i="1"/>
  <c r="B106" i="1"/>
  <c r="C106" i="1"/>
  <c r="D106" i="1"/>
  <c r="E106" i="1"/>
  <c r="F106" i="1"/>
  <c r="B107" i="1"/>
  <c r="C107" i="1"/>
  <c r="D107" i="1"/>
  <c r="E107" i="1"/>
  <c r="F107" i="1"/>
  <c r="B108" i="1"/>
  <c r="C108" i="1"/>
  <c r="D108" i="1"/>
  <c r="E108" i="1"/>
  <c r="F108" i="1"/>
  <c r="B109" i="1"/>
  <c r="C109" i="1"/>
  <c r="D109" i="1"/>
  <c r="E109" i="1"/>
  <c r="F109" i="1"/>
  <c r="B110" i="1"/>
  <c r="C110" i="1"/>
  <c r="D110" i="1"/>
  <c r="E110" i="1"/>
  <c r="F110" i="1"/>
  <c r="B111" i="1"/>
  <c r="C111" i="1"/>
  <c r="D111" i="1"/>
  <c r="E111" i="1"/>
  <c r="F111" i="1"/>
  <c r="B112" i="1"/>
  <c r="C112" i="1"/>
  <c r="D112" i="1"/>
  <c r="E112" i="1"/>
  <c r="F112" i="1"/>
  <c r="B113" i="1"/>
  <c r="C113" i="1"/>
  <c r="D113" i="1"/>
  <c r="E113" i="1"/>
  <c r="F113" i="1"/>
  <c r="B114" i="1"/>
  <c r="C114" i="1"/>
  <c r="D114" i="1"/>
  <c r="E114" i="1"/>
  <c r="F114" i="1"/>
  <c r="B115" i="1"/>
  <c r="C115" i="1"/>
  <c r="D115" i="1"/>
  <c r="E115" i="1"/>
  <c r="F115" i="1"/>
  <c r="B116" i="1"/>
  <c r="C116" i="1"/>
  <c r="D116" i="1"/>
  <c r="E116" i="1"/>
  <c r="F116" i="1"/>
  <c r="B117" i="1"/>
  <c r="C117" i="1"/>
  <c r="D117" i="1"/>
  <c r="E117" i="1"/>
  <c r="F117" i="1"/>
  <c r="B118" i="1"/>
  <c r="C118" i="1"/>
  <c r="D118" i="1"/>
  <c r="E118" i="1"/>
  <c r="F118" i="1"/>
  <c r="B119" i="1"/>
  <c r="C119" i="1"/>
  <c r="D119" i="1"/>
  <c r="E119" i="1"/>
  <c r="F119" i="1"/>
  <c r="B120" i="1"/>
  <c r="C120" i="1"/>
  <c r="D120" i="1"/>
  <c r="E120" i="1"/>
  <c r="F120" i="1"/>
  <c r="B121" i="1"/>
  <c r="C121" i="1"/>
  <c r="D121" i="1"/>
  <c r="E121" i="1"/>
  <c r="F121" i="1"/>
  <c r="B122" i="1"/>
  <c r="C122" i="1"/>
  <c r="D122" i="1"/>
  <c r="E122" i="1"/>
  <c r="F122" i="1"/>
  <c r="B123" i="1"/>
  <c r="C123" i="1"/>
  <c r="D123" i="1"/>
  <c r="E123" i="1"/>
  <c r="F123" i="1"/>
  <c r="B124" i="1"/>
  <c r="C124" i="1"/>
  <c r="D124" i="1"/>
  <c r="E124" i="1"/>
  <c r="F124" i="1"/>
  <c r="B125" i="1"/>
  <c r="C125" i="1"/>
  <c r="D125" i="1"/>
  <c r="E125" i="1"/>
  <c r="F125" i="1"/>
  <c r="B126" i="1"/>
  <c r="C126" i="1"/>
  <c r="D126" i="1"/>
  <c r="E126" i="1"/>
  <c r="F126" i="1"/>
  <c r="B127" i="1"/>
  <c r="C127" i="1"/>
  <c r="D127" i="1"/>
  <c r="E127" i="1"/>
  <c r="F127" i="1"/>
  <c r="B128" i="1"/>
  <c r="C128" i="1"/>
  <c r="D128" i="1"/>
  <c r="E128" i="1"/>
  <c r="F128" i="1"/>
  <c r="B129" i="1"/>
  <c r="C129" i="1"/>
  <c r="D129" i="1"/>
  <c r="E129" i="1"/>
  <c r="F129" i="1"/>
  <c r="B130" i="1"/>
  <c r="C130" i="1"/>
  <c r="D130" i="1"/>
  <c r="E130" i="1"/>
  <c r="F130" i="1"/>
  <c r="B131" i="1"/>
  <c r="C131" i="1"/>
  <c r="D131" i="1"/>
  <c r="E131" i="1"/>
  <c r="F131" i="1"/>
  <c r="B132" i="1"/>
  <c r="C132" i="1"/>
  <c r="D132" i="1"/>
  <c r="E132" i="1"/>
  <c r="F132" i="1"/>
  <c r="B133" i="1"/>
  <c r="C133" i="1"/>
  <c r="D133" i="1"/>
  <c r="E133" i="1"/>
  <c r="F133" i="1"/>
  <c r="B134" i="1"/>
  <c r="C134" i="1"/>
  <c r="D134" i="1"/>
  <c r="E134" i="1"/>
  <c r="F134" i="1"/>
  <c r="B135" i="1"/>
  <c r="C135" i="1"/>
  <c r="D135" i="1"/>
  <c r="E135" i="1"/>
  <c r="F135" i="1"/>
  <c r="B136" i="1"/>
  <c r="C136" i="1"/>
  <c r="D136" i="1"/>
  <c r="E136" i="1"/>
  <c r="F136" i="1"/>
  <c r="B137" i="1"/>
  <c r="C137" i="1"/>
  <c r="D137" i="1"/>
  <c r="E137" i="1"/>
  <c r="F137" i="1"/>
  <c r="B138" i="1"/>
  <c r="C138" i="1"/>
  <c r="D138" i="1"/>
  <c r="E138" i="1"/>
  <c r="F138" i="1"/>
  <c r="B139" i="1"/>
  <c r="C139" i="1"/>
  <c r="D139" i="1"/>
  <c r="E139" i="1"/>
  <c r="F139" i="1"/>
  <c r="B140" i="1"/>
  <c r="C140" i="1"/>
  <c r="D140" i="1"/>
  <c r="E140" i="1"/>
  <c r="F140" i="1"/>
  <c r="B141" i="1"/>
  <c r="C141" i="1"/>
  <c r="D141" i="1"/>
  <c r="E141" i="1"/>
  <c r="F141" i="1"/>
  <c r="B142" i="1"/>
  <c r="C142" i="1"/>
  <c r="D142" i="1"/>
  <c r="E142" i="1"/>
  <c r="F142" i="1"/>
  <c r="B143" i="1"/>
  <c r="C143" i="1"/>
  <c r="D143" i="1"/>
  <c r="E143" i="1"/>
  <c r="F143" i="1"/>
  <c r="B144" i="1"/>
  <c r="C144" i="1"/>
  <c r="D144" i="1"/>
  <c r="E144" i="1"/>
  <c r="F144" i="1"/>
  <c r="B145" i="1"/>
  <c r="C145" i="1"/>
  <c r="D145" i="1"/>
  <c r="E145" i="1"/>
  <c r="F145" i="1"/>
  <c r="B146" i="1"/>
  <c r="C146" i="1"/>
  <c r="D146" i="1"/>
  <c r="E146" i="1"/>
  <c r="F146" i="1"/>
  <c r="B147" i="1"/>
  <c r="C147" i="1"/>
  <c r="D147" i="1"/>
  <c r="E147" i="1"/>
  <c r="F147" i="1"/>
  <c r="B148" i="1"/>
  <c r="C148" i="1"/>
  <c r="D148" i="1"/>
  <c r="E148" i="1"/>
  <c r="F148" i="1"/>
  <c r="B149" i="1"/>
  <c r="C149" i="1"/>
  <c r="D149" i="1"/>
  <c r="E149" i="1"/>
  <c r="F149" i="1"/>
  <c r="B150" i="1"/>
  <c r="C150" i="1"/>
  <c r="D150" i="1"/>
  <c r="E150" i="1"/>
  <c r="F150" i="1"/>
  <c r="B151" i="1"/>
  <c r="C151" i="1"/>
  <c r="D151" i="1"/>
  <c r="E151" i="1"/>
  <c r="F151" i="1"/>
  <c r="B152" i="1"/>
  <c r="C152" i="1"/>
  <c r="D152" i="1"/>
  <c r="E152" i="1"/>
  <c r="F152" i="1"/>
  <c r="B153" i="1"/>
  <c r="C153" i="1"/>
  <c r="D153" i="1"/>
  <c r="E153" i="1"/>
  <c r="F153" i="1"/>
  <c r="B154" i="1"/>
  <c r="C154" i="1"/>
  <c r="D154" i="1"/>
  <c r="E154" i="1"/>
  <c r="F154" i="1"/>
  <c r="B155" i="1"/>
  <c r="C155" i="1"/>
  <c r="D155" i="1"/>
  <c r="E155" i="1"/>
  <c r="F155" i="1"/>
  <c r="B156" i="1"/>
  <c r="C156" i="1"/>
  <c r="D156" i="1"/>
  <c r="E156" i="1"/>
  <c r="F156" i="1"/>
  <c r="B157" i="1"/>
  <c r="C157" i="1"/>
  <c r="D157" i="1"/>
  <c r="E157" i="1"/>
  <c r="F157" i="1"/>
  <c r="B158" i="1"/>
  <c r="C158" i="1"/>
  <c r="D158" i="1"/>
  <c r="E158" i="1"/>
  <c r="F158" i="1"/>
  <c r="B159" i="1"/>
  <c r="C159" i="1"/>
  <c r="D159" i="1"/>
  <c r="E159" i="1"/>
  <c r="F159" i="1"/>
  <c r="B160" i="1"/>
  <c r="C160" i="1"/>
  <c r="D160" i="1"/>
  <c r="E160" i="1"/>
  <c r="F160" i="1"/>
  <c r="B161" i="1"/>
  <c r="C161" i="1"/>
  <c r="D161" i="1"/>
  <c r="E161" i="1"/>
  <c r="F161" i="1"/>
  <c r="B162" i="1"/>
  <c r="C162" i="1"/>
  <c r="D162" i="1"/>
  <c r="E162" i="1"/>
  <c r="F162" i="1"/>
  <c r="B163" i="1"/>
  <c r="C163" i="1"/>
  <c r="D163" i="1"/>
  <c r="E163" i="1"/>
  <c r="F163" i="1"/>
  <c r="B164" i="1"/>
  <c r="C164" i="1"/>
  <c r="D164" i="1"/>
  <c r="E164" i="1"/>
  <c r="F164" i="1"/>
  <c r="B165" i="1"/>
  <c r="C165" i="1"/>
  <c r="D165" i="1"/>
  <c r="E165" i="1"/>
  <c r="F165" i="1"/>
  <c r="B166" i="1"/>
  <c r="C166" i="1"/>
  <c r="D166" i="1"/>
  <c r="E166" i="1"/>
  <c r="F166" i="1"/>
  <c r="B167" i="1"/>
  <c r="C167" i="1"/>
  <c r="D167" i="1"/>
  <c r="E167" i="1"/>
  <c r="F167" i="1"/>
  <c r="B168" i="1"/>
  <c r="C168" i="1"/>
  <c r="D168" i="1"/>
  <c r="E168" i="1"/>
  <c r="F168" i="1"/>
  <c r="B169" i="1"/>
  <c r="C169" i="1"/>
  <c r="D169" i="1"/>
  <c r="E169" i="1"/>
  <c r="F169" i="1"/>
  <c r="B170" i="1"/>
  <c r="C170" i="1"/>
  <c r="D170" i="1"/>
  <c r="E170" i="1"/>
  <c r="F170" i="1"/>
  <c r="B171" i="1"/>
  <c r="C171" i="1"/>
  <c r="D171" i="1"/>
  <c r="E171" i="1"/>
  <c r="F171" i="1"/>
  <c r="B172" i="1"/>
  <c r="C172" i="1"/>
  <c r="D172" i="1"/>
  <c r="E172" i="1"/>
  <c r="F172" i="1"/>
  <c r="B173" i="1"/>
  <c r="C173" i="1"/>
  <c r="D173" i="1"/>
  <c r="E173" i="1"/>
  <c r="F173" i="1"/>
  <c r="B174" i="1"/>
  <c r="C174" i="1"/>
  <c r="D174" i="1"/>
  <c r="E174" i="1"/>
  <c r="F174" i="1"/>
  <c r="B175" i="1"/>
  <c r="C175" i="1"/>
  <c r="D175" i="1"/>
  <c r="E175" i="1"/>
  <c r="F175" i="1"/>
  <c r="B176" i="1"/>
  <c r="C176" i="1"/>
  <c r="D176" i="1"/>
  <c r="E176" i="1"/>
  <c r="F176" i="1"/>
  <c r="B177" i="1"/>
  <c r="C177" i="1"/>
  <c r="D177" i="1"/>
  <c r="E177" i="1"/>
  <c r="F177" i="1"/>
  <c r="B178" i="1"/>
  <c r="C178" i="1"/>
  <c r="D178" i="1"/>
  <c r="E178" i="1"/>
  <c r="F178" i="1"/>
  <c r="B179" i="1"/>
  <c r="C179" i="1"/>
  <c r="D179" i="1"/>
  <c r="E179" i="1"/>
  <c r="F179" i="1"/>
  <c r="B180" i="1"/>
  <c r="C180" i="1"/>
  <c r="D180" i="1"/>
  <c r="E180" i="1"/>
  <c r="F180" i="1"/>
  <c r="B181" i="1"/>
  <c r="C181" i="1"/>
  <c r="D181" i="1"/>
  <c r="E181" i="1"/>
  <c r="F181" i="1"/>
  <c r="B182" i="1"/>
  <c r="C182" i="1"/>
  <c r="D182" i="1"/>
  <c r="E182" i="1"/>
  <c r="F182" i="1"/>
  <c r="B183" i="1"/>
  <c r="C183" i="1"/>
  <c r="D183" i="1"/>
  <c r="E183" i="1"/>
  <c r="F183" i="1"/>
  <c r="B184" i="1"/>
  <c r="C184" i="1"/>
  <c r="D184" i="1"/>
  <c r="E184" i="1"/>
  <c r="F184" i="1"/>
  <c r="B185" i="1"/>
  <c r="C185" i="1"/>
  <c r="D185" i="1"/>
  <c r="E185" i="1"/>
  <c r="F185" i="1"/>
  <c r="B186" i="1"/>
  <c r="C186" i="1"/>
  <c r="D186" i="1"/>
  <c r="E186" i="1"/>
  <c r="F186" i="1"/>
  <c r="B187" i="1"/>
  <c r="C187" i="1"/>
  <c r="D187" i="1"/>
  <c r="E187" i="1"/>
  <c r="F187" i="1"/>
  <c r="B188" i="1"/>
  <c r="C188" i="1"/>
  <c r="D188" i="1"/>
  <c r="E188" i="1"/>
  <c r="F188" i="1"/>
  <c r="B189" i="1"/>
  <c r="C189" i="1"/>
  <c r="D189" i="1"/>
  <c r="E189" i="1"/>
  <c r="F189" i="1"/>
  <c r="B190" i="1"/>
  <c r="C190" i="1"/>
  <c r="D190" i="1"/>
  <c r="E190" i="1"/>
  <c r="F190" i="1"/>
  <c r="B191" i="1"/>
  <c r="C191" i="1"/>
  <c r="D191" i="1"/>
  <c r="E191" i="1"/>
  <c r="F191" i="1"/>
  <c r="B192" i="1"/>
  <c r="C192" i="1"/>
  <c r="D192" i="1"/>
  <c r="E192" i="1"/>
  <c r="F192" i="1"/>
  <c r="B193" i="1"/>
  <c r="C193" i="1"/>
  <c r="D193" i="1"/>
  <c r="E193" i="1"/>
  <c r="F193" i="1"/>
  <c r="B194" i="1"/>
  <c r="C194" i="1"/>
  <c r="D194" i="1"/>
  <c r="E194" i="1"/>
  <c r="F194" i="1"/>
  <c r="B195" i="1"/>
  <c r="C195" i="1"/>
  <c r="D195" i="1"/>
  <c r="E195" i="1"/>
  <c r="F195" i="1"/>
  <c r="B196" i="1"/>
  <c r="C196" i="1"/>
  <c r="D196" i="1"/>
  <c r="E196" i="1"/>
  <c r="F196" i="1"/>
  <c r="B197" i="1"/>
  <c r="C197" i="1"/>
  <c r="D197" i="1"/>
  <c r="E197" i="1"/>
  <c r="F197" i="1"/>
  <c r="B198" i="1"/>
  <c r="C198" i="1"/>
  <c r="D198" i="1"/>
  <c r="E198" i="1"/>
  <c r="F198" i="1"/>
  <c r="B199" i="1"/>
  <c r="C199" i="1"/>
  <c r="D199" i="1"/>
  <c r="E199" i="1"/>
  <c r="F199" i="1"/>
  <c r="B200" i="1"/>
  <c r="C200" i="1"/>
  <c r="D200" i="1"/>
  <c r="E200" i="1"/>
  <c r="F200" i="1"/>
  <c r="B201" i="1"/>
  <c r="C201" i="1"/>
  <c r="D201" i="1"/>
  <c r="E201" i="1"/>
  <c r="F201" i="1"/>
  <c r="B202" i="1"/>
  <c r="C202" i="1"/>
  <c r="D202" i="1"/>
  <c r="E202" i="1"/>
  <c r="F202" i="1"/>
  <c r="B203" i="1"/>
  <c r="C203" i="1"/>
  <c r="D203" i="1"/>
  <c r="E203" i="1"/>
  <c r="F203" i="1"/>
  <c r="B204" i="1"/>
  <c r="C204" i="1"/>
  <c r="D204" i="1"/>
  <c r="E204" i="1"/>
  <c r="F204" i="1"/>
  <c r="B205" i="1"/>
  <c r="C205" i="1"/>
  <c r="D205" i="1"/>
  <c r="E205" i="1"/>
  <c r="F205" i="1"/>
  <c r="B206" i="1"/>
  <c r="C206" i="1"/>
  <c r="D206" i="1"/>
  <c r="E206" i="1"/>
  <c r="F206" i="1"/>
  <c r="B207" i="1"/>
  <c r="C207" i="1"/>
  <c r="D207" i="1"/>
  <c r="E207" i="1"/>
  <c r="F207" i="1"/>
  <c r="B208" i="1"/>
  <c r="C208" i="1"/>
  <c r="D208" i="1"/>
  <c r="E208" i="1"/>
  <c r="F208" i="1"/>
  <c r="B209" i="1"/>
  <c r="C209" i="1"/>
  <c r="D209" i="1"/>
  <c r="E209" i="1"/>
  <c r="F209" i="1"/>
  <c r="B210" i="1"/>
  <c r="C210" i="1"/>
  <c r="D210" i="1"/>
  <c r="E210" i="1"/>
  <c r="F210" i="1"/>
  <c r="B211" i="1"/>
  <c r="C211" i="1"/>
  <c r="D211" i="1"/>
  <c r="E211" i="1"/>
  <c r="F211" i="1"/>
  <c r="B212" i="1"/>
  <c r="C212" i="1"/>
  <c r="D212" i="1"/>
  <c r="E212" i="1"/>
  <c r="F212" i="1"/>
  <c r="B213" i="1"/>
  <c r="C213" i="1"/>
  <c r="D213" i="1"/>
  <c r="E213" i="1"/>
  <c r="F213" i="1"/>
  <c r="B214" i="1"/>
  <c r="C214" i="1"/>
  <c r="D214" i="1"/>
  <c r="E214" i="1"/>
  <c r="F214" i="1"/>
  <c r="B215" i="1"/>
  <c r="C215" i="1"/>
  <c r="D215" i="1"/>
  <c r="E215" i="1"/>
  <c r="F215" i="1"/>
  <c r="B216" i="1"/>
  <c r="C216" i="1"/>
  <c r="D216" i="1"/>
  <c r="E216" i="1"/>
  <c r="F216" i="1"/>
  <c r="B217" i="1"/>
  <c r="C217" i="1"/>
  <c r="D217" i="1"/>
  <c r="E217" i="1"/>
  <c r="F217" i="1"/>
  <c r="B218" i="1"/>
  <c r="C218" i="1"/>
  <c r="D218" i="1"/>
  <c r="E218" i="1"/>
  <c r="F218" i="1"/>
  <c r="B219" i="1"/>
  <c r="C219" i="1"/>
  <c r="D219" i="1"/>
  <c r="E219" i="1"/>
  <c r="F219" i="1"/>
  <c r="B220" i="1"/>
  <c r="C220" i="1"/>
  <c r="D220" i="1"/>
  <c r="E220" i="1"/>
  <c r="F220" i="1"/>
  <c r="B221" i="1"/>
  <c r="C221" i="1"/>
  <c r="D221" i="1"/>
  <c r="E221" i="1"/>
  <c r="F221" i="1"/>
  <c r="B222" i="1"/>
  <c r="C222" i="1"/>
  <c r="D222" i="1"/>
  <c r="E222" i="1"/>
  <c r="F222" i="1"/>
  <c r="B223" i="1"/>
  <c r="C223" i="1"/>
  <c r="D223" i="1"/>
  <c r="E223" i="1"/>
  <c r="F223" i="1"/>
  <c r="B224" i="1"/>
  <c r="C224" i="1"/>
  <c r="D224" i="1"/>
  <c r="E224" i="1"/>
  <c r="F224" i="1"/>
  <c r="B225" i="1"/>
  <c r="C225" i="1"/>
  <c r="D225" i="1"/>
  <c r="E225" i="1"/>
  <c r="F225" i="1"/>
  <c r="B226" i="1"/>
  <c r="C226" i="1"/>
  <c r="D226" i="1"/>
  <c r="E226" i="1"/>
  <c r="F226" i="1"/>
  <c r="B227" i="1"/>
  <c r="C227" i="1"/>
  <c r="D227" i="1"/>
  <c r="E227" i="1"/>
  <c r="F227" i="1"/>
  <c r="B228" i="1"/>
  <c r="C228" i="1"/>
  <c r="D228" i="1"/>
  <c r="E228" i="1"/>
  <c r="F228" i="1"/>
  <c r="B229" i="1"/>
  <c r="C229" i="1"/>
  <c r="D229" i="1"/>
  <c r="E229" i="1"/>
  <c r="F229" i="1"/>
  <c r="B230" i="1"/>
  <c r="C230" i="1"/>
  <c r="D230" i="1"/>
  <c r="E230" i="1"/>
  <c r="F230" i="1"/>
  <c r="B231" i="1"/>
  <c r="C231" i="1"/>
  <c r="D231" i="1"/>
  <c r="E231" i="1"/>
  <c r="F231" i="1"/>
  <c r="B232" i="1"/>
  <c r="C232" i="1"/>
  <c r="D232" i="1"/>
  <c r="E232" i="1"/>
  <c r="F232" i="1"/>
  <c r="B233" i="1"/>
  <c r="C233" i="1"/>
  <c r="D233" i="1"/>
  <c r="E233" i="1"/>
  <c r="F233" i="1"/>
  <c r="B234" i="1"/>
  <c r="C234" i="1"/>
  <c r="D234" i="1"/>
  <c r="E234" i="1"/>
  <c r="F234" i="1"/>
  <c r="B235" i="1"/>
  <c r="C235" i="1"/>
  <c r="D235" i="1"/>
  <c r="E235" i="1"/>
  <c r="F235" i="1"/>
  <c r="B236" i="1"/>
  <c r="C236" i="1"/>
  <c r="D236" i="1"/>
  <c r="E236" i="1"/>
  <c r="F236" i="1"/>
  <c r="B237" i="1"/>
  <c r="C237" i="1"/>
  <c r="D237" i="1"/>
  <c r="E237" i="1"/>
  <c r="F237" i="1"/>
  <c r="B238" i="1"/>
  <c r="C238" i="1"/>
  <c r="D238" i="1"/>
  <c r="E238" i="1"/>
  <c r="F238" i="1"/>
  <c r="B239" i="1"/>
  <c r="C239" i="1"/>
  <c r="D239" i="1"/>
  <c r="E239" i="1"/>
  <c r="F239" i="1"/>
  <c r="B240" i="1"/>
  <c r="C240" i="1"/>
  <c r="D240" i="1"/>
  <c r="E240" i="1"/>
  <c r="F240" i="1"/>
  <c r="B241" i="1"/>
  <c r="C241" i="1"/>
  <c r="D241" i="1"/>
  <c r="E241" i="1"/>
  <c r="F241" i="1"/>
  <c r="B242" i="1"/>
  <c r="C242" i="1"/>
  <c r="D242" i="1"/>
  <c r="E242" i="1"/>
  <c r="F242" i="1"/>
  <c r="B243" i="1"/>
  <c r="C243" i="1"/>
  <c r="D243" i="1"/>
  <c r="E243" i="1"/>
  <c r="F243" i="1"/>
  <c r="B244" i="1"/>
  <c r="C244" i="1"/>
  <c r="D244" i="1"/>
  <c r="E244" i="1"/>
  <c r="F244" i="1"/>
  <c r="B245" i="1"/>
  <c r="C245" i="1"/>
  <c r="D245" i="1"/>
  <c r="E245" i="1"/>
  <c r="F245" i="1"/>
  <c r="B246" i="1"/>
  <c r="C246" i="1"/>
  <c r="D246" i="1"/>
  <c r="E246" i="1"/>
  <c r="F246" i="1"/>
  <c r="B247" i="1"/>
  <c r="C247" i="1"/>
  <c r="D247" i="1"/>
  <c r="E247" i="1"/>
  <c r="F247" i="1"/>
  <c r="B248" i="1"/>
  <c r="C248" i="1"/>
  <c r="D248" i="1"/>
  <c r="E248" i="1"/>
  <c r="F248" i="1"/>
  <c r="B249" i="1"/>
  <c r="C249" i="1"/>
  <c r="D249" i="1"/>
  <c r="E249" i="1"/>
  <c r="F249" i="1"/>
  <c r="B250" i="1"/>
  <c r="C250" i="1"/>
  <c r="D250" i="1"/>
  <c r="E250" i="1"/>
  <c r="F250" i="1"/>
  <c r="B251" i="1"/>
  <c r="C251" i="1"/>
  <c r="D251" i="1"/>
  <c r="E251" i="1"/>
  <c r="F251" i="1"/>
  <c r="B252" i="1"/>
  <c r="C252" i="1"/>
  <c r="D252" i="1"/>
  <c r="E252" i="1"/>
  <c r="F252" i="1"/>
  <c r="B253" i="1"/>
  <c r="C253" i="1"/>
  <c r="D253" i="1"/>
  <c r="E253" i="1"/>
  <c r="F253" i="1"/>
  <c r="B254" i="1"/>
  <c r="C254" i="1"/>
  <c r="D254" i="1"/>
  <c r="E254" i="1"/>
  <c r="F254" i="1"/>
  <c r="B255" i="1"/>
  <c r="C255" i="1"/>
  <c r="D255" i="1"/>
  <c r="E255" i="1"/>
  <c r="F255" i="1"/>
  <c r="B256" i="1"/>
  <c r="C256" i="1"/>
  <c r="D256" i="1"/>
  <c r="E256" i="1"/>
  <c r="F256" i="1"/>
  <c r="B257" i="1"/>
  <c r="C257" i="1"/>
  <c r="D257" i="1"/>
  <c r="E257" i="1"/>
  <c r="F257" i="1"/>
  <c r="B258" i="1"/>
  <c r="C258" i="1"/>
  <c r="D258" i="1"/>
  <c r="E258" i="1"/>
  <c r="F258" i="1"/>
  <c r="B259" i="1"/>
  <c r="C259" i="1"/>
  <c r="D259" i="1"/>
  <c r="E259" i="1"/>
  <c r="F259" i="1"/>
  <c r="B260" i="1"/>
  <c r="C260" i="1"/>
  <c r="D260" i="1"/>
  <c r="E260" i="1"/>
  <c r="F260" i="1"/>
  <c r="B261" i="1"/>
  <c r="C261" i="1"/>
  <c r="D261" i="1"/>
  <c r="E261" i="1"/>
  <c r="F261" i="1"/>
  <c r="B262" i="1"/>
  <c r="C262" i="1"/>
  <c r="D262" i="1"/>
  <c r="E262" i="1"/>
  <c r="F262" i="1"/>
  <c r="B263" i="1"/>
  <c r="C263" i="1"/>
  <c r="D263" i="1"/>
  <c r="E263" i="1"/>
  <c r="F263" i="1"/>
  <c r="B264" i="1"/>
  <c r="C264" i="1"/>
  <c r="D264" i="1"/>
  <c r="E264" i="1"/>
  <c r="F264" i="1"/>
  <c r="B265" i="1"/>
  <c r="C265" i="1"/>
  <c r="D265" i="1"/>
  <c r="E265" i="1"/>
  <c r="F265" i="1"/>
  <c r="B266" i="1"/>
  <c r="C266" i="1"/>
  <c r="D266" i="1"/>
  <c r="E266" i="1"/>
  <c r="F266" i="1"/>
  <c r="B267" i="1"/>
  <c r="C267" i="1"/>
  <c r="D267" i="1"/>
  <c r="E267" i="1"/>
  <c r="F267" i="1"/>
  <c r="B268" i="1"/>
  <c r="C268" i="1"/>
  <c r="D268" i="1"/>
  <c r="E268" i="1"/>
  <c r="F268" i="1"/>
  <c r="B269" i="1"/>
  <c r="C269" i="1"/>
  <c r="D269" i="1"/>
  <c r="E269" i="1"/>
  <c r="F269" i="1"/>
  <c r="B270" i="1"/>
  <c r="C270" i="1"/>
  <c r="D270" i="1"/>
  <c r="E270" i="1"/>
  <c r="F270" i="1"/>
  <c r="B271" i="1"/>
  <c r="C271" i="1"/>
  <c r="D271" i="1"/>
  <c r="E271" i="1"/>
  <c r="F271" i="1"/>
  <c r="B272" i="1"/>
  <c r="C272" i="1"/>
  <c r="D272" i="1"/>
  <c r="E272" i="1"/>
  <c r="F272" i="1"/>
  <c r="B273" i="1"/>
  <c r="C273" i="1"/>
  <c r="D273" i="1"/>
  <c r="E273" i="1"/>
  <c r="F273" i="1"/>
  <c r="B274" i="1"/>
  <c r="C274" i="1"/>
  <c r="D274" i="1"/>
  <c r="E274" i="1"/>
  <c r="F274" i="1"/>
  <c r="B275" i="1"/>
  <c r="C275" i="1"/>
  <c r="D275" i="1"/>
  <c r="E275" i="1"/>
  <c r="F275" i="1"/>
  <c r="B276" i="1"/>
  <c r="C276" i="1"/>
  <c r="D276" i="1"/>
  <c r="E276" i="1"/>
  <c r="F276" i="1"/>
  <c r="B277" i="1"/>
  <c r="C277" i="1"/>
  <c r="D277" i="1"/>
  <c r="E277" i="1"/>
  <c r="F277" i="1"/>
  <c r="B278" i="1"/>
  <c r="C278" i="1"/>
  <c r="D278" i="1"/>
  <c r="E278" i="1"/>
  <c r="F278" i="1"/>
  <c r="B279" i="1"/>
  <c r="C279" i="1"/>
  <c r="D279" i="1"/>
  <c r="E279" i="1"/>
  <c r="F279" i="1"/>
  <c r="B280" i="1"/>
  <c r="C280" i="1"/>
  <c r="D280" i="1"/>
  <c r="E280" i="1"/>
  <c r="F280" i="1"/>
  <c r="B281" i="1"/>
  <c r="C281" i="1"/>
  <c r="D281" i="1"/>
  <c r="E281" i="1"/>
  <c r="F281" i="1"/>
  <c r="B282" i="1"/>
  <c r="C282" i="1"/>
  <c r="D282" i="1"/>
  <c r="E282" i="1"/>
  <c r="F282" i="1"/>
  <c r="B283" i="1"/>
  <c r="C283" i="1"/>
  <c r="D283" i="1"/>
  <c r="E283" i="1"/>
  <c r="F283" i="1"/>
  <c r="B284" i="1"/>
  <c r="C284" i="1"/>
  <c r="D284" i="1"/>
  <c r="E284" i="1"/>
  <c r="F284" i="1"/>
  <c r="B285" i="1"/>
  <c r="C285" i="1"/>
  <c r="D285" i="1"/>
  <c r="E285" i="1"/>
  <c r="F285" i="1"/>
  <c r="B286" i="1"/>
  <c r="C286" i="1"/>
  <c r="D286" i="1"/>
  <c r="E286" i="1"/>
  <c r="F286" i="1"/>
  <c r="B287" i="1"/>
  <c r="C287" i="1"/>
  <c r="D287" i="1"/>
  <c r="E287" i="1"/>
  <c r="F287" i="1"/>
  <c r="B288" i="1"/>
  <c r="C288" i="1"/>
  <c r="D288" i="1"/>
  <c r="E288" i="1"/>
  <c r="F288" i="1"/>
  <c r="B289" i="1"/>
  <c r="C289" i="1"/>
  <c r="D289" i="1"/>
  <c r="E289" i="1"/>
  <c r="F289" i="1"/>
  <c r="B290" i="1"/>
  <c r="C290" i="1"/>
  <c r="D290" i="1"/>
  <c r="E290" i="1"/>
  <c r="F290" i="1"/>
  <c r="B291" i="1"/>
  <c r="C291" i="1"/>
  <c r="D291" i="1"/>
  <c r="E291" i="1"/>
  <c r="F291" i="1"/>
  <c r="B292" i="1"/>
  <c r="C292" i="1"/>
  <c r="D292" i="1"/>
  <c r="E292" i="1"/>
  <c r="F292" i="1"/>
  <c r="B293" i="1"/>
  <c r="C293" i="1"/>
  <c r="D293" i="1"/>
  <c r="E293" i="1"/>
  <c r="F293" i="1"/>
  <c r="B294" i="1"/>
  <c r="C294" i="1"/>
  <c r="D294" i="1"/>
  <c r="E294" i="1"/>
  <c r="F294" i="1"/>
  <c r="B295" i="1"/>
  <c r="C295" i="1"/>
  <c r="D295" i="1"/>
  <c r="E295" i="1"/>
  <c r="F295" i="1"/>
  <c r="B296" i="1"/>
  <c r="C296" i="1"/>
  <c r="D296" i="1"/>
  <c r="E296" i="1"/>
  <c r="F296" i="1"/>
  <c r="B297" i="1"/>
  <c r="C297" i="1"/>
  <c r="D297" i="1"/>
  <c r="E297" i="1"/>
  <c r="F297" i="1"/>
  <c r="B298" i="1"/>
  <c r="C298" i="1"/>
  <c r="D298" i="1"/>
  <c r="E298" i="1"/>
  <c r="F298" i="1"/>
  <c r="B299" i="1"/>
  <c r="C299" i="1"/>
  <c r="D299" i="1"/>
  <c r="E299" i="1"/>
  <c r="F299" i="1"/>
  <c r="B300" i="1"/>
  <c r="C300" i="1"/>
  <c r="D300" i="1"/>
  <c r="E300" i="1"/>
  <c r="F300" i="1"/>
  <c r="B301" i="1"/>
  <c r="C301" i="1"/>
  <c r="D301" i="1"/>
  <c r="E301" i="1"/>
  <c r="F301" i="1"/>
  <c r="B302" i="1"/>
  <c r="C302" i="1"/>
  <c r="D302" i="1"/>
  <c r="E302" i="1"/>
  <c r="F302" i="1"/>
  <c r="B303" i="1"/>
  <c r="C303" i="1"/>
  <c r="D303" i="1"/>
  <c r="E303" i="1"/>
  <c r="F303" i="1"/>
  <c r="B304" i="1"/>
  <c r="C304" i="1"/>
  <c r="D304" i="1"/>
  <c r="E304" i="1"/>
  <c r="F304" i="1"/>
  <c r="B305" i="1"/>
  <c r="C305" i="1"/>
  <c r="D305" i="1"/>
  <c r="E305" i="1"/>
  <c r="F305" i="1"/>
  <c r="B306" i="1"/>
  <c r="C306" i="1"/>
  <c r="D306" i="1"/>
  <c r="E306" i="1"/>
  <c r="F306" i="1"/>
  <c r="B307" i="1"/>
  <c r="C307" i="1"/>
  <c r="D307" i="1"/>
  <c r="E307" i="1"/>
  <c r="F307" i="1"/>
  <c r="B308" i="1"/>
  <c r="C308" i="1"/>
  <c r="D308" i="1"/>
  <c r="E308" i="1"/>
  <c r="F308" i="1"/>
  <c r="B309" i="1"/>
  <c r="C309" i="1"/>
  <c r="D309" i="1"/>
  <c r="E309" i="1"/>
  <c r="F309" i="1"/>
  <c r="B310" i="1"/>
  <c r="C310" i="1"/>
  <c r="D310" i="1"/>
  <c r="E310" i="1"/>
  <c r="F310" i="1"/>
  <c r="B311" i="1"/>
  <c r="C311" i="1"/>
  <c r="D311" i="1"/>
  <c r="E311" i="1"/>
  <c r="F311" i="1"/>
  <c r="B312" i="1"/>
  <c r="C312" i="1"/>
  <c r="D312" i="1"/>
  <c r="E312" i="1"/>
  <c r="F312" i="1"/>
  <c r="B313" i="1"/>
  <c r="C313" i="1"/>
  <c r="D313" i="1"/>
  <c r="E313" i="1"/>
  <c r="F313" i="1"/>
  <c r="B314" i="1"/>
  <c r="C314" i="1"/>
  <c r="D314" i="1"/>
  <c r="E314" i="1"/>
  <c r="F314" i="1"/>
  <c r="B315" i="1"/>
  <c r="C315" i="1"/>
  <c r="D315" i="1"/>
  <c r="E315" i="1"/>
  <c r="F315" i="1"/>
  <c r="B316" i="1"/>
  <c r="C316" i="1"/>
  <c r="D316" i="1"/>
  <c r="E316" i="1"/>
  <c r="F316" i="1"/>
  <c r="B317" i="1"/>
  <c r="C317" i="1"/>
  <c r="D317" i="1"/>
  <c r="E317" i="1"/>
  <c r="F317" i="1"/>
  <c r="B318" i="1"/>
  <c r="C318" i="1"/>
  <c r="D318" i="1"/>
  <c r="E318" i="1"/>
  <c r="F318" i="1"/>
  <c r="B319" i="1"/>
  <c r="C319" i="1"/>
  <c r="D319" i="1"/>
  <c r="E319" i="1"/>
  <c r="F319" i="1"/>
  <c r="B320" i="1"/>
  <c r="C320" i="1"/>
  <c r="D320" i="1"/>
  <c r="E320" i="1"/>
  <c r="F320" i="1"/>
  <c r="B321" i="1"/>
  <c r="C321" i="1"/>
  <c r="D321" i="1"/>
  <c r="E321" i="1"/>
  <c r="F321" i="1"/>
  <c r="B322" i="1"/>
  <c r="C322" i="1"/>
  <c r="D322" i="1"/>
  <c r="E322" i="1"/>
  <c r="F322" i="1"/>
  <c r="B323" i="1"/>
  <c r="C323" i="1"/>
  <c r="D323" i="1"/>
  <c r="E323" i="1"/>
  <c r="F323" i="1"/>
  <c r="B324" i="1"/>
  <c r="C324" i="1"/>
  <c r="D324" i="1"/>
  <c r="E324" i="1"/>
  <c r="F324" i="1"/>
  <c r="B325" i="1"/>
  <c r="C325" i="1"/>
  <c r="D325" i="1"/>
  <c r="E325" i="1"/>
  <c r="F325" i="1"/>
  <c r="B326" i="1"/>
  <c r="C326" i="1"/>
  <c r="D326" i="1"/>
  <c r="E326" i="1"/>
  <c r="F326" i="1"/>
  <c r="B327" i="1"/>
  <c r="C327" i="1"/>
  <c r="D327" i="1"/>
  <c r="E327" i="1"/>
  <c r="F327" i="1"/>
  <c r="C4" i="1"/>
  <c r="D4" i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F4" i="1"/>
  <c r="B4" i="1"/>
  <c r="B5" i="1" s="1"/>
  <c r="G4" i="17"/>
  <c r="C9" i="8"/>
  <c r="D9" i="8" s="1"/>
  <c r="C10" i="8"/>
  <c r="D10" i="8" s="1"/>
  <c r="C11" i="8"/>
  <c r="D11" i="8" s="1"/>
  <c r="C12" i="8"/>
  <c r="D12" i="8" s="1"/>
  <c r="C13" i="8"/>
  <c r="D13" i="8" s="1"/>
  <c r="C14" i="8"/>
  <c r="D14" i="8" s="1"/>
  <c r="C15" i="8"/>
  <c r="D15" i="8" s="1"/>
  <c r="C16" i="8"/>
  <c r="D16" i="8" s="1"/>
  <c r="C17" i="8"/>
  <c r="D17" i="8" s="1"/>
  <c r="C18" i="8"/>
  <c r="D18" i="8" s="1"/>
  <c r="C19" i="8"/>
  <c r="D19" i="8" s="1"/>
  <c r="C20" i="8"/>
  <c r="D20" i="8" s="1"/>
  <c r="C21" i="8"/>
  <c r="D21" i="8" s="1"/>
  <c r="C22" i="8"/>
  <c r="D22" i="8" s="1"/>
  <c r="C23" i="8"/>
  <c r="D23" i="8" s="1"/>
  <c r="C24" i="8"/>
  <c r="D24" i="8" s="1"/>
  <c r="C25" i="8"/>
  <c r="D25" i="8" s="1"/>
  <c r="C26" i="8"/>
  <c r="D26" i="8" s="1"/>
  <c r="C27" i="8"/>
  <c r="D27" i="8" s="1"/>
  <c r="C28" i="8"/>
  <c r="D28" i="8" s="1"/>
  <c r="C29" i="8"/>
  <c r="D29" i="8" s="1"/>
  <c r="C30" i="8"/>
  <c r="D30" i="8" s="1"/>
  <c r="C31" i="8"/>
  <c r="D31" i="8" s="1"/>
  <c r="C32" i="8"/>
  <c r="D32" i="8" s="1"/>
  <c r="C33" i="8"/>
  <c r="D33" i="8" s="1"/>
  <c r="C34" i="8"/>
  <c r="D34" i="8" s="1"/>
  <c r="C35" i="8"/>
  <c r="D35" i="8" s="1"/>
  <c r="C36" i="8"/>
  <c r="D36" i="8" s="1"/>
  <c r="C37" i="8"/>
  <c r="D37" i="8" s="1"/>
  <c r="C38" i="8"/>
  <c r="D38" i="8" s="1"/>
  <c r="C39" i="8"/>
  <c r="D39" i="8" s="1"/>
  <c r="C40" i="8"/>
  <c r="D40" i="8" s="1"/>
  <c r="C41" i="8"/>
  <c r="D41" i="8" s="1"/>
  <c r="C42" i="8"/>
  <c r="D42" i="8" s="1"/>
  <c r="C43" i="8"/>
  <c r="D43" i="8" s="1"/>
  <c r="C44" i="8"/>
  <c r="D44" i="8" s="1"/>
  <c r="C45" i="8"/>
  <c r="D45" i="8" s="1"/>
  <c r="C46" i="8"/>
  <c r="D46" i="8" s="1"/>
  <c r="C47" i="8"/>
  <c r="D47" i="8" s="1"/>
  <c r="C48" i="8"/>
  <c r="D48" i="8" s="1"/>
  <c r="C49" i="8"/>
  <c r="D49" i="8" s="1"/>
  <c r="C50" i="8"/>
  <c r="D50" i="8" s="1"/>
  <c r="C51" i="8"/>
  <c r="D51" i="8" s="1"/>
  <c r="C52" i="8"/>
  <c r="D52" i="8" s="1"/>
  <c r="C53" i="8"/>
  <c r="D53" i="8" s="1"/>
  <c r="C54" i="8"/>
  <c r="D54" i="8" s="1"/>
  <c r="C55" i="8"/>
  <c r="D55" i="8" s="1"/>
  <c r="C56" i="8"/>
  <c r="D56" i="8" s="1"/>
  <c r="C57" i="8"/>
  <c r="D57" i="8" s="1"/>
  <c r="C58" i="8"/>
  <c r="D58" i="8" s="1"/>
  <c r="C59" i="8"/>
  <c r="D59" i="8" s="1"/>
  <c r="C60" i="8"/>
  <c r="D60" i="8" s="1"/>
  <c r="C61" i="8"/>
  <c r="D61" i="8" s="1"/>
  <c r="C62" i="8"/>
  <c r="D62" i="8" s="1"/>
  <c r="C63" i="8"/>
  <c r="D63" i="8" s="1"/>
  <c r="C64" i="8"/>
  <c r="D64" i="8" s="1"/>
  <c r="C65" i="8"/>
  <c r="D65" i="8" s="1"/>
  <c r="C66" i="8"/>
  <c r="D66" i="8" s="1"/>
  <c r="C67" i="8"/>
  <c r="D67" i="8" s="1"/>
  <c r="C68" i="8"/>
  <c r="D68" i="8" s="1"/>
  <c r="C69" i="8"/>
  <c r="D69" i="8" s="1"/>
  <c r="C70" i="8"/>
  <c r="D70" i="8" s="1"/>
  <c r="C71" i="8"/>
  <c r="D71" i="8" s="1"/>
  <c r="C72" i="8"/>
  <c r="D72" i="8" s="1"/>
  <c r="C73" i="8"/>
  <c r="D73" i="8" s="1"/>
  <c r="C74" i="8"/>
  <c r="D74" i="8" s="1"/>
  <c r="C75" i="8"/>
  <c r="D75" i="8" s="1"/>
  <c r="C76" i="8"/>
  <c r="D76" i="8" s="1"/>
  <c r="C77" i="8"/>
  <c r="D77" i="8" s="1"/>
  <c r="C78" i="8"/>
  <c r="D78" i="8" s="1"/>
  <c r="C79" i="8"/>
  <c r="D79" i="8" s="1"/>
  <c r="C80" i="8"/>
  <c r="D80" i="8" s="1"/>
  <c r="C81" i="8"/>
  <c r="D81" i="8" s="1"/>
  <c r="C82" i="8"/>
  <c r="D82" i="8" s="1"/>
  <c r="C83" i="8"/>
  <c r="D83" i="8" s="1"/>
  <c r="C84" i="8"/>
  <c r="D84" i="8" s="1"/>
  <c r="C85" i="8"/>
  <c r="D85" i="8" s="1"/>
  <c r="C86" i="8"/>
  <c r="D86" i="8" s="1"/>
  <c r="C87" i="8"/>
  <c r="D87" i="8" s="1"/>
  <c r="C88" i="8"/>
  <c r="D88" i="8" s="1"/>
  <c r="C89" i="8"/>
  <c r="D89" i="8" s="1"/>
  <c r="C90" i="8"/>
  <c r="D90" i="8" s="1"/>
  <c r="C91" i="8"/>
  <c r="D91" i="8" s="1"/>
  <c r="C92" i="8"/>
  <c r="D92" i="8" s="1"/>
  <c r="C93" i="8"/>
  <c r="D93" i="8" s="1"/>
  <c r="C94" i="8"/>
  <c r="D94" i="8" s="1"/>
  <c r="C95" i="8"/>
  <c r="D95" i="8" s="1"/>
  <c r="C96" i="8"/>
  <c r="D96" i="8" s="1"/>
  <c r="C97" i="8"/>
  <c r="D97" i="8" s="1"/>
  <c r="C98" i="8"/>
  <c r="D98" i="8" s="1"/>
  <c r="C99" i="8"/>
  <c r="D99" i="8" s="1"/>
  <c r="C100" i="8"/>
  <c r="D100" i="8" s="1"/>
  <c r="C101" i="8"/>
  <c r="D101" i="8" s="1"/>
  <c r="C102" i="8"/>
  <c r="D102" i="8" s="1"/>
  <c r="C103" i="8"/>
  <c r="D103" i="8" s="1"/>
  <c r="C104" i="8"/>
  <c r="D104" i="8" s="1"/>
  <c r="C105" i="8"/>
  <c r="D105" i="8" s="1"/>
  <c r="C106" i="8"/>
  <c r="D106" i="8" s="1"/>
  <c r="C107" i="8"/>
  <c r="D107" i="8" s="1"/>
  <c r="C108" i="8"/>
  <c r="D108" i="8" s="1"/>
  <c r="C109" i="8"/>
  <c r="D109" i="8" s="1"/>
  <c r="C110" i="8"/>
  <c r="D110" i="8" s="1"/>
  <c r="C111" i="8"/>
  <c r="D111" i="8" s="1"/>
  <c r="C112" i="8"/>
  <c r="D112" i="8" s="1"/>
  <c r="C113" i="8"/>
  <c r="D113" i="8" s="1"/>
  <c r="C114" i="8"/>
  <c r="D114" i="8" s="1"/>
  <c r="C115" i="8"/>
  <c r="D115" i="8" s="1"/>
  <c r="C116" i="8"/>
  <c r="D116" i="8" s="1"/>
  <c r="C117" i="8"/>
  <c r="D117" i="8" s="1"/>
  <c r="C118" i="8"/>
  <c r="D118" i="8" s="1"/>
  <c r="C119" i="8"/>
  <c r="D119" i="8" s="1"/>
  <c r="C120" i="8"/>
  <c r="D120" i="8" s="1"/>
  <c r="C121" i="8"/>
  <c r="D121" i="8" s="1"/>
  <c r="C122" i="8"/>
  <c r="D122" i="8" s="1"/>
  <c r="C123" i="8"/>
  <c r="D123" i="8" s="1"/>
  <c r="C124" i="8"/>
  <c r="D124" i="8" s="1"/>
  <c r="C125" i="8"/>
  <c r="D125" i="8" s="1"/>
  <c r="C126" i="8"/>
  <c r="D126" i="8" s="1"/>
  <c r="C127" i="8"/>
  <c r="D127" i="8" s="1"/>
  <c r="C128" i="8"/>
  <c r="D128" i="8" s="1"/>
  <c r="C129" i="8"/>
  <c r="D129" i="8" s="1"/>
  <c r="C130" i="8"/>
  <c r="D130" i="8" s="1"/>
  <c r="C131" i="8"/>
  <c r="D131" i="8" s="1"/>
  <c r="C132" i="8"/>
  <c r="D132" i="8" s="1"/>
  <c r="C133" i="8"/>
  <c r="D133" i="8" s="1"/>
  <c r="C134" i="8"/>
  <c r="D134" i="8" s="1"/>
  <c r="C135" i="8"/>
  <c r="D135" i="8" s="1"/>
  <c r="C136" i="8"/>
  <c r="D136" i="8" s="1"/>
  <c r="C137" i="8"/>
  <c r="D137" i="8" s="1"/>
  <c r="C138" i="8"/>
  <c r="D138" i="8" s="1"/>
  <c r="C139" i="8"/>
  <c r="D139" i="8" s="1"/>
  <c r="C140" i="8"/>
  <c r="D140" i="8" s="1"/>
  <c r="C141" i="8"/>
  <c r="D141" i="8" s="1"/>
  <c r="C142" i="8"/>
  <c r="D142" i="8" s="1"/>
  <c r="C143" i="8"/>
  <c r="D143" i="8" s="1"/>
  <c r="C144" i="8"/>
  <c r="D144" i="8" s="1"/>
  <c r="C145" i="8"/>
  <c r="D145" i="8" s="1"/>
  <c r="C146" i="8"/>
  <c r="D146" i="8" s="1"/>
  <c r="C147" i="8"/>
  <c r="D147" i="8" s="1"/>
  <c r="C148" i="8"/>
  <c r="D148" i="8" s="1"/>
  <c r="C149" i="8"/>
  <c r="D149" i="8" s="1"/>
  <c r="C150" i="8"/>
  <c r="D150" i="8" s="1"/>
  <c r="C151" i="8"/>
  <c r="D151" i="8" s="1"/>
  <c r="C152" i="8"/>
  <c r="D152" i="8" s="1"/>
  <c r="C153" i="8"/>
  <c r="D153" i="8" s="1"/>
  <c r="C154" i="8"/>
  <c r="D154" i="8" s="1"/>
  <c r="C155" i="8"/>
  <c r="D155" i="8" s="1"/>
  <c r="C156" i="8"/>
  <c r="D156" i="8" s="1"/>
  <c r="C157" i="8"/>
  <c r="D157" i="8" s="1"/>
  <c r="C158" i="8"/>
  <c r="D158" i="8" s="1"/>
  <c r="C159" i="8"/>
  <c r="D159" i="8" s="1"/>
  <c r="C160" i="8"/>
  <c r="D160" i="8" s="1"/>
  <c r="C161" i="8"/>
  <c r="D161" i="8" s="1"/>
  <c r="C162" i="8"/>
  <c r="D162" i="8" s="1"/>
  <c r="C163" i="8"/>
  <c r="D163" i="8" s="1"/>
  <c r="C164" i="8"/>
  <c r="D164" i="8" s="1"/>
  <c r="C165" i="8"/>
  <c r="D165" i="8" s="1"/>
  <c r="C166" i="8"/>
  <c r="D166" i="8" s="1"/>
  <c r="C167" i="8"/>
  <c r="D167" i="8" s="1"/>
  <c r="C168" i="8"/>
  <c r="D168" i="8" s="1"/>
  <c r="C169" i="8"/>
  <c r="D169" i="8" s="1"/>
  <c r="C170" i="8"/>
  <c r="D170" i="8" s="1"/>
  <c r="C171" i="8"/>
  <c r="D171" i="8" s="1"/>
  <c r="C172" i="8"/>
  <c r="D172" i="8" s="1"/>
  <c r="C173" i="8"/>
  <c r="D173" i="8" s="1"/>
  <c r="C174" i="8"/>
  <c r="D174" i="8" s="1"/>
  <c r="C175" i="8"/>
  <c r="D175" i="8" s="1"/>
  <c r="C176" i="8"/>
  <c r="D176" i="8" s="1"/>
  <c r="C177" i="8"/>
  <c r="D177" i="8" s="1"/>
  <c r="C178" i="8"/>
  <c r="D178" i="8" s="1"/>
  <c r="C179" i="8"/>
  <c r="D179" i="8" s="1"/>
  <c r="C180" i="8"/>
  <c r="D180" i="8" s="1"/>
  <c r="C181" i="8"/>
  <c r="D181" i="8" s="1"/>
  <c r="C182" i="8"/>
  <c r="D182" i="8" s="1"/>
  <c r="C183" i="8"/>
  <c r="D183" i="8" s="1"/>
  <c r="C184" i="8"/>
  <c r="D184" i="8" s="1"/>
  <c r="C185" i="8"/>
  <c r="D185" i="8" s="1"/>
  <c r="C186" i="8"/>
  <c r="D186" i="8" s="1"/>
  <c r="C187" i="8"/>
  <c r="D187" i="8" s="1"/>
  <c r="C188" i="8"/>
  <c r="D188" i="8" s="1"/>
  <c r="C189" i="8"/>
  <c r="D189" i="8" s="1"/>
  <c r="C190" i="8"/>
  <c r="D190" i="8" s="1"/>
  <c r="C191" i="8"/>
  <c r="D191" i="8" s="1"/>
  <c r="C192" i="8"/>
  <c r="D192" i="8" s="1"/>
  <c r="C193" i="8"/>
  <c r="D193" i="8" s="1"/>
  <c r="C194" i="8"/>
  <c r="D194" i="8" s="1"/>
  <c r="C195" i="8"/>
  <c r="D195" i="8" s="1"/>
  <c r="C196" i="8"/>
  <c r="D196" i="8" s="1"/>
  <c r="C197" i="8"/>
  <c r="D197" i="8" s="1"/>
  <c r="C198" i="8"/>
  <c r="D198" i="8" s="1"/>
  <c r="C199" i="8"/>
  <c r="D199" i="8" s="1"/>
  <c r="C200" i="8"/>
  <c r="D200" i="8" s="1"/>
  <c r="C201" i="8"/>
  <c r="D201" i="8" s="1"/>
  <c r="C202" i="8"/>
  <c r="D202" i="8" s="1"/>
  <c r="C203" i="8"/>
  <c r="D203" i="8" s="1"/>
  <c r="C204" i="8"/>
  <c r="D204" i="8" s="1"/>
  <c r="C205" i="8"/>
  <c r="D205" i="8" s="1"/>
  <c r="C206" i="8"/>
  <c r="D206" i="8" s="1"/>
  <c r="C207" i="8"/>
  <c r="D207" i="8" s="1"/>
  <c r="C208" i="8"/>
  <c r="D208" i="8" s="1"/>
  <c r="C209" i="8"/>
  <c r="D209" i="8" s="1"/>
  <c r="C210" i="8"/>
  <c r="D210" i="8" s="1"/>
  <c r="C211" i="8"/>
  <c r="D211" i="8" s="1"/>
  <c r="C212" i="8"/>
  <c r="D212" i="8" s="1"/>
  <c r="C213" i="8"/>
  <c r="D213" i="8" s="1"/>
  <c r="C214" i="8"/>
  <c r="D214" i="8" s="1"/>
  <c r="C215" i="8"/>
  <c r="D215" i="8" s="1"/>
  <c r="C216" i="8"/>
  <c r="D216" i="8" s="1"/>
  <c r="C217" i="8"/>
  <c r="D217" i="8" s="1"/>
  <c r="C218" i="8"/>
  <c r="D218" i="8" s="1"/>
  <c r="C219" i="8"/>
  <c r="D219" i="8" s="1"/>
  <c r="C220" i="8"/>
  <c r="D220" i="8" s="1"/>
  <c r="C221" i="8"/>
  <c r="D221" i="8" s="1"/>
  <c r="C222" i="8"/>
  <c r="D222" i="8" s="1"/>
  <c r="C223" i="8"/>
  <c r="D223" i="8" s="1"/>
  <c r="C224" i="8"/>
  <c r="D224" i="8" s="1"/>
  <c r="C225" i="8"/>
  <c r="D225" i="8" s="1"/>
  <c r="C226" i="8"/>
  <c r="D226" i="8" s="1"/>
  <c r="C227" i="8"/>
  <c r="D227" i="8" s="1"/>
  <c r="C228" i="8"/>
  <c r="D228" i="8" s="1"/>
  <c r="C229" i="8"/>
  <c r="D229" i="8" s="1"/>
  <c r="C230" i="8"/>
  <c r="D230" i="8" s="1"/>
  <c r="C231" i="8"/>
  <c r="D231" i="8" s="1"/>
  <c r="C232" i="8"/>
  <c r="D232" i="8" s="1"/>
  <c r="C233" i="8"/>
  <c r="D233" i="8" s="1"/>
  <c r="C234" i="8"/>
  <c r="D234" i="8" s="1"/>
  <c r="C235" i="8"/>
  <c r="D235" i="8" s="1"/>
  <c r="C236" i="8"/>
  <c r="D236" i="8" s="1"/>
  <c r="C237" i="8"/>
  <c r="D237" i="8" s="1"/>
  <c r="C238" i="8"/>
  <c r="D238" i="8" s="1"/>
  <c r="C239" i="8"/>
  <c r="D239" i="8" s="1"/>
  <c r="C240" i="8"/>
  <c r="D240" i="8" s="1"/>
  <c r="C241" i="8"/>
  <c r="D241" i="8" s="1"/>
  <c r="C242" i="8"/>
  <c r="D242" i="8" s="1"/>
  <c r="C243" i="8"/>
  <c r="D243" i="8" s="1"/>
  <c r="C244" i="8"/>
  <c r="D244" i="8" s="1"/>
  <c r="C245" i="8"/>
  <c r="D245" i="8" s="1"/>
  <c r="C246" i="8"/>
  <c r="D246" i="8" s="1"/>
  <c r="C247" i="8"/>
  <c r="D247" i="8" s="1"/>
  <c r="C248" i="8"/>
  <c r="D248" i="8" s="1"/>
  <c r="C249" i="8"/>
  <c r="D249" i="8" s="1"/>
  <c r="C250" i="8"/>
  <c r="D250" i="8" s="1"/>
  <c r="C251" i="8"/>
  <c r="D251" i="8" s="1"/>
  <c r="C252" i="8"/>
  <c r="D252" i="8" s="1"/>
  <c r="C253" i="8"/>
  <c r="D253" i="8" s="1"/>
  <c r="C254" i="8"/>
  <c r="D254" i="8" s="1"/>
  <c r="C255" i="8"/>
  <c r="D255" i="8" s="1"/>
  <c r="C256" i="8"/>
  <c r="D256" i="8" s="1"/>
  <c r="C257" i="8"/>
  <c r="D257" i="8" s="1"/>
  <c r="C258" i="8"/>
  <c r="D258" i="8" s="1"/>
  <c r="C259" i="8"/>
  <c r="D259" i="8" s="1"/>
  <c r="C260" i="8"/>
  <c r="D260" i="8" s="1"/>
  <c r="C261" i="8"/>
  <c r="D261" i="8" s="1"/>
  <c r="C262" i="8"/>
  <c r="D262" i="8" s="1"/>
  <c r="C263" i="8"/>
  <c r="D263" i="8" s="1"/>
  <c r="C264" i="8"/>
  <c r="D264" i="8" s="1"/>
  <c r="C265" i="8"/>
  <c r="D265" i="8" s="1"/>
  <c r="C266" i="8"/>
  <c r="D266" i="8" s="1"/>
  <c r="C267" i="8"/>
  <c r="D267" i="8" s="1"/>
  <c r="C268" i="8"/>
  <c r="D268" i="8" s="1"/>
  <c r="C269" i="8"/>
  <c r="D269" i="8" s="1"/>
  <c r="C270" i="8"/>
  <c r="D270" i="8" s="1"/>
  <c r="C271" i="8"/>
  <c r="D271" i="8" s="1"/>
  <c r="C272" i="8"/>
  <c r="D272" i="8" s="1"/>
  <c r="C273" i="8"/>
  <c r="D273" i="8" s="1"/>
  <c r="C274" i="8"/>
  <c r="D274" i="8" s="1"/>
  <c r="C275" i="8"/>
  <c r="D275" i="8" s="1"/>
  <c r="C276" i="8"/>
  <c r="D276" i="8" s="1"/>
  <c r="C277" i="8"/>
  <c r="D277" i="8" s="1"/>
  <c r="C278" i="8"/>
  <c r="D278" i="8" s="1"/>
  <c r="C279" i="8"/>
  <c r="D279" i="8" s="1"/>
  <c r="C280" i="8"/>
  <c r="D280" i="8" s="1"/>
  <c r="C281" i="8"/>
  <c r="D281" i="8" s="1"/>
  <c r="C282" i="8"/>
  <c r="D282" i="8" s="1"/>
  <c r="C283" i="8"/>
  <c r="D283" i="8" s="1"/>
  <c r="C284" i="8"/>
  <c r="D284" i="8" s="1"/>
  <c r="C285" i="8"/>
  <c r="D285" i="8" s="1"/>
  <c r="C286" i="8"/>
  <c r="D286" i="8" s="1"/>
  <c r="C287" i="8"/>
  <c r="D287" i="8" s="1"/>
  <c r="C288" i="8"/>
  <c r="D288" i="8" s="1"/>
  <c r="C289" i="8"/>
  <c r="D289" i="8" s="1"/>
  <c r="C290" i="8"/>
  <c r="D290" i="8" s="1"/>
  <c r="C291" i="8"/>
  <c r="D291" i="8" s="1"/>
  <c r="C292" i="8"/>
  <c r="D292" i="8" s="1"/>
  <c r="C293" i="8"/>
  <c r="D293" i="8" s="1"/>
  <c r="C294" i="8"/>
  <c r="D294" i="8" s="1"/>
  <c r="C295" i="8"/>
  <c r="D295" i="8" s="1"/>
  <c r="C296" i="8"/>
  <c r="D296" i="8" s="1"/>
  <c r="C297" i="8"/>
  <c r="D297" i="8" s="1"/>
  <c r="C298" i="8"/>
  <c r="D298" i="8" s="1"/>
  <c r="C299" i="8"/>
  <c r="D299" i="8" s="1"/>
  <c r="C300" i="8"/>
  <c r="D300" i="8" s="1"/>
  <c r="C301" i="8"/>
  <c r="D301" i="8" s="1"/>
  <c r="C302" i="8"/>
  <c r="D302" i="8" s="1"/>
  <c r="C303" i="8"/>
  <c r="D303" i="8" s="1"/>
  <c r="C304" i="8"/>
  <c r="D304" i="8" s="1"/>
  <c r="C305" i="8"/>
  <c r="D305" i="8" s="1"/>
  <c r="C306" i="8"/>
  <c r="D306" i="8" s="1"/>
  <c r="C307" i="8"/>
  <c r="D307" i="8" s="1"/>
  <c r="C308" i="8"/>
  <c r="D308" i="8" s="1"/>
  <c r="C309" i="8"/>
  <c r="D309" i="8" s="1"/>
  <c r="C310" i="8"/>
  <c r="D310" i="8" s="1"/>
  <c r="C311" i="8"/>
  <c r="D311" i="8" s="1"/>
  <c r="C312" i="8"/>
  <c r="D312" i="8" s="1"/>
  <c r="C313" i="8"/>
  <c r="D313" i="8" s="1"/>
  <c r="C314" i="8"/>
  <c r="D314" i="8" s="1"/>
  <c r="C315" i="8"/>
  <c r="D315" i="8" s="1"/>
  <c r="C316" i="8"/>
  <c r="D316" i="8" s="1"/>
  <c r="C317" i="8"/>
  <c r="D317" i="8" s="1"/>
  <c r="C318" i="8"/>
  <c r="D318" i="8" s="1"/>
  <c r="C319" i="8"/>
  <c r="D319" i="8" s="1"/>
  <c r="C320" i="8"/>
  <c r="D320" i="8" s="1"/>
  <c r="C321" i="8"/>
  <c r="D321" i="8" s="1"/>
  <c r="C322" i="8"/>
  <c r="D322" i="8" s="1"/>
  <c r="C323" i="8"/>
  <c r="D323" i="8" s="1"/>
  <c r="C324" i="8"/>
  <c r="D324" i="8" s="1"/>
  <c r="C325" i="8"/>
  <c r="D325" i="8" s="1"/>
  <c r="C326" i="8"/>
  <c r="D326" i="8" s="1"/>
  <c r="C327" i="8"/>
  <c r="D327" i="8" s="1"/>
  <c r="C4" i="8"/>
  <c r="D4" i="8" s="1"/>
  <c r="C5" i="8"/>
  <c r="D5" i="8" s="1"/>
  <c r="C6" i="8"/>
  <c r="D6" i="8" s="1"/>
  <c r="C7" i="8"/>
  <c r="D7" i="8" s="1"/>
  <c r="C8" i="8"/>
  <c r="D8" i="8" s="1"/>
  <c r="C3" i="8"/>
  <c r="D3" i="8" s="1"/>
  <c r="A23" i="14"/>
  <c r="M19" i="14"/>
  <c r="M18" i="14"/>
  <c r="M17" i="14"/>
  <c r="M16" i="14"/>
  <c r="M15" i="14"/>
  <c r="E313" i="6"/>
  <c r="E314" i="6"/>
  <c r="E315" i="6"/>
  <c r="E316" i="6"/>
  <c r="E317" i="6"/>
  <c r="F323" i="6"/>
  <c r="F324" i="6"/>
  <c r="F325" i="6"/>
  <c r="F326" i="6"/>
  <c r="F327" i="6"/>
  <c r="E319" i="3"/>
  <c r="E320" i="3"/>
  <c r="E320" i="4" s="1"/>
  <c r="AF320" i="7" s="1"/>
  <c r="E321" i="3"/>
  <c r="E322" i="3"/>
  <c r="E323" i="3"/>
  <c r="E324" i="3"/>
  <c r="E325" i="3"/>
  <c r="E326" i="3"/>
  <c r="E326" i="4" s="1"/>
  <c r="AF326" i="7" s="1"/>
  <c r="E326" i="5" s="1"/>
  <c r="E326" i="6" s="1"/>
  <c r="E326" i="13" s="1"/>
  <c r="E327" i="12" s="1"/>
  <c r="E327" i="3"/>
  <c r="E318" i="3"/>
  <c r="D255" i="3"/>
  <c r="D256" i="3"/>
  <c r="D256" i="4" s="1"/>
  <c r="W256" i="7" s="1"/>
  <c r="D257" i="3"/>
  <c r="D258" i="3"/>
  <c r="D258" i="4" s="1"/>
  <c r="D259" i="3"/>
  <c r="D260" i="3"/>
  <c r="D260" i="4" s="1"/>
  <c r="W260" i="7" s="1"/>
  <c r="D261" i="3"/>
  <c r="D262" i="3"/>
  <c r="D262" i="4" s="1"/>
  <c r="D263" i="3"/>
  <c r="D264" i="3"/>
  <c r="D265" i="3"/>
  <c r="D266" i="3"/>
  <c r="D266" i="4" s="1"/>
  <c r="D267" i="3"/>
  <c r="D268" i="3"/>
  <c r="D268" i="4" s="1"/>
  <c r="W268" i="7" s="1"/>
  <c r="D269" i="3"/>
  <c r="D270" i="3"/>
  <c r="D270" i="4" s="1"/>
  <c r="D271" i="3"/>
  <c r="D272" i="3"/>
  <c r="D273" i="3"/>
  <c r="D274" i="3"/>
  <c r="D274" i="4" s="1"/>
  <c r="W274" i="7" s="1"/>
  <c r="D274" i="5" s="1"/>
  <c r="D274" i="6" s="1"/>
  <c r="D275" i="3"/>
  <c r="D276" i="3"/>
  <c r="D276" i="4" s="1"/>
  <c r="W276" i="7" s="1"/>
  <c r="D277" i="3"/>
  <c r="D278" i="3"/>
  <c r="D278" i="4" s="1"/>
  <c r="D279" i="3"/>
  <c r="D280" i="3"/>
  <c r="D281" i="3"/>
  <c r="D282" i="3"/>
  <c r="D282" i="4" s="1"/>
  <c r="D283" i="3"/>
  <c r="D284" i="3"/>
  <c r="D284" i="4" s="1"/>
  <c r="W284" i="7" s="1"/>
  <c r="D285" i="3"/>
  <c r="D286" i="3"/>
  <c r="D286" i="4" s="1"/>
  <c r="W286" i="7" s="1"/>
  <c r="D287" i="3"/>
  <c r="D288" i="3"/>
  <c r="D289" i="3"/>
  <c r="D290" i="3"/>
  <c r="D290" i="4" s="1"/>
  <c r="D291" i="3"/>
  <c r="D292" i="3"/>
  <c r="D292" i="4" s="1"/>
  <c r="W292" i="7" s="1"/>
  <c r="D293" i="3"/>
  <c r="D294" i="3"/>
  <c r="D294" i="4" s="1"/>
  <c r="D295" i="3"/>
  <c r="D296" i="3"/>
  <c r="D297" i="3"/>
  <c r="D298" i="3"/>
  <c r="D298" i="4" s="1"/>
  <c r="D299" i="3"/>
  <c r="D300" i="3"/>
  <c r="D300" i="4" s="1"/>
  <c r="W300" i="7" s="1"/>
  <c r="D301" i="3"/>
  <c r="D302" i="3"/>
  <c r="D302" i="4" s="1"/>
  <c r="D303" i="3"/>
  <c r="D304" i="3"/>
  <c r="D305" i="3"/>
  <c r="D306" i="3"/>
  <c r="D306" i="4" s="1"/>
  <c r="W306" i="7" s="1"/>
  <c r="D306" i="5" s="1"/>
  <c r="D306" i="6" s="1"/>
  <c r="D307" i="3"/>
  <c r="D308" i="3"/>
  <c r="D308" i="4" s="1"/>
  <c r="W308" i="7" s="1"/>
  <c r="D309" i="3"/>
  <c r="D310" i="3"/>
  <c r="D310" i="4" s="1"/>
  <c r="D311" i="3"/>
  <c r="D312" i="3"/>
  <c r="D313" i="3"/>
  <c r="D314" i="3"/>
  <c r="D314" i="4" s="1"/>
  <c r="D315" i="3"/>
  <c r="D316" i="3"/>
  <c r="D316" i="4" s="1"/>
  <c r="W316" i="7" s="1"/>
  <c r="D317" i="3"/>
  <c r="D318" i="3"/>
  <c r="D318" i="4" s="1"/>
  <c r="W318" i="7" s="1"/>
  <c r="D319" i="3"/>
  <c r="D320" i="3"/>
  <c r="D321" i="3"/>
  <c r="D322" i="3"/>
  <c r="D322" i="4" s="1"/>
  <c r="D323" i="3"/>
  <c r="D324" i="3"/>
  <c r="D325" i="3"/>
  <c r="D326" i="3"/>
  <c r="D326" i="4" s="1"/>
  <c r="D327" i="3"/>
  <c r="D254" i="3"/>
  <c r="D254" i="4" s="1"/>
  <c r="W254" i="7" s="1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D255" i="4"/>
  <c r="D257" i="4"/>
  <c r="W257" i="7" s="1"/>
  <c r="D259" i="4"/>
  <c r="W259" i="7" s="1"/>
  <c r="D261" i="4"/>
  <c r="D263" i="4"/>
  <c r="W263" i="7" s="1"/>
  <c r="D264" i="4"/>
  <c r="W264" i="7" s="1"/>
  <c r="D265" i="4"/>
  <c r="W265" i="7" s="1"/>
  <c r="D267" i="4"/>
  <c r="W267" i="7" s="1"/>
  <c r="D269" i="4"/>
  <c r="D271" i="4"/>
  <c r="W271" i="7" s="1"/>
  <c r="D272" i="4"/>
  <c r="W272" i="7" s="1"/>
  <c r="D273" i="4"/>
  <c r="W273" i="7" s="1"/>
  <c r="D275" i="4"/>
  <c r="D277" i="4"/>
  <c r="W277" i="7" s="1"/>
  <c r="D279" i="4"/>
  <c r="W279" i="7" s="1"/>
  <c r="D280" i="4"/>
  <c r="W280" i="7" s="1"/>
  <c r="D281" i="4"/>
  <c r="W281" i="7" s="1"/>
  <c r="D283" i="4"/>
  <c r="W283" i="7" s="1"/>
  <c r="D285" i="4"/>
  <c r="W285" i="7" s="1"/>
  <c r="D287" i="4"/>
  <c r="W287" i="7" s="1"/>
  <c r="D288" i="4"/>
  <c r="D289" i="4"/>
  <c r="W289" i="7" s="1"/>
  <c r="D291" i="4"/>
  <c r="W291" i="7" s="1"/>
  <c r="D293" i="4"/>
  <c r="D295" i="4"/>
  <c r="W295" i="7" s="1"/>
  <c r="D296" i="4"/>
  <c r="W296" i="7" s="1"/>
  <c r="D297" i="4"/>
  <c r="W297" i="7" s="1"/>
  <c r="D299" i="4"/>
  <c r="W299" i="7" s="1"/>
  <c r="D301" i="4"/>
  <c r="W301" i="7" s="1"/>
  <c r="D301" i="5" s="1"/>
  <c r="D301" i="6" s="1"/>
  <c r="D303" i="4"/>
  <c r="W303" i="7" s="1"/>
  <c r="D304" i="4"/>
  <c r="W304" i="7" s="1"/>
  <c r="D305" i="4"/>
  <c r="W305" i="7" s="1"/>
  <c r="D307" i="4"/>
  <c r="D309" i="4"/>
  <c r="W309" i="7" s="1"/>
  <c r="D311" i="4"/>
  <c r="W311" i="7" s="1"/>
  <c r="D312" i="4"/>
  <c r="W312" i="7" s="1"/>
  <c r="D313" i="4"/>
  <c r="W313" i="7" s="1"/>
  <c r="D315" i="4"/>
  <c r="W315" i="7" s="1"/>
  <c r="D317" i="4"/>
  <c r="W317" i="7" s="1"/>
  <c r="E318" i="4"/>
  <c r="AF318" i="7" s="1"/>
  <c r="D319" i="4"/>
  <c r="E319" i="4"/>
  <c r="AF319" i="7" s="1"/>
  <c r="E319" i="5" s="1"/>
  <c r="E319" i="6" s="1"/>
  <c r="E319" i="13" s="1"/>
  <c r="E320" i="12" s="1"/>
  <c r="D320" i="4"/>
  <c r="D321" i="4"/>
  <c r="E321" i="4"/>
  <c r="AF321" i="7" s="1"/>
  <c r="E322" i="4"/>
  <c r="AF322" i="7" s="1"/>
  <c r="D323" i="4"/>
  <c r="E323" i="4"/>
  <c r="D324" i="4"/>
  <c r="W324" i="7" s="1"/>
  <c r="E324" i="4"/>
  <c r="AF324" i="7" s="1"/>
  <c r="D325" i="4"/>
  <c r="W325" i="7" s="1"/>
  <c r="E325" i="4"/>
  <c r="AF325" i="7" s="1"/>
  <c r="D327" i="4"/>
  <c r="W327" i="7" s="1"/>
  <c r="E327" i="4"/>
  <c r="AF327" i="7" s="1"/>
  <c r="B255" i="3"/>
  <c r="B255" i="4" s="1"/>
  <c r="E255" i="7" s="1"/>
  <c r="B255" i="5" s="1"/>
  <c r="C255" i="3"/>
  <c r="C255" i="4" s="1"/>
  <c r="E255" i="3"/>
  <c r="E255" i="4" s="1"/>
  <c r="AF255" i="7" s="1"/>
  <c r="E255" i="5" s="1"/>
  <c r="E255" i="6" s="1"/>
  <c r="F255" i="3"/>
  <c r="F255" i="4" s="1"/>
  <c r="AN255" i="7" s="1"/>
  <c r="B256" i="3"/>
  <c r="B256" i="4" s="1"/>
  <c r="C256" i="3"/>
  <c r="C256" i="4" s="1"/>
  <c r="E256" i="3"/>
  <c r="E256" i="4" s="1"/>
  <c r="AF256" i="7" s="1"/>
  <c r="F256" i="3"/>
  <c r="F256" i="4" s="1"/>
  <c r="B257" i="3"/>
  <c r="B257" i="4" s="1"/>
  <c r="E257" i="7" s="1"/>
  <c r="B257" i="5" s="1"/>
  <c r="C257" i="3"/>
  <c r="C257" i="4" s="1"/>
  <c r="E257" i="3"/>
  <c r="E257" i="4" s="1"/>
  <c r="F257" i="3"/>
  <c r="F257" i="4" s="1"/>
  <c r="AN257" i="7" s="1"/>
  <c r="B258" i="3"/>
  <c r="B258" i="4" s="1"/>
  <c r="C258" i="3"/>
  <c r="C258" i="4" s="1"/>
  <c r="E258" i="3"/>
  <c r="E258" i="4" s="1"/>
  <c r="F258" i="3"/>
  <c r="F258" i="4" s="1"/>
  <c r="B259" i="3"/>
  <c r="B259" i="4" s="1"/>
  <c r="C259" i="3"/>
  <c r="C259" i="4" s="1"/>
  <c r="N259" i="7" s="1"/>
  <c r="E259" i="3"/>
  <c r="E259" i="4" s="1"/>
  <c r="AF259" i="7" s="1"/>
  <c r="F259" i="3"/>
  <c r="F259" i="4" s="1"/>
  <c r="AN259" i="7" s="1"/>
  <c r="B260" i="3"/>
  <c r="B260" i="4" s="1"/>
  <c r="E260" i="7" s="1"/>
  <c r="B260" i="5" s="1"/>
  <c r="C260" i="3"/>
  <c r="C260" i="4" s="1"/>
  <c r="E260" i="3"/>
  <c r="E260" i="4" s="1"/>
  <c r="AF260" i="7" s="1"/>
  <c r="E260" i="5" s="1"/>
  <c r="E260" i="6" s="1"/>
  <c r="F260" i="3"/>
  <c r="F260" i="4" s="1"/>
  <c r="B261" i="3"/>
  <c r="B261" i="4" s="1"/>
  <c r="C261" i="3"/>
  <c r="C261" i="4" s="1"/>
  <c r="E261" i="3"/>
  <c r="E261" i="4" s="1"/>
  <c r="F261" i="3"/>
  <c r="F261" i="4" s="1"/>
  <c r="B262" i="3"/>
  <c r="B262" i="4" s="1"/>
  <c r="C262" i="3"/>
  <c r="C262" i="4" s="1"/>
  <c r="N262" i="7" s="1"/>
  <c r="E262" i="3"/>
  <c r="E262" i="4" s="1"/>
  <c r="F262" i="3"/>
  <c r="F262" i="4" s="1"/>
  <c r="B263" i="3"/>
  <c r="B263" i="4" s="1"/>
  <c r="E263" i="7" s="1"/>
  <c r="B263" i="5" s="1"/>
  <c r="C263" i="3"/>
  <c r="C263" i="4" s="1"/>
  <c r="E263" i="3"/>
  <c r="E263" i="4" s="1"/>
  <c r="F263" i="3"/>
  <c r="F263" i="4" s="1"/>
  <c r="AN263" i="7" s="1"/>
  <c r="B264" i="3"/>
  <c r="B264" i="4" s="1"/>
  <c r="C264" i="3"/>
  <c r="C264" i="4" s="1"/>
  <c r="E264" i="3"/>
  <c r="E264" i="4" s="1"/>
  <c r="AF264" i="7" s="1"/>
  <c r="E264" i="5" s="1"/>
  <c r="E264" i="6" s="1"/>
  <c r="F264" i="3"/>
  <c r="F264" i="4" s="1"/>
  <c r="B265" i="3"/>
  <c r="B265" i="4" s="1"/>
  <c r="E265" i="7" s="1"/>
  <c r="B265" i="5" s="1"/>
  <c r="C265" i="3"/>
  <c r="C265" i="4" s="1"/>
  <c r="N265" i="7" s="1"/>
  <c r="E265" i="3"/>
  <c r="E265" i="4" s="1"/>
  <c r="F265" i="3"/>
  <c r="F265" i="4" s="1"/>
  <c r="B266" i="3"/>
  <c r="B266" i="4" s="1"/>
  <c r="C266" i="3"/>
  <c r="C266" i="4" s="1"/>
  <c r="N266" i="7" s="1"/>
  <c r="C266" i="5" s="1"/>
  <c r="C266" i="6" s="1"/>
  <c r="E266" i="3"/>
  <c r="E266" i="4" s="1"/>
  <c r="AF266" i="7" s="1"/>
  <c r="F266" i="3"/>
  <c r="F266" i="4" s="1"/>
  <c r="B267" i="3"/>
  <c r="B267" i="4" s="1"/>
  <c r="C267" i="3"/>
  <c r="C267" i="4" s="1"/>
  <c r="E267" i="3"/>
  <c r="E267" i="4" s="1"/>
  <c r="AF267" i="7" s="1"/>
  <c r="E267" i="5" s="1"/>
  <c r="E267" i="6" s="1"/>
  <c r="F267" i="3"/>
  <c r="F267" i="4" s="1"/>
  <c r="B268" i="3"/>
  <c r="B268" i="4" s="1"/>
  <c r="E268" i="7" s="1"/>
  <c r="B268" i="5" s="1"/>
  <c r="C268" i="3"/>
  <c r="C268" i="4" s="1"/>
  <c r="E268" i="3"/>
  <c r="E268" i="4" s="1"/>
  <c r="AF268" i="7" s="1"/>
  <c r="F268" i="3"/>
  <c r="F268" i="4" s="1"/>
  <c r="B269" i="3"/>
  <c r="B269" i="4" s="1"/>
  <c r="C269" i="3"/>
  <c r="C269" i="4" s="1"/>
  <c r="E269" i="3"/>
  <c r="E269" i="4" s="1"/>
  <c r="F269" i="3"/>
  <c r="F269" i="4" s="1"/>
  <c r="B270" i="3"/>
  <c r="C270" i="3"/>
  <c r="C270" i="4" s="1"/>
  <c r="E270" i="3"/>
  <c r="E270" i="4" s="1"/>
  <c r="F270" i="3"/>
  <c r="F270" i="4" s="1"/>
  <c r="B271" i="3"/>
  <c r="B271" i="4" s="1"/>
  <c r="E271" i="7" s="1"/>
  <c r="B271" i="5" s="1"/>
  <c r="C271" i="3"/>
  <c r="C271" i="4" s="1"/>
  <c r="E271" i="3"/>
  <c r="E271" i="4" s="1"/>
  <c r="AF271" i="7" s="1"/>
  <c r="E271" i="5" s="1"/>
  <c r="E271" i="6" s="1"/>
  <c r="F271" i="3"/>
  <c r="F271" i="4" s="1"/>
  <c r="B272" i="3"/>
  <c r="B272" i="4" s="1"/>
  <c r="E272" i="7" s="1"/>
  <c r="B272" i="5" s="1"/>
  <c r="C272" i="3"/>
  <c r="C272" i="4" s="1"/>
  <c r="E272" i="3"/>
  <c r="E272" i="4" s="1"/>
  <c r="F272" i="3"/>
  <c r="F272" i="4" s="1"/>
  <c r="B273" i="3"/>
  <c r="B273" i="4" s="1"/>
  <c r="E273" i="7" s="1"/>
  <c r="B273" i="5" s="1"/>
  <c r="C273" i="3"/>
  <c r="C273" i="4" s="1"/>
  <c r="E273" i="3"/>
  <c r="E273" i="4" s="1"/>
  <c r="F273" i="3"/>
  <c r="F273" i="4" s="1"/>
  <c r="B274" i="3"/>
  <c r="B274" i="4" s="1"/>
  <c r="E274" i="7" s="1"/>
  <c r="B274" i="5" s="1"/>
  <c r="C274" i="3"/>
  <c r="C274" i="4" s="1"/>
  <c r="E274" i="3"/>
  <c r="E274" i="4" s="1"/>
  <c r="AF274" i="7" s="1"/>
  <c r="F274" i="3"/>
  <c r="F274" i="4" s="1"/>
  <c r="B275" i="3"/>
  <c r="B275" i="4" s="1"/>
  <c r="E275" i="7" s="1"/>
  <c r="B275" i="5" s="1"/>
  <c r="C275" i="3"/>
  <c r="C275" i="4" s="1"/>
  <c r="E275" i="3"/>
  <c r="E275" i="4" s="1"/>
  <c r="F275" i="3"/>
  <c r="F275" i="4" s="1"/>
  <c r="AN275" i="7" s="1"/>
  <c r="B276" i="3"/>
  <c r="B276" i="4" s="1"/>
  <c r="C276" i="3"/>
  <c r="C276" i="4" s="1"/>
  <c r="N276" i="7" s="1"/>
  <c r="C276" i="5" s="1"/>
  <c r="C276" i="6" s="1"/>
  <c r="E276" i="3"/>
  <c r="E276" i="4" s="1"/>
  <c r="F276" i="3"/>
  <c r="F276" i="4" s="1"/>
  <c r="B277" i="3"/>
  <c r="B277" i="4" s="1"/>
  <c r="E277" i="7" s="1"/>
  <c r="B277" i="5" s="1"/>
  <c r="C277" i="3"/>
  <c r="C277" i="4" s="1"/>
  <c r="N277" i="7" s="1"/>
  <c r="E277" i="3"/>
  <c r="E277" i="4" s="1"/>
  <c r="F277" i="3"/>
  <c r="F277" i="4" s="1"/>
  <c r="B278" i="3"/>
  <c r="B278" i="4" s="1"/>
  <c r="E278" i="7" s="1"/>
  <c r="B278" i="5" s="1"/>
  <c r="C278" i="3"/>
  <c r="C278" i="4" s="1"/>
  <c r="E278" i="3"/>
  <c r="E278" i="4" s="1"/>
  <c r="AF278" i="7" s="1"/>
  <c r="F278" i="3"/>
  <c r="F278" i="4" s="1"/>
  <c r="B279" i="3"/>
  <c r="B279" i="4" s="1"/>
  <c r="E279" i="7" s="1"/>
  <c r="B279" i="5" s="1"/>
  <c r="C279" i="3"/>
  <c r="C279" i="4" s="1"/>
  <c r="N279" i="7" s="1"/>
  <c r="E279" i="3"/>
  <c r="E279" i="4" s="1"/>
  <c r="F279" i="3"/>
  <c r="F279" i="4" s="1"/>
  <c r="AN279" i="7" s="1"/>
  <c r="B280" i="3"/>
  <c r="B280" i="4" s="1"/>
  <c r="C280" i="3"/>
  <c r="C280" i="4" s="1"/>
  <c r="N280" i="7" s="1"/>
  <c r="C280" i="5" s="1"/>
  <c r="C280" i="6" s="1"/>
  <c r="E280" i="3"/>
  <c r="E280" i="4" s="1"/>
  <c r="F280" i="3"/>
  <c r="F280" i="4" s="1"/>
  <c r="AN280" i="7" s="1"/>
  <c r="B281" i="3"/>
  <c r="B281" i="4" s="1"/>
  <c r="E281" i="7" s="1"/>
  <c r="B281" i="5" s="1"/>
  <c r="C281" i="3"/>
  <c r="C281" i="4" s="1"/>
  <c r="N281" i="7" s="1"/>
  <c r="E281" i="3"/>
  <c r="E281" i="4" s="1"/>
  <c r="F281" i="3"/>
  <c r="F281" i="4" s="1"/>
  <c r="B282" i="3"/>
  <c r="B282" i="4" s="1"/>
  <c r="E282" i="7" s="1"/>
  <c r="B282" i="5" s="1"/>
  <c r="C282" i="3"/>
  <c r="C282" i="4" s="1"/>
  <c r="E282" i="3"/>
  <c r="E282" i="4" s="1"/>
  <c r="F282" i="3"/>
  <c r="F282" i="4" s="1"/>
  <c r="B283" i="3"/>
  <c r="B283" i="4" s="1"/>
  <c r="E283" i="7" s="1"/>
  <c r="B283" i="5" s="1"/>
  <c r="C283" i="3"/>
  <c r="C283" i="4" s="1"/>
  <c r="E283" i="3"/>
  <c r="E283" i="4" s="1"/>
  <c r="AF283" i="7" s="1"/>
  <c r="E283" i="5" s="1"/>
  <c r="F283" i="3"/>
  <c r="F283" i="4" s="1"/>
  <c r="AN283" i="7" s="1"/>
  <c r="B284" i="3"/>
  <c r="B284" i="4" s="1"/>
  <c r="E284" i="7" s="1"/>
  <c r="B284" i="5" s="1"/>
  <c r="C284" i="3"/>
  <c r="C284" i="4" s="1"/>
  <c r="E284" i="3"/>
  <c r="E284" i="4" s="1"/>
  <c r="AF284" i="7" s="1"/>
  <c r="F284" i="3"/>
  <c r="F284" i="4" s="1"/>
  <c r="B285" i="3"/>
  <c r="B285" i="4" s="1"/>
  <c r="C285" i="3"/>
  <c r="C285" i="4" s="1"/>
  <c r="E285" i="3"/>
  <c r="E285" i="4" s="1"/>
  <c r="F285" i="3"/>
  <c r="F285" i="4" s="1"/>
  <c r="AN285" i="7" s="1"/>
  <c r="B286" i="3"/>
  <c r="C286" i="3"/>
  <c r="C286" i="4" s="1"/>
  <c r="E286" i="3"/>
  <c r="E286" i="4" s="1"/>
  <c r="AF286" i="7" s="1"/>
  <c r="F286" i="3"/>
  <c r="F286" i="4" s="1"/>
  <c r="B287" i="3"/>
  <c r="B287" i="4" s="1"/>
  <c r="C287" i="3"/>
  <c r="C287" i="4" s="1"/>
  <c r="E287" i="3"/>
  <c r="E287" i="4" s="1"/>
  <c r="AF287" i="7" s="1"/>
  <c r="E287" i="5" s="1"/>
  <c r="E287" i="6" s="1"/>
  <c r="F287" i="3"/>
  <c r="F287" i="4" s="1"/>
  <c r="AN287" i="7" s="1"/>
  <c r="B288" i="3"/>
  <c r="B288" i="4" s="1"/>
  <c r="C288" i="3"/>
  <c r="C288" i="4" s="1"/>
  <c r="E288" i="3"/>
  <c r="E288" i="4" s="1"/>
  <c r="AF288" i="7" s="1"/>
  <c r="F288" i="3"/>
  <c r="F288" i="4" s="1"/>
  <c r="B289" i="3"/>
  <c r="B289" i="4" s="1"/>
  <c r="B289" i="9" s="1"/>
  <c r="C289" i="3"/>
  <c r="C289" i="4" s="1"/>
  <c r="E289" i="3"/>
  <c r="E289" i="4" s="1"/>
  <c r="F289" i="3"/>
  <c r="F289" i="4" s="1"/>
  <c r="AN289" i="7" s="1"/>
  <c r="B290" i="3"/>
  <c r="B290" i="4" s="1"/>
  <c r="C290" i="3"/>
  <c r="C290" i="4" s="1"/>
  <c r="E290" i="3"/>
  <c r="E290" i="4" s="1"/>
  <c r="AF290" i="7" s="1"/>
  <c r="E290" i="5" s="1"/>
  <c r="E290" i="6" s="1"/>
  <c r="F290" i="3"/>
  <c r="F290" i="4" s="1"/>
  <c r="B291" i="3"/>
  <c r="B291" i="4" s="1"/>
  <c r="C291" i="3"/>
  <c r="C291" i="4" s="1"/>
  <c r="N291" i="7" s="1"/>
  <c r="E291" i="3"/>
  <c r="E291" i="4" s="1"/>
  <c r="AF291" i="7" s="1"/>
  <c r="F291" i="3"/>
  <c r="F291" i="4" s="1"/>
  <c r="AN291" i="7" s="1"/>
  <c r="B292" i="3"/>
  <c r="B292" i="4" s="1"/>
  <c r="E292" i="7" s="1"/>
  <c r="B292" i="5" s="1"/>
  <c r="C292" i="3"/>
  <c r="C292" i="4" s="1"/>
  <c r="E292" i="3"/>
  <c r="E292" i="4" s="1"/>
  <c r="F292" i="3"/>
  <c r="F292" i="4" s="1"/>
  <c r="B293" i="3"/>
  <c r="B293" i="4" s="1"/>
  <c r="C293" i="3"/>
  <c r="C293" i="4" s="1"/>
  <c r="N293" i="7" s="1"/>
  <c r="E293" i="3"/>
  <c r="E293" i="4" s="1"/>
  <c r="F293" i="3"/>
  <c r="F293" i="4" s="1"/>
  <c r="B294" i="3"/>
  <c r="B294" i="4" s="1"/>
  <c r="C294" i="3"/>
  <c r="C294" i="4" s="1"/>
  <c r="N294" i="7" s="1"/>
  <c r="E294" i="3"/>
  <c r="E294" i="4" s="1"/>
  <c r="F294" i="3"/>
  <c r="F294" i="4" s="1"/>
  <c r="B295" i="3"/>
  <c r="B295" i="4" s="1"/>
  <c r="C295" i="3"/>
  <c r="C295" i="4" s="1"/>
  <c r="N295" i="7" s="1"/>
  <c r="E295" i="3"/>
  <c r="E295" i="4" s="1"/>
  <c r="F295" i="3"/>
  <c r="F295" i="4" s="1"/>
  <c r="AN295" i="7" s="1"/>
  <c r="B296" i="3"/>
  <c r="B296" i="4" s="1"/>
  <c r="C296" i="3"/>
  <c r="C296" i="4" s="1"/>
  <c r="N296" i="7" s="1"/>
  <c r="C296" i="5" s="1"/>
  <c r="C296" i="6" s="1"/>
  <c r="E296" i="3"/>
  <c r="E296" i="4" s="1"/>
  <c r="F296" i="3"/>
  <c r="F296" i="4" s="1"/>
  <c r="B297" i="3"/>
  <c r="B297" i="4" s="1"/>
  <c r="C297" i="3"/>
  <c r="C297" i="4" s="1"/>
  <c r="N297" i="7" s="1"/>
  <c r="E297" i="3"/>
  <c r="E297" i="4" s="1"/>
  <c r="F297" i="3"/>
  <c r="F297" i="4" s="1"/>
  <c r="B298" i="3"/>
  <c r="B298" i="4" s="1"/>
  <c r="C298" i="3"/>
  <c r="C298" i="4" s="1"/>
  <c r="N298" i="7" s="1"/>
  <c r="C298" i="5" s="1"/>
  <c r="C298" i="6" s="1"/>
  <c r="E298" i="3"/>
  <c r="E298" i="4" s="1"/>
  <c r="AF298" i="7" s="1"/>
  <c r="F298" i="3"/>
  <c r="F298" i="4" s="1"/>
  <c r="B299" i="3"/>
  <c r="B299" i="4" s="1"/>
  <c r="C299" i="3"/>
  <c r="C299" i="4" s="1"/>
  <c r="E299" i="3"/>
  <c r="E299" i="4" s="1"/>
  <c r="AF299" i="7" s="1"/>
  <c r="E299" i="5" s="1"/>
  <c r="E299" i="6" s="1"/>
  <c r="F299" i="3"/>
  <c r="F299" i="4" s="1"/>
  <c r="AN299" i="7" s="1"/>
  <c r="B300" i="3"/>
  <c r="B300" i="4" s="1"/>
  <c r="E300" i="7" s="1"/>
  <c r="B300" i="5" s="1"/>
  <c r="C300" i="3"/>
  <c r="C300" i="4" s="1"/>
  <c r="E300" i="3"/>
  <c r="E300" i="4" s="1"/>
  <c r="AF300" i="7" s="1"/>
  <c r="F300" i="3"/>
  <c r="F300" i="4" s="1"/>
  <c r="B301" i="3"/>
  <c r="B301" i="4" s="1"/>
  <c r="C301" i="3"/>
  <c r="C301" i="4" s="1"/>
  <c r="E301" i="3"/>
  <c r="E301" i="4" s="1"/>
  <c r="F301" i="3"/>
  <c r="F301" i="4" s="1"/>
  <c r="B302" i="3"/>
  <c r="C302" i="3"/>
  <c r="C302" i="4" s="1"/>
  <c r="E302" i="3"/>
  <c r="E302" i="4" s="1"/>
  <c r="F302" i="3"/>
  <c r="F302" i="4" s="1"/>
  <c r="B303" i="3"/>
  <c r="B303" i="4" s="1"/>
  <c r="E303" i="7" s="1"/>
  <c r="B303" i="5" s="1"/>
  <c r="C303" i="3"/>
  <c r="C303" i="4" s="1"/>
  <c r="E303" i="3"/>
  <c r="E303" i="4" s="1"/>
  <c r="AF303" i="7" s="1"/>
  <c r="E303" i="5" s="1"/>
  <c r="E303" i="6" s="1"/>
  <c r="F303" i="3"/>
  <c r="F303" i="4" s="1"/>
  <c r="B304" i="3"/>
  <c r="B304" i="4" s="1"/>
  <c r="E304" i="7" s="1"/>
  <c r="B304" i="5" s="1"/>
  <c r="C304" i="3"/>
  <c r="C304" i="4" s="1"/>
  <c r="E304" i="3"/>
  <c r="E304" i="4" s="1"/>
  <c r="F304" i="3"/>
  <c r="F304" i="4" s="1"/>
  <c r="B305" i="3"/>
  <c r="B305" i="4" s="1"/>
  <c r="E305" i="7" s="1"/>
  <c r="B305" i="5" s="1"/>
  <c r="C305" i="3"/>
  <c r="C305" i="4" s="1"/>
  <c r="E305" i="3"/>
  <c r="E305" i="4" s="1"/>
  <c r="F305" i="3"/>
  <c r="F305" i="4" s="1"/>
  <c r="B306" i="3"/>
  <c r="B306" i="4" s="1"/>
  <c r="E306" i="7" s="1"/>
  <c r="B306" i="5" s="1"/>
  <c r="C306" i="3"/>
  <c r="C306" i="4" s="1"/>
  <c r="E306" i="3"/>
  <c r="E306" i="4" s="1"/>
  <c r="F306" i="3"/>
  <c r="F306" i="4" s="1"/>
  <c r="AN306" i="7" s="1"/>
  <c r="B307" i="3"/>
  <c r="B307" i="4" s="1"/>
  <c r="E307" i="7" s="1"/>
  <c r="B307" i="5" s="1"/>
  <c r="C307" i="3"/>
  <c r="C307" i="4" s="1"/>
  <c r="N307" i="7" s="1"/>
  <c r="E307" i="3"/>
  <c r="E307" i="4" s="1"/>
  <c r="F307" i="3"/>
  <c r="F307" i="4" s="1"/>
  <c r="B308" i="3"/>
  <c r="B308" i="4" s="1"/>
  <c r="E308" i="7" s="1"/>
  <c r="B308" i="5" s="1"/>
  <c r="C308" i="3"/>
  <c r="C308" i="4" s="1"/>
  <c r="E308" i="3"/>
  <c r="E308" i="4" s="1"/>
  <c r="F308" i="3"/>
  <c r="F308" i="4" s="1"/>
  <c r="AN308" i="7" s="1"/>
  <c r="B309" i="3"/>
  <c r="B309" i="4" s="1"/>
  <c r="E309" i="7" s="1"/>
  <c r="B309" i="5" s="1"/>
  <c r="C309" i="3"/>
  <c r="C309" i="4" s="1"/>
  <c r="N309" i="7" s="1"/>
  <c r="C309" i="5" s="1"/>
  <c r="C309" i="6" s="1"/>
  <c r="E309" i="3"/>
  <c r="E309" i="4" s="1"/>
  <c r="AF309" i="7" s="1"/>
  <c r="F309" i="3"/>
  <c r="F309" i="4" s="1"/>
  <c r="AN309" i="7" s="1"/>
  <c r="F309" i="5" s="1"/>
  <c r="F309" i="6" s="1"/>
  <c r="B310" i="3"/>
  <c r="B310" i="4" s="1"/>
  <c r="E310" i="7" s="1"/>
  <c r="B310" i="5" s="1"/>
  <c r="C310" i="3"/>
  <c r="C310" i="4" s="1"/>
  <c r="E310" i="3"/>
  <c r="E310" i="4" s="1"/>
  <c r="F310" i="3"/>
  <c r="F310" i="4" s="1"/>
  <c r="AN310" i="7" s="1"/>
  <c r="B311" i="3"/>
  <c r="B311" i="4" s="1"/>
  <c r="E311" i="7" s="1"/>
  <c r="B311" i="5" s="1"/>
  <c r="C311" i="3"/>
  <c r="C311" i="4" s="1"/>
  <c r="N311" i="7" s="1"/>
  <c r="E311" i="3"/>
  <c r="E311" i="4" s="1"/>
  <c r="F311" i="3"/>
  <c r="F311" i="4" s="1"/>
  <c r="AN311" i="7" s="1"/>
  <c r="B312" i="3"/>
  <c r="B312" i="4" s="1"/>
  <c r="E312" i="7" s="1"/>
  <c r="B312" i="5" s="1"/>
  <c r="C312" i="3"/>
  <c r="C312" i="4" s="1"/>
  <c r="N312" i="7" s="1"/>
  <c r="C312" i="5" s="1"/>
  <c r="C312" i="6" s="1"/>
  <c r="E312" i="3"/>
  <c r="E312" i="4" s="1"/>
  <c r="F312" i="3"/>
  <c r="F312" i="4" s="1"/>
  <c r="AN312" i="7" s="1"/>
  <c r="B313" i="3"/>
  <c r="B313" i="4" s="1"/>
  <c r="E313" i="7" s="1"/>
  <c r="B313" i="5" s="1"/>
  <c r="C313" i="3"/>
  <c r="C313" i="4" s="1"/>
  <c r="E313" i="3"/>
  <c r="E313" i="4" s="1"/>
  <c r="AF313" i="7" s="1"/>
  <c r="F313" i="3"/>
  <c r="F313" i="4" s="1"/>
  <c r="B314" i="3"/>
  <c r="B314" i="4" s="1"/>
  <c r="E314" i="7" s="1"/>
  <c r="B314" i="5" s="1"/>
  <c r="C314" i="3"/>
  <c r="C314" i="4" s="1"/>
  <c r="E314" i="3"/>
  <c r="E314" i="4" s="1"/>
  <c r="AF314" i="7" s="1"/>
  <c r="F314" i="3"/>
  <c r="F314" i="4" s="1"/>
  <c r="AN314" i="7" s="1"/>
  <c r="B315" i="3"/>
  <c r="B315" i="4" s="1"/>
  <c r="E315" i="7" s="1"/>
  <c r="B315" i="5" s="1"/>
  <c r="C315" i="3"/>
  <c r="C315" i="4" s="1"/>
  <c r="E315" i="3"/>
  <c r="E315" i="4" s="1"/>
  <c r="AF315" i="7" s="1"/>
  <c r="F315" i="3"/>
  <c r="F315" i="4" s="1"/>
  <c r="B316" i="3"/>
  <c r="B316" i="4" s="1"/>
  <c r="E316" i="7" s="1"/>
  <c r="B316" i="5" s="1"/>
  <c r="C316" i="3"/>
  <c r="C316" i="4" s="1"/>
  <c r="E316" i="3"/>
  <c r="E316" i="4" s="1"/>
  <c r="AF316" i="7" s="1"/>
  <c r="F316" i="3"/>
  <c r="F316" i="4" s="1"/>
  <c r="B317" i="3"/>
  <c r="B317" i="4" s="1"/>
  <c r="E317" i="7" s="1"/>
  <c r="B317" i="5" s="1"/>
  <c r="C317" i="3"/>
  <c r="C317" i="4" s="1"/>
  <c r="E317" i="3"/>
  <c r="E317" i="4" s="1"/>
  <c r="AF317" i="7" s="1"/>
  <c r="F317" i="3"/>
  <c r="F317" i="4" s="1"/>
  <c r="AN317" i="7" s="1"/>
  <c r="B318" i="3"/>
  <c r="C318" i="3"/>
  <c r="C318" i="4" s="1"/>
  <c r="F318" i="3"/>
  <c r="F318" i="4" s="1"/>
  <c r="AN318" i="7" s="1"/>
  <c r="B319" i="3"/>
  <c r="B319" i="4" s="1"/>
  <c r="E319" i="7" s="1"/>
  <c r="B319" i="5" s="1"/>
  <c r="C319" i="3"/>
  <c r="C319" i="4" s="1"/>
  <c r="N319" i="7" s="1"/>
  <c r="F319" i="3"/>
  <c r="F319" i="4" s="1"/>
  <c r="AN319" i="7" s="1"/>
  <c r="B320" i="3"/>
  <c r="B320" i="4" s="1"/>
  <c r="C320" i="3"/>
  <c r="C320" i="4" s="1"/>
  <c r="F320" i="3"/>
  <c r="F320" i="4" s="1"/>
  <c r="B321" i="3"/>
  <c r="B321" i="4" s="1"/>
  <c r="E321" i="7" s="1"/>
  <c r="B321" i="5" s="1"/>
  <c r="C321" i="3"/>
  <c r="C321" i="4" s="1"/>
  <c r="N321" i="7" s="1"/>
  <c r="F321" i="3"/>
  <c r="F321" i="4" s="1"/>
  <c r="B322" i="3"/>
  <c r="C322" i="3"/>
  <c r="C322" i="4" s="1"/>
  <c r="F322" i="3"/>
  <c r="F322" i="4" s="1"/>
  <c r="AN322" i="7" s="1"/>
  <c r="B323" i="3"/>
  <c r="B323" i="4" s="1"/>
  <c r="E323" i="7" s="1"/>
  <c r="B323" i="5" s="1"/>
  <c r="C323" i="3"/>
  <c r="C323" i="4" s="1"/>
  <c r="N323" i="7" s="1"/>
  <c r="F323" i="3"/>
  <c r="F323" i="4" s="1"/>
  <c r="AN323" i="7" s="1"/>
  <c r="B324" i="3"/>
  <c r="B324" i="4" s="1"/>
  <c r="C324" i="3"/>
  <c r="C324" i="4" s="1"/>
  <c r="F324" i="3"/>
  <c r="F324" i="4" s="1"/>
  <c r="AN324" i="7" s="1"/>
  <c r="B325" i="3"/>
  <c r="B325" i="4" s="1"/>
  <c r="E325" i="7" s="1"/>
  <c r="B325" i="5" s="1"/>
  <c r="C325" i="3"/>
  <c r="C325" i="4" s="1"/>
  <c r="N325" i="7" s="1"/>
  <c r="F325" i="3"/>
  <c r="F325" i="4" s="1"/>
  <c r="AN325" i="7" s="1"/>
  <c r="B326" i="3"/>
  <c r="B326" i="4" s="1"/>
  <c r="C326" i="3"/>
  <c r="C326" i="4" s="1"/>
  <c r="N326" i="7" s="1"/>
  <c r="F326" i="3"/>
  <c r="F326" i="4" s="1"/>
  <c r="AN326" i="7" s="1"/>
  <c r="B327" i="3"/>
  <c r="B327" i="4" s="1"/>
  <c r="C327" i="3"/>
  <c r="C327" i="4" s="1"/>
  <c r="N327" i="7" s="1"/>
  <c r="F327" i="3"/>
  <c r="F327" i="4" s="1"/>
  <c r="B249" i="3"/>
  <c r="B249" i="4" s="1"/>
  <c r="E249" i="7" s="1"/>
  <c r="B249" i="5" s="1"/>
  <c r="C249" i="3"/>
  <c r="C249" i="4" s="1"/>
  <c r="N249" i="7" s="1"/>
  <c r="C249" i="5" s="1"/>
  <c r="C249" i="6" s="1"/>
  <c r="D249" i="3"/>
  <c r="D249" i="4" s="1"/>
  <c r="E249" i="3"/>
  <c r="E249" i="4" s="1"/>
  <c r="F249" i="3"/>
  <c r="F249" i="4" s="1"/>
  <c r="B250" i="3"/>
  <c r="B250" i="4" s="1"/>
  <c r="E250" i="7" s="1"/>
  <c r="B250" i="5" s="1"/>
  <c r="C250" i="3"/>
  <c r="C250" i="4" s="1"/>
  <c r="D250" i="3"/>
  <c r="D250" i="4" s="1"/>
  <c r="E250" i="3"/>
  <c r="E250" i="4" s="1"/>
  <c r="AF250" i="7" s="1"/>
  <c r="F250" i="3"/>
  <c r="F250" i="4" s="1"/>
  <c r="B251" i="3"/>
  <c r="B251" i="4" s="1"/>
  <c r="E251" i="7" s="1"/>
  <c r="B251" i="5" s="1"/>
  <c r="C251" i="3"/>
  <c r="C251" i="4" s="1"/>
  <c r="D251" i="3"/>
  <c r="D251" i="4" s="1"/>
  <c r="E251" i="3"/>
  <c r="E251" i="4" s="1"/>
  <c r="F251" i="3"/>
  <c r="F251" i="4" s="1"/>
  <c r="AN251" i="7" s="1"/>
  <c r="B252" i="3"/>
  <c r="B252" i="4" s="1"/>
  <c r="C252" i="3"/>
  <c r="C252" i="4" s="1"/>
  <c r="D252" i="3"/>
  <c r="D252" i="4" s="1"/>
  <c r="W252" i="7" s="1"/>
  <c r="D252" i="5" s="1"/>
  <c r="D252" i="6" s="1"/>
  <c r="E252" i="3"/>
  <c r="E252" i="4" s="1"/>
  <c r="F252" i="3"/>
  <c r="F252" i="4" s="1"/>
  <c r="B253" i="3"/>
  <c r="B253" i="4" s="1"/>
  <c r="C253" i="3"/>
  <c r="C253" i="4" s="1"/>
  <c r="N253" i="7" s="1"/>
  <c r="C253" i="5" s="1"/>
  <c r="C253" i="6" s="1"/>
  <c r="D253" i="3"/>
  <c r="D253" i="4" s="1"/>
  <c r="W253" i="7" s="1"/>
  <c r="E253" i="3"/>
  <c r="E253" i="4" s="1"/>
  <c r="F253" i="3"/>
  <c r="F253" i="4" s="1"/>
  <c r="AN253" i="7" s="1"/>
  <c r="B254" i="3"/>
  <c r="B254" i="4" s="1"/>
  <c r="C254" i="3"/>
  <c r="C254" i="4" s="1"/>
  <c r="E254" i="3"/>
  <c r="E254" i="4" s="1"/>
  <c r="AF254" i="7" s="1"/>
  <c r="F254" i="3"/>
  <c r="F254" i="4" s="1"/>
  <c r="AN254" i="7" l="1"/>
  <c r="F254" i="9"/>
  <c r="C252" i="9"/>
  <c r="N252" i="7"/>
  <c r="C252" i="5" s="1"/>
  <c r="C252" i="6" s="1"/>
  <c r="W251" i="7"/>
  <c r="D251" i="5" s="1"/>
  <c r="AN249" i="7"/>
  <c r="F249" i="5" s="1"/>
  <c r="AF253" i="7"/>
  <c r="E253" i="5" s="1"/>
  <c r="AN252" i="7"/>
  <c r="F252" i="5" s="1"/>
  <c r="F252" i="6" s="1"/>
  <c r="F252" i="9"/>
  <c r="N251" i="7"/>
  <c r="C251" i="5" s="1"/>
  <c r="C251" i="6" s="1"/>
  <c r="W250" i="7"/>
  <c r="D250" i="5" s="1"/>
  <c r="D250" i="9"/>
  <c r="AF249" i="7"/>
  <c r="E249" i="5" s="1"/>
  <c r="F327" i="9"/>
  <c r="AN327" i="7"/>
  <c r="C322" i="9"/>
  <c r="N322" i="7"/>
  <c r="C322" i="5" s="1"/>
  <c r="C322" i="6" s="1"/>
  <c r="N318" i="7"/>
  <c r="C318" i="5" s="1"/>
  <c r="C318" i="6" s="1"/>
  <c r="C318" i="9"/>
  <c r="N317" i="7"/>
  <c r="C317" i="5" s="1"/>
  <c r="C316" i="9"/>
  <c r="N316" i="7"/>
  <c r="N315" i="7"/>
  <c r="C315" i="9"/>
  <c r="C314" i="9"/>
  <c r="N314" i="7"/>
  <c r="C314" i="5" s="1"/>
  <c r="C314" i="6" s="1"/>
  <c r="N313" i="7"/>
  <c r="C313" i="9"/>
  <c r="C310" i="9"/>
  <c r="N310" i="7"/>
  <c r="C308" i="9"/>
  <c r="N308" i="7"/>
  <c r="C308" i="5" s="1"/>
  <c r="C308" i="6" s="1"/>
  <c r="C306" i="9"/>
  <c r="N306" i="7"/>
  <c r="C306" i="5" s="1"/>
  <c r="C306" i="6" s="1"/>
  <c r="N305" i="7"/>
  <c r="C305" i="5" s="1"/>
  <c r="C305" i="9"/>
  <c r="C304" i="9"/>
  <c r="N304" i="7"/>
  <c r="C304" i="5" s="1"/>
  <c r="C304" i="6" s="1"/>
  <c r="N303" i="7"/>
  <c r="C303" i="9"/>
  <c r="C302" i="9"/>
  <c r="N302" i="7"/>
  <c r="C302" i="5" s="1"/>
  <c r="C302" i="6" s="1"/>
  <c r="N301" i="7"/>
  <c r="C301" i="5" s="1"/>
  <c r="C301" i="6" s="1"/>
  <c r="N300" i="7"/>
  <c r="C300" i="5" s="1"/>
  <c r="C300" i="9"/>
  <c r="N299" i="7"/>
  <c r="C299" i="5" s="1"/>
  <c r="C299" i="6" s="1"/>
  <c r="N292" i="7"/>
  <c r="C292" i="5" s="1"/>
  <c r="C292" i="9"/>
  <c r="C290" i="9"/>
  <c r="N290" i="7"/>
  <c r="C290" i="5" s="1"/>
  <c r="C290" i="6" s="1"/>
  <c r="C289" i="5"/>
  <c r="C289" i="6" s="1"/>
  <c r="N289" i="7"/>
  <c r="C288" i="9"/>
  <c r="N288" i="7"/>
  <c r="C287" i="5"/>
  <c r="C287" i="6" s="1"/>
  <c r="N287" i="7"/>
  <c r="N286" i="7"/>
  <c r="C286" i="5" s="1"/>
  <c r="C286" i="6" s="1"/>
  <c r="C286" i="9"/>
  <c r="C285" i="5"/>
  <c r="C285" i="6" s="1"/>
  <c r="N285" i="7"/>
  <c r="N284" i="7"/>
  <c r="C284" i="5" s="1"/>
  <c r="C284" i="9"/>
  <c r="C283" i="9"/>
  <c r="N283" i="7"/>
  <c r="N282" i="7"/>
  <c r="C282" i="5" s="1"/>
  <c r="C282" i="6" s="1"/>
  <c r="C282" i="9"/>
  <c r="C278" i="9"/>
  <c r="N278" i="7"/>
  <c r="N275" i="7"/>
  <c r="C275" i="9"/>
  <c r="C274" i="9"/>
  <c r="N274" i="7"/>
  <c r="C274" i="5" s="1"/>
  <c r="C274" i="6" s="1"/>
  <c r="C273" i="9"/>
  <c r="N273" i="7"/>
  <c r="C273" i="5" s="1"/>
  <c r="C272" i="9"/>
  <c r="N272" i="7"/>
  <c r="C272" i="5" s="1"/>
  <c r="C272" i="6" s="1"/>
  <c r="N271" i="7"/>
  <c r="C271" i="9"/>
  <c r="C270" i="9"/>
  <c r="N270" i="7"/>
  <c r="C270" i="5" s="1"/>
  <c r="C270" i="6" s="1"/>
  <c r="C269" i="5"/>
  <c r="C269" i="6" s="1"/>
  <c r="N269" i="7"/>
  <c r="N268" i="7"/>
  <c r="C268" i="5" s="1"/>
  <c r="C268" i="6" s="1"/>
  <c r="C268" i="9"/>
  <c r="C267" i="5"/>
  <c r="C267" i="6" s="1"/>
  <c r="N267" i="7"/>
  <c r="N264" i="7"/>
  <c r="C264" i="5" s="1"/>
  <c r="C264" i="6" s="1"/>
  <c r="C263" i="9"/>
  <c r="N263" i="7"/>
  <c r="C261" i="9"/>
  <c r="N261" i="7"/>
  <c r="N260" i="7"/>
  <c r="C260" i="5" s="1"/>
  <c r="C260" i="6" s="1"/>
  <c r="C260" i="9"/>
  <c r="C258" i="5"/>
  <c r="C258" i="6" s="1"/>
  <c r="N258" i="7"/>
  <c r="C257" i="9"/>
  <c r="N257" i="7"/>
  <c r="C256" i="5"/>
  <c r="C256" i="6" s="1"/>
  <c r="N256" i="7"/>
  <c r="C255" i="9"/>
  <c r="N255" i="7"/>
  <c r="C255" i="5" s="1"/>
  <c r="C255" i="6" s="1"/>
  <c r="C250" i="9"/>
  <c r="N250" i="7"/>
  <c r="C250" i="5" s="1"/>
  <c r="C250" i="6" s="1"/>
  <c r="W249" i="7"/>
  <c r="D249" i="5" s="1"/>
  <c r="AN320" i="7"/>
  <c r="F320" i="5" s="1"/>
  <c r="F320" i="6" s="1"/>
  <c r="F320" i="9"/>
  <c r="N254" i="7"/>
  <c r="C254" i="5" s="1"/>
  <c r="C254" i="6" s="1"/>
  <c r="C254" i="9"/>
  <c r="E253" i="9"/>
  <c r="AF252" i="7"/>
  <c r="E280" i="7"/>
  <c r="B280" i="5" s="1"/>
  <c r="B280" i="9"/>
  <c r="E251" i="9"/>
  <c r="AF251" i="7"/>
  <c r="E251" i="5" s="1"/>
  <c r="AN250" i="7"/>
  <c r="F250" i="5" s="1"/>
  <c r="F250" i="6" s="1"/>
  <c r="F250" i="9"/>
  <c r="C324" i="9"/>
  <c r="N324" i="7"/>
  <c r="F321" i="5"/>
  <c r="F321" i="6" s="1"/>
  <c r="AN321" i="7"/>
  <c r="F321" i="9"/>
  <c r="C320" i="9"/>
  <c r="N320" i="7"/>
  <c r="AN316" i="7"/>
  <c r="F316" i="5" s="1"/>
  <c r="F316" i="6" s="1"/>
  <c r="AN315" i="7"/>
  <c r="F315" i="5" s="1"/>
  <c r="F315" i="9"/>
  <c r="AN313" i="7"/>
  <c r="F313" i="5" s="1"/>
  <c r="AN307" i="7"/>
  <c r="F307" i="5" s="1"/>
  <c r="F307" i="6" s="1"/>
  <c r="F307" i="9"/>
  <c r="AN305" i="7"/>
  <c r="F305" i="5" s="1"/>
  <c r="F305" i="6" s="1"/>
  <c r="F304" i="9"/>
  <c r="AN304" i="7"/>
  <c r="AN303" i="7"/>
  <c r="F303" i="5" s="1"/>
  <c r="F302" i="5"/>
  <c r="AN302" i="7"/>
  <c r="AN301" i="7"/>
  <c r="F301" i="5" s="1"/>
  <c r="F301" i="6" s="1"/>
  <c r="AN300" i="7"/>
  <c r="F300" i="5" s="1"/>
  <c r="F300" i="6" s="1"/>
  <c r="AN298" i="7"/>
  <c r="F298" i="9"/>
  <c r="AN297" i="7"/>
  <c r="F297" i="5" s="1"/>
  <c r="F297" i="6" s="1"/>
  <c r="AN296" i="7"/>
  <c r="F296" i="5" s="1"/>
  <c r="F296" i="6" s="1"/>
  <c r="AN294" i="7"/>
  <c r="F294" i="9"/>
  <c r="AN293" i="7"/>
  <c r="F293" i="5" s="1"/>
  <c r="F293" i="6" s="1"/>
  <c r="AN292" i="7"/>
  <c r="F292" i="5" s="1"/>
  <c r="F292" i="6" s="1"/>
  <c r="AN290" i="7"/>
  <c r="F290" i="5" s="1"/>
  <c r="F290" i="6" s="1"/>
  <c r="AN288" i="7"/>
  <c r="F288" i="5" s="1"/>
  <c r="F288" i="6" s="1"/>
  <c r="F288" i="9"/>
  <c r="AN286" i="7"/>
  <c r="F286" i="9"/>
  <c r="F284" i="5"/>
  <c r="F284" i="6" s="1"/>
  <c r="AN284" i="7"/>
  <c r="F284" i="9"/>
  <c r="AN282" i="7"/>
  <c r="F282" i="5" s="1"/>
  <c r="F282" i="6" s="1"/>
  <c r="F282" i="9"/>
  <c r="AN281" i="7"/>
  <c r="F281" i="5" s="1"/>
  <c r="F281" i="6" s="1"/>
  <c r="AN278" i="7"/>
  <c r="F278" i="5" s="1"/>
  <c r="F277" i="5"/>
  <c r="F277" i="6" s="1"/>
  <c r="AN277" i="7"/>
  <c r="AN276" i="7"/>
  <c r="F276" i="5" s="1"/>
  <c r="AN274" i="7"/>
  <c r="F274" i="9"/>
  <c r="AN273" i="7"/>
  <c r="F273" i="5" s="1"/>
  <c r="F272" i="5"/>
  <c r="F272" i="6" s="1"/>
  <c r="AN272" i="7"/>
  <c r="AN271" i="7"/>
  <c r="F271" i="5" s="1"/>
  <c r="AN270" i="7"/>
  <c r="F270" i="5" s="1"/>
  <c r="F270" i="6" s="1"/>
  <c r="AN269" i="7"/>
  <c r="F269" i="5" s="1"/>
  <c r="F269" i="6" s="1"/>
  <c r="F268" i="5"/>
  <c r="F268" i="6" s="1"/>
  <c r="AN268" i="7"/>
  <c r="F267" i="9"/>
  <c r="AN267" i="7"/>
  <c r="F267" i="5" s="1"/>
  <c r="F267" i="6" s="1"/>
  <c r="AN266" i="7"/>
  <c r="F266" i="9"/>
  <c r="AN265" i="7"/>
  <c r="F265" i="5" s="1"/>
  <c r="AN264" i="7"/>
  <c r="F264" i="5" s="1"/>
  <c r="F264" i="6" s="1"/>
  <c r="AN262" i="7"/>
  <c r="F262" i="5" s="1"/>
  <c r="F262" i="6" s="1"/>
  <c r="F262" i="9"/>
  <c r="AN261" i="7"/>
  <c r="F261" i="5" s="1"/>
  <c r="F261" i="6" s="1"/>
  <c r="AN260" i="7"/>
  <c r="F260" i="5" s="1"/>
  <c r="F258" i="5"/>
  <c r="F258" i="6" s="1"/>
  <c r="AN258" i="7"/>
  <c r="AN256" i="7"/>
  <c r="F256" i="5" s="1"/>
  <c r="F256" i="6" s="1"/>
  <c r="F256" i="9"/>
  <c r="AF312" i="7"/>
  <c r="E312" i="5" s="1"/>
  <c r="E311" i="9"/>
  <c r="AF311" i="7"/>
  <c r="AF310" i="7"/>
  <c r="E310" i="5" s="1"/>
  <c r="E310" i="9"/>
  <c r="AF308" i="7"/>
  <c r="E308" i="5" s="1"/>
  <c r="E307" i="9"/>
  <c r="AF307" i="7"/>
  <c r="AF306" i="7"/>
  <c r="E306" i="5" s="1"/>
  <c r="E306" i="9"/>
  <c r="AF305" i="7"/>
  <c r="E305" i="5" s="1"/>
  <c r="E304" i="5"/>
  <c r="E304" i="6" s="1"/>
  <c r="AF304" i="7"/>
  <c r="AF302" i="7"/>
  <c r="E302" i="5" s="1"/>
  <c r="E302" i="9"/>
  <c r="AF301" i="7"/>
  <c r="E301" i="5" s="1"/>
  <c r="E301" i="6" s="1"/>
  <c r="AF297" i="7"/>
  <c r="E297" i="5" s="1"/>
  <c r="E297" i="6" s="1"/>
  <c r="E297" i="9"/>
  <c r="AF296" i="7"/>
  <c r="E296" i="5" s="1"/>
  <c r="E296" i="6" s="1"/>
  <c r="E295" i="9"/>
  <c r="AF295" i="7"/>
  <c r="E294" i="9"/>
  <c r="AF294" i="7"/>
  <c r="E293" i="5"/>
  <c r="E293" i="6" s="1"/>
  <c r="AF293" i="7"/>
  <c r="AF292" i="7"/>
  <c r="E292" i="5" s="1"/>
  <c r="AF289" i="7"/>
  <c r="E289" i="5" s="1"/>
  <c r="E289" i="6" s="1"/>
  <c r="E289" i="9"/>
  <c r="AF285" i="7"/>
  <c r="E285" i="5" s="1"/>
  <c r="E285" i="6" s="1"/>
  <c r="E283" i="9"/>
  <c r="AF282" i="7"/>
  <c r="AF281" i="7"/>
  <c r="E281" i="5" s="1"/>
  <c r="E281" i="6" s="1"/>
  <c r="E281" i="9"/>
  <c r="AF280" i="7"/>
  <c r="E280" i="5" s="1"/>
  <c r="E280" i="6" s="1"/>
  <c r="E280" i="9"/>
  <c r="AF279" i="7"/>
  <c r="AF277" i="7"/>
  <c r="E277" i="9"/>
  <c r="E276" i="5"/>
  <c r="E276" i="6" s="1"/>
  <c r="AF276" i="7"/>
  <c r="E275" i="9"/>
  <c r="AF275" i="7"/>
  <c r="E273" i="5"/>
  <c r="E273" i="6" s="1"/>
  <c r="AF273" i="7"/>
  <c r="AF272" i="7"/>
  <c r="E272" i="5" s="1"/>
  <c r="AF270" i="7"/>
  <c r="E270" i="5" s="1"/>
  <c r="E270" i="6" s="1"/>
  <c r="E270" i="9"/>
  <c r="AF269" i="7"/>
  <c r="E269" i="5" s="1"/>
  <c r="E269" i="6" s="1"/>
  <c r="AF265" i="7"/>
  <c r="E265" i="9"/>
  <c r="E263" i="9"/>
  <c r="AF263" i="7"/>
  <c r="E262" i="9"/>
  <c r="AF262" i="7"/>
  <c r="AF261" i="7"/>
  <c r="E261" i="5" s="1"/>
  <c r="E261" i="6" s="1"/>
  <c r="E258" i="5"/>
  <c r="E258" i="6" s="1"/>
  <c r="AF258" i="7"/>
  <c r="AF257" i="7"/>
  <c r="E257" i="5" s="1"/>
  <c r="E257" i="9"/>
  <c r="W323" i="7"/>
  <c r="D323" i="5" s="1"/>
  <c r="D323" i="6" s="1"/>
  <c r="D321" i="9"/>
  <c r="W321" i="7"/>
  <c r="W320" i="7"/>
  <c r="D320" i="5" s="1"/>
  <c r="D320" i="6" s="1"/>
  <c r="D307" i="5"/>
  <c r="D307" i="6" s="1"/>
  <c r="W307" i="7"/>
  <c r="W293" i="7"/>
  <c r="D293" i="5" s="1"/>
  <c r="D293" i="6" s="1"/>
  <c r="W288" i="7"/>
  <c r="D288" i="5" s="1"/>
  <c r="D288" i="6" s="1"/>
  <c r="W275" i="7"/>
  <c r="D275" i="5" s="1"/>
  <c r="D275" i="6" s="1"/>
  <c r="D261" i="5"/>
  <c r="D261" i="6" s="1"/>
  <c r="W261" i="7"/>
  <c r="W319" i="7"/>
  <c r="D319" i="5" s="1"/>
  <c r="W255" i="7"/>
  <c r="D255" i="5" s="1"/>
  <c r="D326" i="9"/>
  <c r="W326" i="7"/>
  <c r="D322" i="9"/>
  <c r="W322" i="7"/>
  <c r="D322" i="5" s="1"/>
  <c r="D322" i="6" s="1"/>
  <c r="D314" i="9"/>
  <c r="W314" i="7"/>
  <c r="D310" i="9"/>
  <c r="W310" i="7"/>
  <c r="E323" i="9"/>
  <c r="AF323" i="7"/>
  <c r="W269" i="7"/>
  <c r="D269" i="5" s="1"/>
  <c r="D269" i="6" s="1"/>
  <c r="B322" i="4"/>
  <c r="B318" i="4"/>
  <c r="B302" i="4"/>
  <c r="E302" i="7" s="1"/>
  <c r="B302" i="5" s="1"/>
  <c r="B286" i="4"/>
  <c r="B270" i="4"/>
  <c r="E270" i="7" s="1"/>
  <c r="B270" i="5" s="1"/>
  <c r="D302" i="9"/>
  <c r="W302" i="7"/>
  <c r="D298" i="9"/>
  <c r="W298" i="7"/>
  <c r="D294" i="9"/>
  <c r="W294" i="7"/>
  <c r="D290" i="9"/>
  <c r="W290" i="7"/>
  <c r="D290" i="5" s="1"/>
  <c r="D290" i="6" s="1"/>
  <c r="D282" i="9"/>
  <c r="W282" i="7"/>
  <c r="D278" i="9"/>
  <c r="W278" i="7"/>
  <c r="D270" i="9"/>
  <c r="W270" i="7"/>
  <c r="D270" i="5" s="1"/>
  <c r="D266" i="9"/>
  <c r="W266" i="7"/>
  <c r="D262" i="9"/>
  <c r="W262" i="7"/>
  <c r="D258" i="9"/>
  <c r="W258" i="7"/>
  <c r="D258" i="5" s="1"/>
  <c r="D258" i="6" s="1"/>
  <c r="F275" i="5"/>
  <c r="F275" i="6" s="1"/>
  <c r="F263" i="5"/>
  <c r="F263" i="6" s="1"/>
  <c r="F322" i="5"/>
  <c r="F322" i="6" s="1"/>
  <c r="F319" i="5"/>
  <c r="F294" i="5"/>
  <c r="F294" i="6" s="1"/>
  <c r="F274" i="5"/>
  <c r="F274" i="6" s="1"/>
  <c r="F251" i="5"/>
  <c r="F251" i="6" s="1"/>
  <c r="F295" i="5"/>
  <c r="F295" i="6" s="1"/>
  <c r="F318" i="5"/>
  <c r="F318" i="6" s="1"/>
  <c r="F311" i="5"/>
  <c r="F311" i="6" s="1"/>
  <c r="F298" i="5"/>
  <c r="F298" i="6" s="1"/>
  <c r="F291" i="5"/>
  <c r="F291" i="6" s="1"/>
  <c r="F286" i="5"/>
  <c r="F286" i="6" s="1"/>
  <c r="F279" i="5"/>
  <c r="F279" i="6" s="1"/>
  <c r="F266" i="5"/>
  <c r="F266" i="6" s="1"/>
  <c r="F259" i="5"/>
  <c r="F259" i="6" s="1"/>
  <c r="F254" i="5"/>
  <c r="F254" i="6" s="1"/>
  <c r="E274" i="5"/>
  <c r="E274" i="6" s="1"/>
  <c r="E327" i="5"/>
  <c r="E327" i="6" s="1"/>
  <c r="E327" i="13" s="1"/>
  <c r="E291" i="5"/>
  <c r="E291" i="6" s="1"/>
  <c r="E277" i="5"/>
  <c r="E277" i="6" s="1"/>
  <c r="E265" i="5"/>
  <c r="E265" i="6" s="1"/>
  <c r="E259" i="5"/>
  <c r="E259" i="6" s="1"/>
  <c r="D304" i="5"/>
  <c r="D304" i="6" s="1"/>
  <c r="D291" i="5"/>
  <c r="D291" i="6" s="1"/>
  <c r="D272" i="5"/>
  <c r="D272" i="6" s="1"/>
  <c r="D259" i="5"/>
  <c r="D259" i="6" s="1"/>
  <c r="D303" i="5"/>
  <c r="D303" i="6" s="1"/>
  <c r="D271" i="5"/>
  <c r="D271" i="6" s="1"/>
  <c r="C327" i="5"/>
  <c r="C327" i="6" s="1"/>
  <c r="C311" i="5"/>
  <c r="C311" i="6" s="1"/>
  <c r="C315" i="5"/>
  <c r="C315" i="6" s="1"/>
  <c r="C303" i="5"/>
  <c r="C303" i="6" s="1"/>
  <c r="C271" i="5"/>
  <c r="C271" i="6" s="1"/>
  <c r="C313" i="5"/>
  <c r="C313" i="6" s="1"/>
  <c r="C307" i="5"/>
  <c r="C307" i="6" s="1"/>
  <c r="C294" i="5"/>
  <c r="C294" i="6" s="1"/>
  <c r="C275" i="5"/>
  <c r="C275" i="6" s="1"/>
  <c r="C262" i="5"/>
  <c r="C262" i="6" s="1"/>
  <c r="E327" i="7"/>
  <c r="B327" i="5" s="1"/>
  <c r="B327" i="9"/>
  <c r="E325" i="9"/>
  <c r="E325" i="5"/>
  <c r="E325" i="6" s="1"/>
  <c r="E325" i="13" s="1"/>
  <c r="E326" i="12" s="1"/>
  <c r="B325" i="9"/>
  <c r="C323" i="9"/>
  <c r="C323" i="5"/>
  <c r="C323" i="6" s="1"/>
  <c r="C321" i="5"/>
  <c r="C321" i="6" s="1"/>
  <c r="C321" i="9"/>
  <c r="D312" i="9"/>
  <c r="D312" i="5"/>
  <c r="D312" i="6" s="1"/>
  <c r="F310" i="5"/>
  <c r="F310" i="6" s="1"/>
  <c r="F310" i="9"/>
  <c r="F308" i="5"/>
  <c r="F308" i="6" s="1"/>
  <c r="F308" i="9"/>
  <c r="D305" i="9"/>
  <c r="D305" i="5"/>
  <c r="D305" i="6" s="1"/>
  <c r="D299" i="9"/>
  <c r="D299" i="5"/>
  <c r="D299" i="6" s="1"/>
  <c r="E298" i="5"/>
  <c r="E298" i="6" s="1"/>
  <c r="E298" i="9"/>
  <c r="C295" i="5"/>
  <c r="C295" i="6" s="1"/>
  <c r="C295" i="9"/>
  <c r="C293" i="5"/>
  <c r="C293" i="6" s="1"/>
  <c r="C293" i="9"/>
  <c r="D292" i="9"/>
  <c r="D292" i="5"/>
  <c r="D292" i="6" s="1"/>
  <c r="D288" i="9"/>
  <c r="D287" i="5"/>
  <c r="D287" i="6" s="1"/>
  <c r="E286" i="9"/>
  <c r="E286" i="5"/>
  <c r="E286" i="6" s="1"/>
  <c r="D285" i="9"/>
  <c r="D285" i="5"/>
  <c r="D285" i="6" s="1"/>
  <c r="E284" i="5"/>
  <c r="E284" i="6" s="1"/>
  <c r="E284" i="9"/>
  <c r="F283" i="5"/>
  <c r="F283" i="6" s="1"/>
  <c r="F283" i="9"/>
  <c r="C281" i="5"/>
  <c r="C281" i="6" s="1"/>
  <c r="C281" i="9"/>
  <c r="D280" i="9"/>
  <c r="D280" i="5"/>
  <c r="D280" i="6" s="1"/>
  <c r="D273" i="9"/>
  <c r="D273" i="5"/>
  <c r="D273" i="6" s="1"/>
  <c r="D260" i="9"/>
  <c r="D260" i="5"/>
  <c r="D260" i="6" s="1"/>
  <c r="E254" i="9"/>
  <c r="E254" i="5"/>
  <c r="E254" i="6" s="1"/>
  <c r="F253" i="5"/>
  <c r="F253" i="6" s="1"/>
  <c r="F253" i="9"/>
  <c r="E253" i="7"/>
  <c r="B253" i="5" s="1"/>
  <c r="B253" i="6" s="1"/>
  <c r="B253" i="9"/>
  <c r="E250" i="5"/>
  <c r="E250" i="6" s="1"/>
  <c r="E250" i="9"/>
  <c r="F324" i="9"/>
  <c r="E317" i="9"/>
  <c r="E312" i="9"/>
  <c r="C307" i="9"/>
  <c r="E299" i="9"/>
  <c r="C294" i="9"/>
  <c r="E279" i="9"/>
  <c r="F276" i="9"/>
  <c r="F269" i="9"/>
  <c r="C288" i="5"/>
  <c r="C288" i="6" s="1"/>
  <c r="D318" i="9"/>
  <c r="D306" i="9"/>
  <c r="D286" i="9"/>
  <c r="D274" i="9"/>
  <c r="E320" i="9"/>
  <c r="E320" i="5"/>
  <c r="E320" i="6" s="1"/>
  <c r="E320" i="13" s="1"/>
  <c r="E321" i="12" s="1"/>
  <c r="D318" i="5"/>
  <c r="D318" i="6" s="1"/>
  <c r="D302" i="5"/>
  <c r="D302" i="6" s="1"/>
  <c r="D286" i="5"/>
  <c r="D286" i="6" s="1"/>
  <c r="E283" i="6"/>
  <c r="E251" i="6"/>
  <c r="D327" i="9"/>
  <c r="D327" i="5"/>
  <c r="D327" i="6" s="1"/>
  <c r="C326" i="9"/>
  <c r="D325" i="9"/>
  <c r="D325" i="5"/>
  <c r="D325" i="6" s="1"/>
  <c r="E324" i="9"/>
  <c r="E324" i="5"/>
  <c r="E324" i="6" s="1"/>
  <c r="E324" i="13" s="1"/>
  <c r="E325" i="12" s="1"/>
  <c r="C319" i="9"/>
  <c r="C319" i="5"/>
  <c r="C319" i="6" s="1"/>
  <c r="D316" i="9"/>
  <c r="D316" i="5"/>
  <c r="D316" i="6" s="1"/>
  <c r="E315" i="9"/>
  <c r="F314" i="5"/>
  <c r="F314" i="6" s="1"/>
  <c r="F314" i="9"/>
  <c r="C312" i="9"/>
  <c r="D311" i="9"/>
  <c r="D311" i="5"/>
  <c r="D311" i="6" s="1"/>
  <c r="D309" i="9"/>
  <c r="D309" i="5"/>
  <c r="D309" i="6" s="1"/>
  <c r="E303" i="9"/>
  <c r="F302" i="6"/>
  <c r="C280" i="9"/>
  <c r="E278" i="9"/>
  <c r="E271" i="9"/>
  <c r="C327" i="9"/>
  <c r="F323" i="9"/>
  <c r="F319" i="9"/>
  <c r="C317" i="9"/>
  <c r="E314" i="9"/>
  <c r="F311" i="9"/>
  <c r="C309" i="9"/>
  <c r="F303" i="9"/>
  <c r="D301" i="9"/>
  <c r="C296" i="9"/>
  <c r="E293" i="9"/>
  <c r="F290" i="9"/>
  <c r="E285" i="9"/>
  <c r="B281" i="9"/>
  <c r="F278" i="9"/>
  <c r="C276" i="9"/>
  <c r="F271" i="9"/>
  <c r="D269" i="9"/>
  <c r="C264" i="9"/>
  <c r="E261" i="9"/>
  <c r="F258" i="9"/>
  <c r="C256" i="9"/>
  <c r="F251" i="9"/>
  <c r="C326" i="5"/>
  <c r="C326" i="6" s="1"/>
  <c r="C310" i="5"/>
  <c r="C310" i="6" s="1"/>
  <c r="C278" i="5"/>
  <c r="C278" i="6" s="1"/>
  <c r="C261" i="5"/>
  <c r="C261" i="6" s="1"/>
  <c r="D314" i="5"/>
  <c r="D314" i="6" s="1"/>
  <c r="D298" i="5"/>
  <c r="D298" i="6" s="1"/>
  <c r="D282" i="5"/>
  <c r="D282" i="6" s="1"/>
  <c r="D266" i="5"/>
  <c r="D266" i="6" s="1"/>
  <c r="E311" i="5"/>
  <c r="E311" i="6" s="1"/>
  <c r="E295" i="5"/>
  <c r="E295" i="6" s="1"/>
  <c r="E279" i="5"/>
  <c r="E279" i="6" s="1"/>
  <c r="E263" i="5"/>
  <c r="E263" i="6" s="1"/>
  <c r="F325" i="9"/>
  <c r="E318" i="9"/>
  <c r="E318" i="5"/>
  <c r="E318" i="6" s="1"/>
  <c r="E318" i="13" s="1"/>
  <c r="E319" i="12" s="1"/>
  <c r="D317" i="5"/>
  <c r="D317" i="6" s="1"/>
  <c r="D317" i="9"/>
  <c r="E309" i="5"/>
  <c r="E309" i="6" s="1"/>
  <c r="E309" i="9"/>
  <c r="F289" i="5"/>
  <c r="F289" i="6" s="1"/>
  <c r="F289" i="9"/>
  <c r="E276" i="7"/>
  <c r="B276" i="5" s="1"/>
  <c r="B276" i="9"/>
  <c r="D267" i="9"/>
  <c r="D267" i="5"/>
  <c r="D267" i="6" s="1"/>
  <c r="E266" i="5"/>
  <c r="E266" i="6" s="1"/>
  <c r="E266" i="9"/>
  <c r="F257" i="5"/>
  <c r="F257" i="6" s="1"/>
  <c r="F257" i="9"/>
  <c r="F309" i="9"/>
  <c r="E304" i="9"/>
  <c r="F301" i="9"/>
  <c r="F296" i="9"/>
  <c r="E291" i="9"/>
  <c r="E272" i="9"/>
  <c r="E267" i="9"/>
  <c r="F264" i="9"/>
  <c r="C262" i="9"/>
  <c r="E259" i="9"/>
  <c r="D252" i="9"/>
  <c r="C320" i="5"/>
  <c r="C320" i="6" s="1"/>
  <c r="C263" i="5"/>
  <c r="C263" i="6" s="1"/>
  <c r="C325" i="5"/>
  <c r="C325" i="6" s="1"/>
  <c r="C325" i="9"/>
  <c r="D324" i="9"/>
  <c r="D324" i="5"/>
  <c r="D324" i="6" s="1"/>
  <c r="E321" i="9"/>
  <c r="E321" i="5"/>
  <c r="E321" i="6" s="1"/>
  <c r="E321" i="13" s="1"/>
  <c r="E322" i="12" s="1"/>
  <c r="F319" i="6"/>
  <c r="F317" i="5"/>
  <c r="F317" i="9"/>
  <c r="D315" i="9"/>
  <c r="D315" i="5"/>
  <c r="D315" i="6" s="1"/>
  <c r="E313" i="9"/>
  <c r="F312" i="5"/>
  <c r="F312" i="6" s="1"/>
  <c r="F312" i="9"/>
  <c r="D308" i="9"/>
  <c r="D308" i="5"/>
  <c r="D308" i="6" s="1"/>
  <c r="F306" i="5"/>
  <c r="F306" i="6" s="1"/>
  <c r="F306" i="9"/>
  <c r="E300" i="5"/>
  <c r="E300" i="9"/>
  <c r="F299" i="5"/>
  <c r="F299" i="6" s="1"/>
  <c r="F299" i="9"/>
  <c r="C297" i="5"/>
  <c r="C297" i="6" s="1"/>
  <c r="C297" i="9"/>
  <c r="D296" i="9"/>
  <c r="D296" i="5"/>
  <c r="D296" i="6" s="1"/>
  <c r="C291" i="5"/>
  <c r="C291" i="6" s="1"/>
  <c r="C291" i="9"/>
  <c r="D289" i="9"/>
  <c r="D289" i="5"/>
  <c r="D289" i="6" s="1"/>
  <c r="E288" i="5"/>
  <c r="E288" i="6" s="1"/>
  <c r="E288" i="9"/>
  <c r="F287" i="5"/>
  <c r="F287" i="6" s="1"/>
  <c r="F287" i="9"/>
  <c r="F285" i="5"/>
  <c r="F285" i="6" s="1"/>
  <c r="F285" i="9"/>
  <c r="E285" i="7"/>
  <c r="B285" i="5" s="1"/>
  <c r="B285" i="9"/>
  <c r="D283" i="9"/>
  <c r="D283" i="5"/>
  <c r="D283" i="6" s="1"/>
  <c r="E282" i="5"/>
  <c r="E282" i="6" s="1"/>
  <c r="E282" i="9"/>
  <c r="F280" i="5"/>
  <c r="F280" i="6" s="1"/>
  <c r="F280" i="9"/>
  <c r="C279" i="5"/>
  <c r="C279" i="6" s="1"/>
  <c r="C279" i="9"/>
  <c r="C277" i="5"/>
  <c r="C277" i="6" s="1"/>
  <c r="C277" i="9"/>
  <c r="D276" i="9"/>
  <c r="D276" i="5"/>
  <c r="D276" i="6" s="1"/>
  <c r="E268" i="5"/>
  <c r="E268" i="9"/>
  <c r="C265" i="5"/>
  <c r="C265" i="6" s="1"/>
  <c r="C265" i="9"/>
  <c r="D264" i="9"/>
  <c r="D264" i="5"/>
  <c r="D264" i="6" s="1"/>
  <c r="C259" i="5"/>
  <c r="C259" i="6" s="1"/>
  <c r="C259" i="9"/>
  <c r="D257" i="9"/>
  <c r="D257" i="5"/>
  <c r="D257" i="6" s="1"/>
  <c r="E256" i="5"/>
  <c r="E256" i="6" s="1"/>
  <c r="E256" i="9"/>
  <c r="F255" i="5"/>
  <c r="F255" i="9"/>
  <c r="D253" i="9"/>
  <c r="D253" i="5"/>
  <c r="D253" i="6" s="1"/>
  <c r="E252" i="5"/>
  <c r="E252" i="6" s="1"/>
  <c r="E252" i="9"/>
  <c r="F326" i="9"/>
  <c r="F322" i="9"/>
  <c r="B319" i="9"/>
  <c r="E316" i="9"/>
  <c r="F313" i="9"/>
  <c r="C311" i="9"/>
  <c r="E308" i="9"/>
  <c r="F305" i="9"/>
  <c r="F300" i="9"/>
  <c r="C298" i="9"/>
  <c r="F292" i="9"/>
  <c r="E287" i="9"/>
  <c r="C285" i="9"/>
  <c r="F275" i="9"/>
  <c r="F273" i="9"/>
  <c r="F268" i="9"/>
  <c r="C266" i="9"/>
  <c r="F260" i="9"/>
  <c r="C258" i="9"/>
  <c r="E255" i="9"/>
  <c r="C253" i="9"/>
  <c r="D251" i="9"/>
  <c r="C324" i="5"/>
  <c r="C324" i="6" s="1"/>
  <c r="C316" i="5"/>
  <c r="C316" i="6" s="1"/>
  <c r="C292" i="6"/>
  <c r="D326" i="5"/>
  <c r="D326" i="6" s="1"/>
  <c r="D310" i="5"/>
  <c r="D310" i="6" s="1"/>
  <c r="D294" i="5"/>
  <c r="D294" i="6" s="1"/>
  <c r="D278" i="5"/>
  <c r="D278" i="6" s="1"/>
  <c r="D262" i="5"/>
  <c r="D262" i="6" s="1"/>
  <c r="E323" i="5"/>
  <c r="E307" i="5"/>
  <c r="E307" i="6" s="1"/>
  <c r="E275" i="5"/>
  <c r="E275" i="6" s="1"/>
  <c r="D297" i="9"/>
  <c r="D284" i="9"/>
  <c r="D284" i="5"/>
  <c r="D284" i="6" s="1"/>
  <c r="D279" i="9"/>
  <c r="D279" i="5"/>
  <c r="D279" i="6" s="1"/>
  <c r="D277" i="9"/>
  <c r="D265" i="9"/>
  <c r="D254" i="9"/>
  <c r="F318" i="9"/>
  <c r="E305" i="9"/>
  <c r="F302" i="9"/>
  <c r="E301" i="9"/>
  <c r="C299" i="9"/>
  <c r="F297" i="9"/>
  <c r="E296" i="9"/>
  <c r="F293" i="9"/>
  <c r="E292" i="9"/>
  <c r="C287" i="9"/>
  <c r="F277" i="9"/>
  <c r="E276" i="9"/>
  <c r="E274" i="9"/>
  <c r="E273" i="9"/>
  <c r="F270" i="9"/>
  <c r="E269" i="9"/>
  <c r="C267" i="9"/>
  <c r="F265" i="9"/>
  <c r="E264" i="9"/>
  <c r="F261" i="9"/>
  <c r="E260" i="9"/>
  <c r="C251" i="9"/>
  <c r="C283" i="5"/>
  <c r="C283" i="6" s="1"/>
  <c r="C257" i="5"/>
  <c r="C257" i="6" s="1"/>
  <c r="D277" i="5"/>
  <c r="D277" i="6" s="1"/>
  <c r="E294" i="5"/>
  <c r="E294" i="6" s="1"/>
  <c r="E278" i="5"/>
  <c r="E278" i="6" s="1"/>
  <c r="E262" i="5"/>
  <c r="E262" i="6" s="1"/>
  <c r="F304" i="5"/>
  <c r="F304" i="6" s="1"/>
  <c r="E322" i="9"/>
  <c r="D313" i="9"/>
  <c r="D311" i="10"/>
  <c r="D312" i="11" s="1"/>
  <c r="D300" i="9"/>
  <c r="D300" i="5"/>
  <c r="D300" i="6" s="1"/>
  <c r="B297" i="9"/>
  <c r="D295" i="9"/>
  <c r="D295" i="5"/>
  <c r="D295" i="6" s="1"/>
  <c r="D293" i="9"/>
  <c r="D281" i="9"/>
  <c r="D268" i="9"/>
  <c r="D268" i="5"/>
  <c r="D268" i="6" s="1"/>
  <c r="D263" i="9"/>
  <c r="D263" i="5"/>
  <c r="D263" i="6" s="1"/>
  <c r="D261" i="9"/>
  <c r="D256" i="9"/>
  <c r="D256" i="5"/>
  <c r="D256" i="6" s="1"/>
  <c r="F316" i="9"/>
  <c r="C301" i="9"/>
  <c r="F295" i="9"/>
  <c r="F291" i="9"/>
  <c r="E290" i="9"/>
  <c r="C289" i="9"/>
  <c r="F281" i="9"/>
  <c r="F279" i="9"/>
  <c r="B275" i="9"/>
  <c r="B274" i="9"/>
  <c r="F272" i="9"/>
  <c r="C269" i="9"/>
  <c r="F263" i="9"/>
  <c r="F259" i="9"/>
  <c r="E258" i="9"/>
  <c r="D321" i="5"/>
  <c r="D321" i="6" s="1"/>
  <c r="D313" i="5"/>
  <c r="D297" i="5"/>
  <c r="D297" i="6" s="1"/>
  <c r="D281" i="5"/>
  <c r="D265" i="5"/>
  <c r="D265" i="6" s="1"/>
  <c r="E322" i="5"/>
  <c r="E322" i="6" s="1"/>
  <c r="E322" i="13" s="1"/>
  <c r="E323" i="12" s="1"/>
  <c r="E326" i="9"/>
  <c r="B323" i="9"/>
  <c r="B312" i="6"/>
  <c r="B280" i="6"/>
  <c r="B321" i="6"/>
  <c r="B316" i="6"/>
  <c r="E309" i="10"/>
  <c r="E310" i="11" s="1"/>
  <c r="C309" i="10"/>
  <c r="C310" i="11" s="1"/>
  <c r="B309" i="6"/>
  <c r="B304" i="6"/>
  <c r="C304" i="10"/>
  <c r="C305" i="11" s="1"/>
  <c r="B277" i="6"/>
  <c r="B272" i="6"/>
  <c r="B250" i="6"/>
  <c r="B315" i="6"/>
  <c r="B314" i="6"/>
  <c r="D314" i="10"/>
  <c r="D315" i="11" s="1"/>
  <c r="C314" i="10"/>
  <c r="C315" i="11" s="1"/>
  <c r="F314" i="10"/>
  <c r="F315" i="11" s="1"/>
  <c r="B314" i="10"/>
  <c r="E314" i="10"/>
  <c r="E315" i="11" s="1"/>
  <c r="B282" i="6"/>
  <c r="B249" i="6"/>
  <c r="B325" i="6"/>
  <c r="E290" i="7"/>
  <c r="B290" i="5" s="1"/>
  <c r="B290" i="9"/>
  <c r="B284" i="6"/>
  <c r="B306" i="6"/>
  <c r="B310" i="6"/>
  <c r="B270" i="6"/>
  <c r="B303" i="6"/>
  <c r="B301" i="9"/>
  <c r="E301" i="7"/>
  <c r="B301" i="5" s="1"/>
  <c r="E296" i="7"/>
  <c r="B296" i="5" s="1"/>
  <c r="B296" i="9"/>
  <c r="H296" i="9" s="1"/>
  <c r="B257" i="6"/>
  <c r="B283" i="9"/>
  <c r="B279" i="9"/>
  <c r="B271" i="9"/>
  <c r="B327" i="6"/>
  <c r="B279" i="6"/>
  <c r="E259" i="7"/>
  <c r="B259" i="5" s="1"/>
  <c r="B259" i="9"/>
  <c r="B274" i="6"/>
  <c r="C274" i="10"/>
  <c r="C275" i="11" s="1"/>
  <c r="B302" i="6"/>
  <c r="E294" i="7"/>
  <c r="B294" i="5" s="1"/>
  <c r="B294" i="9"/>
  <c r="E286" i="7"/>
  <c r="B286" i="5" s="1"/>
  <c r="B286" i="9"/>
  <c r="B308" i="6"/>
  <c r="D283" i="10"/>
  <c r="D284" i="11" s="1"/>
  <c r="B283" i="6"/>
  <c r="B271" i="6"/>
  <c r="E269" i="7"/>
  <c r="B269" i="5" s="1"/>
  <c r="B269" i="9"/>
  <c r="E264" i="7"/>
  <c r="B264" i="5" s="1"/>
  <c r="B264" i="9"/>
  <c r="H264" i="9" s="1"/>
  <c r="B284" i="9"/>
  <c r="B282" i="9"/>
  <c r="B278" i="9"/>
  <c r="B277" i="9"/>
  <c r="B273" i="9"/>
  <c r="B272" i="9"/>
  <c r="B270" i="9"/>
  <c r="B250" i="9"/>
  <c r="B323" i="6"/>
  <c r="E320" i="7"/>
  <c r="B320" i="5" s="1"/>
  <c r="B320" i="9"/>
  <c r="B313" i="6"/>
  <c r="B307" i="6"/>
  <c r="B300" i="6"/>
  <c r="B295" i="9"/>
  <c r="B293" i="9"/>
  <c r="E293" i="7"/>
  <c r="B293" i="5" s="1"/>
  <c r="E288" i="7"/>
  <c r="B288" i="5" s="1"/>
  <c r="B288" i="9"/>
  <c r="B281" i="6"/>
  <c r="B275" i="6"/>
  <c r="B268" i="6"/>
  <c r="B263" i="6"/>
  <c r="E261" i="7"/>
  <c r="B261" i="5" s="1"/>
  <c r="B261" i="9"/>
  <c r="E256" i="7"/>
  <c r="B256" i="5" s="1"/>
  <c r="B256" i="9"/>
  <c r="B252" i="9"/>
  <c r="E252" i="7"/>
  <c r="B252" i="5" s="1"/>
  <c r="B274" i="10"/>
  <c r="B275" i="11" s="1"/>
  <c r="B311" i="6"/>
  <c r="E311" i="10"/>
  <c r="E312" i="11" s="1"/>
  <c r="B291" i="9"/>
  <c r="E291" i="7"/>
  <c r="B291" i="5" s="1"/>
  <c r="B265" i="6"/>
  <c r="E258" i="7"/>
  <c r="B258" i="5" s="1"/>
  <c r="B258" i="9"/>
  <c r="E254" i="7"/>
  <c r="B254" i="5" s="1"/>
  <c r="B254" i="9"/>
  <c r="B285" i="6"/>
  <c r="E322" i="7"/>
  <c r="B322" i="5" s="1"/>
  <c r="B322" i="9"/>
  <c r="E318" i="7"/>
  <c r="B318" i="5" s="1"/>
  <c r="B318" i="9"/>
  <c r="B278" i="6"/>
  <c r="E262" i="7"/>
  <c r="B262" i="5" s="1"/>
  <c r="B262" i="9"/>
  <c r="E324" i="7"/>
  <c r="B324" i="5" s="1"/>
  <c r="B324" i="9"/>
  <c r="E326" i="7"/>
  <c r="B326" i="5" s="1"/>
  <c r="B326" i="9"/>
  <c r="B319" i="6"/>
  <c r="B317" i="6"/>
  <c r="B305" i="6"/>
  <c r="B299" i="9"/>
  <c r="E299" i="7"/>
  <c r="B299" i="5" s="1"/>
  <c r="E298" i="7"/>
  <c r="B298" i="5" s="1"/>
  <c r="B298" i="9"/>
  <c r="B292" i="6"/>
  <c r="B287" i="9"/>
  <c r="B273" i="6"/>
  <c r="E267" i="7"/>
  <c r="B267" i="5" s="1"/>
  <c r="B267" i="9"/>
  <c r="E266" i="7"/>
  <c r="B266" i="5" s="1"/>
  <c r="B266" i="9"/>
  <c r="B260" i="6"/>
  <c r="B255" i="6"/>
  <c r="B251" i="6"/>
  <c r="B321" i="9"/>
  <c r="B317" i="9"/>
  <c r="B316" i="9"/>
  <c r="B315" i="9"/>
  <c r="B314" i="9"/>
  <c r="B313" i="9"/>
  <c r="B312" i="9"/>
  <c r="B311" i="9"/>
  <c r="H311" i="9" s="1"/>
  <c r="B310" i="9"/>
  <c r="B309" i="9"/>
  <c r="B308" i="9"/>
  <c r="B307" i="9"/>
  <c r="B306" i="9"/>
  <c r="B305" i="9"/>
  <c r="B304" i="9"/>
  <c r="B303" i="9"/>
  <c r="B302" i="9"/>
  <c r="H286" i="9"/>
  <c r="B268" i="9"/>
  <c r="B265" i="9"/>
  <c r="B263" i="9"/>
  <c r="B260" i="9"/>
  <c r="B257" i="9"/>
  <c r="B255" i="9"/>
  <c r="B251" i="9"/>
  <c r="E297" i="7"/>
  <c r="B297" i="5" s="1"/>
  <c r="E295" i="7"/>
  <c r="B295" i="5" s="1"/>
  <c r="E289" i="7"/>
  <c r="B289" i="5" s="1"/>
  <c r="E287" i="7"/>
  <c r="B287" i="5" s="1"/>
  <c r="B300" i="9"/>
  <c r="B292" i="9"/>
  <c r="E327" i="9"/>
  <c r="E319" i="9"/>
  <c r="D319" i="9"/>
  <c r="D303" i="9"/>
  <c r="D271" i="9"/>
  <c r="D323" i="9"/>
  <c r="D307" i="9"/>
  <c r="D291" i="9"/>
  <c r="D275" i="9"/>
  <c r="D259" i="9"/>
  <c r="D272" i="9"/>
  <c r="D320" i="9"/>
  <c r="H320" i="9" s="1"/>
  <c r="D304" i="9"/>
  <c r="H289" i="9"/>
  <c r="D287" i="9"/>
  <c r="D255" i="9"/>
  <c r="D254" i="5"/>
  <c r="D254" i="6" s="1"/>
  <c r="X2" i="14"/>
  <c r="L2" i="14"/>
  <c r="G4" i="16"/>
  <c r="T2" i="14"/>
  <c r="W2" i="14"/>
  <c r="S2" i="14"/>
  <c r="M4" i="14"/>
  <c r="M5" i="14"/>
  <c r="M6" i="14"/>
  <c r="M7" i="14"/>
  <c r="M8" i="14"/>
  <c r="M9" i="14"/>
  <c r="M10" i="14"/>
  <c r="M11" i="14"/>
  <c r="M12" i="14"/>
  <c r="M13" i="14"/>
  <c r="M14" i="14"/>
  <c r="M3" i="14"/>
  <c r="K2" i="14"/>
  <c r="I2" i="14"/>
  <c r="H2" i="14"/>
  <c r="D255" i="6" l="1"/>
  <c r="B255" i="10"/>
  <c r="B256" i="11" s="1"/>
  <c r="E255" i="10"/>
  <c r="E256" i="11" s="1"/>
  <c r="E308" i="6"/>
  <c r="C308" i="10"/>
  <c r="C309" i="11" s="1"/>
  <c r="H284" i="9"/>
  <c r="D308" i="10"/>
  <c r="D309" i="11" s="1"/>
  <c r="C255" i="10"/>
  <c r="C256" i="11" s="1"/>
  <c r="B263" i="10"/>
  <c r="B264" i="11" s="1"/>
  <c r="F304" i="10"/>
  <c r="F305" i="11" s="1"/>
  <c r="H315" i="9"/>
  <c r="H298" i="9"/>
  <c r="H250" i="9"/>
  <c r="H277" i="9"/>
  <c r="H281" i="9"/>
  <c r="H297" i="9"/>
  <c r="H262" i="9"/>
  <c r="H327" i="9"/>
  <c r="H308" i="9"/>
  <c r="H324" i="9"/>
  <c r="H295" i="9"/>
  <c r="H323" i="9"/>
  <c r="H254" i="9"/>
  <c r="H325" i="9"/>
  <c r="H304" i="9"/>
  <c r="H312" i="9"/>
  <c r="H279" i="9"/>
  <c r="H302" i="9"/>
  <c r="H287" i="9"/>
  <c r="H306" i="9"/>
  <c r="H321" i="9"/>
  <c r="H316" i="9"/>
  <c r="H288" i="9"/>
  <c r="H270" i="9"/>
  <c r="H253" i="9"/>
  <c r="H305" i="9"/>
  <c r="H309" i="9"/>
  <c r="H313" i="9"/>
  <c r="H317" i="9"/>
  <c r="H318" i="9"/>
  <c r="H269" i="9"/>
  <c r="H292" i="9"/>
  <c r="H280" i="9"/>
  <c r="H275" i="9"/>
  <c r="H271" i="9"/>
  <c r="H278" i="9"/>
  <c r="H272" i="9"/>
  <c r="H300" i="9"/>
  <c r="H260" i="9"/>
  <c r="H299" i="9"/>
  <c r="H252" i="9"/>
  <c r="H273" i="9"/>
  <c r="H294" i="9"/>
  <c r="H301" i="9"/>
  <c r="H326" i="9"/>
  <c r="H274" i="9"/>
  <c r="H276" i="9"/>
  <c r="E272" i="6"/>
  <c r="E272" i="10"/>
  <c r="E273" i="11" s="1"/>
  <c r="C272" i="10"/>
  <c r="C273" i="11" s="1"/>
  <c r="D272" i="10"/>
  <c r="D273" i="11" s="1"/>
  <c r="B272" i="10"/>
  <c r="E292" i="6"/>
  <c r="F292" i="10"/>
  <c r="F293" i="11" s="1"/>
  <c r="D292" i="10"/>
  <c r="D293" i="11" s="1"/>
  <c r="E292" i="10"/>
  <c r="E293" i="11" s="1"/>
  <c r="B292" i="10"/>
  <c r="B293" i="11" s="1"/>
  <c r="C292" i="10"/>
  <c r="C293" i="11" s="1"/>
  <c r="E302" i="6"/>
  <c r="B302" i="10"/>
  <c r="C302" i="10"/>
  <c r="C303" i="11" s="1"/>
  <c r="E302" i="10"/>
  <c r="E303" i="11" s="1"/>
  <c r="F271" i="6"/>
  <c r="B271" i="10"/>
  <c r="F271" i="10"/>
  <c r="F272" i="11" s="1"/>
  <c r="D271" i="10"/>
  <c r="D272" i="11" s="1"/>
  <c r="C271" i="10"/>
  <c r="C272" i="11" s="1"/>
  <c r="E271" i="10"/>
  <c r="E272" i="11" s="1"/>
  <c r="D249" i="6"/>
  <c r="B249" i="10"/>
  <c r="B250" i="11" s="1"/>
  <c r="C249" i="10"/>
  <c r="C250" i="11" s="1"/>
  <c r="D249" i="10"/>
  <c r="D250" i="11" s="1"/>
  <c r="C284" i="6"/>
  <c r="F284" i="10"/>
  <c r="F285" i="11" s="1"/>
  <c r="E284" i="10"/>
  <c r="E285" i="11" s="1"/>
  <c r="D284" i="10"/>
  <c r="D285" i="11" s="1"/>
  <c r="C284" i="10"/>
  <c r="C285" i="11" s="1"/>
  <c r="D250" i="6"/>
  <c r="B250" i="13" s="1"/>
  <c r="E250" i="10"/>
  <c r="E251" i="11" s="1"/>
  <c r="C250" i="10"/>
  <c r="C251" i="11" s="1"/>
  <c r="D319" i="6"/>
  <c r="B319" i="10"/>
  <c r="B320" i="11" s="1"/>
  <c r="D319" i="10"/>
  <c r="D320" i="11" s="1"/>
  <c r="C319" i="10"/>
  <c r="C320" i="11" s="1"/>
  <c r="E319" i="10"/>
  <c r="E320" i="11" s="1"/>
  <c r="E306" i="6"/>
  <c r="D306" i="13" s="1"/>
  <c r="B306" i="10"/>
  <c r="C306" i="10"/>
  <c r="C307" i="11" s="1"/>
  <c r="F278" i="6"/>
  <c r="B278" i="10"/>
  <c r="B279" i="11" s="1"/>
  <c r="C278" i="10"/>
  <c r="C279" i="11" s="1"/>
  <c r="F303" i="6"/>
  <c r="B303" i="10"/>
  <c r="F315" i="6"/>
  <c r="B315" i="13" s="1"/>
  <c r="D315" i="10"/>
  <c r="D316" i="11" s="1"/>
  <c r="D300" i="10"/>
  <c r="D301" i="11" s="1"/>
  <c r="C300" i="6"/>
  <c r="E253" i="6"/>
  <c r="B253" i="13" s="1"/>
  <c r="F253" i="10"/>
  <c r="F254" i="11" s="1"/>
  <c r="E257" i="6"/>
  <c r="D257" i="10"/>
  <c r="D258" i="11" s="1"/>
  <c r="E312" i="6"/>
  <c r="E312" i="13" s="1"/>
  <c r="F312" i="10"/>
  <c r="F313" i="11" s="1"/>
  <c r="F265" i="6"/>
  <c r="F265" i="10"/>
  <c r="F266" i="11" s="1"/>
  <c r="F276" i="6"/>
  <c r="D276" i="13" s="1"/>
  <c r="C276" i="10"/>
  <c r="C277" i="11" s="1"/>
  <c r="C317" i="6"/>
  <c r="E317" i="10"/>
  <c r="E318" i="11" s="1"/>
  <c r="E249" i="6"/>
  <c r="F249" i="13" s="1"/>
  <c r="E249" i="10"/>
  <c r="E250" i="11" s="1"/>
  <c r="F249" i="6"/>
  <c r="F249" i="10"/>
  <c r="F250" i="11" s="1"/>
  <c r="D270" i="6"/>
  <c r="C270" i="13" s="1"/>
  <c r="C270" i="10"/>
  <c r="C271" i="11" s="1"/>
  <c r="D270" i="10"/>
  <c r="D271" i="11" s="1"/>
  <c r="F270" i="10"/>
  <c r="F271" i="11" s="1"/>
  <c r="B270" i="10"/>
  <c r="B271" i="11" s="1"/>
  <c r="E305" i="6"/>
  <c r="E305" i="10"/>
  <c r="E306" i="11" s="1"/>
  <c r="E310" i="6"/>
  <c r="D310" i="10"/>
  <c r="D311" i="11" s="1"/>
  <c r="F260" i="6"/>
  <c r="F260" i="10"/>
  <c r="F261" i="11" s="1"/>
  <c r="E260" i="10"/>
  <c r="E261" i="11" s="1"/>
  <c r="C260" i="10"/>
  <c r="C261" i="11" s="1"/>
  <c r="F273" i="6"/>
  <c r="F273" i="10"/>
  <c r="F274" i="11" s="1"/>
  <c r="F313" i="6"/>
  <c r="F313" i="10"/>
  <c r="F314" i="11" s="1"/>
  <c r="C273" i="6"/>
  <c r="B273" i="10"/>
  <c r="B274" i="11" s="1"/>
  <c r="E273" i="10"/>
  <c r="E274" i="11" s="1"/>
  <c r="C273" i="10"/>
  <c r="C274" i="11" s="1"/>
  <c r="D273" i="10"/>
  <c r="D274" i="11" s="1"/>
  <c r="C305" i="6"/>
  <c r="D305" i="10"/>
  <c r="D306" i="11" s="1"/>
  <c r="C305" i="10"/>
  <c r="C306" i="11" s="1"/>
  <c r="D251" i="6"/>
  <c r="B251" i="10"/>
  <c r="B252" i="11" s="1"/>
  <c r="C251" i="10"/>
  <c r="C252" i="11" s="1"/>
  <c r="F251" i="10"/>
  <c r="F252" i="11" s="1"/>
  <c r="D251" i="10"/>
  <c r="D252" i="11" s="1"/>
  <c r="E251" i="10"/>
  <c r="E252" i="11" s="1"/>
  <c r="F268" i="10"/>
  <c r="F269" i="11" s="1"/>
  <c r="B317" i="10"/>
  <c r="B318" i="11" s="1"/>
  <c r="D278" i="10"/>
  <c r="D279" i="11" s="1"/>
  <c r="H322" i="9"/>
  <c r="B313" i="10"/>
  <c r="H291" i="9"/>
  <c r="H257" i="9"/>
  <c r="H268" i="9"/>
  <c r="H267" i="9"/>
  <c r="H258" i="9"/>
  <c r="H256" i="9"/>
  <c r="E263" i="10"/>
  <c r="E264" i="11" s="1"/>
  <c r="F306" i="10"/>
  <c r="F307" i="11" s="1"/>
  <c r="D304" i="10"/>
  <c r="D305" i="11" s="1"/>
  <c r="H293" i="9"/>
  <c r="H290" i="9"/>
  <c r="H285" i="9"/>
  <c r="H283" i="9"/>
  <c r="B311" i="10"/>
  <c r="B250" i="10"/>
  <c r="B251" i="11" s="1"/>
  <c r="D250" i="10"/>
  <c r="D251" i="11" s="1"/>
  <c r="C283" i="10"/>
  <c r="C284" i="11" s="1"/>
  <c r="F274" i="10"/>
  <c r="F275" i="11" s="1"/>
  <c r="E306" i="10"/>
  <c r="E307" i="11" s="1"/>
  <c r="E257" i="10"/>
  <c r="E258" i="11" s="1"/>
  <c r="F250" i="10"/>
  <c r="F251" i="11" s="1"/>
  <c r="E312" i="10"/>
  <c r="E313" i="11" s="1"/>
  <c r="F311" i="10"/>
  <c r="F312" i="11" s="1"/>
  <c r="B257" i="10"/>
  <c r="D253" i="10"/>
  <c r="D254" i="11" s="1"/>
  <c r="C312" i="10"/>
  <c r="C313" i="11" s="1"/>
  <c r="E274" i="10"/>
  <c r="E275" i="11" s="1"/>
  <c r="D327" i="10"/>
  <c r="D275" i="10"/>
  <c r="D276" i="11" s="1"/>
  <c r="D307" i="10"/>
  <c r="D308" i="11" s="1"/>
  <c r="F325" i="10"/>
  <c r="F326" i="11" s="1"/>
  <c r="E325" i="10"/>
  <c r="E326" i="11" s="1"/>
  <c r="D277" i="10"/>
  <c r="D278" i="11" s="1"/>
  <c r="B309" i="10"/>
  <c r="B310" i="11" s="1"/>
  <c r="E275" i="10"/>
  <c r="E276" i="11" s="1"/>
  <c r="F275" i="10"/>
  <c r="F276" i="11" s="1"/>
  <c r="D325" i="10"/>
  <c r="D326" i="11" s="1"/>
  <c r="F279" i="10"/>
  <c r="F280" i="11" s="1"/>
  <c r="E307" i="10"/>
  <c r="E308" i="11" s="1"/>
  <c r="C325" i="10"/>
  <c r="C326" i="11" s="1"/>
  <c r="C275" i="10"/>
  <c r="C276" i="11" s="1"/>
  <c r="D274" i="10"/>
  <c r="D275" i="11" s="1"/>
  <c r="D309" i="10"/>
  <c r="D310" i="11" s="1"/>
  <c r="F327" i="10"/>
  <c r="B260" i="10"/>
  <c r="B261" i="11" s="1"/>
  <c r="E313" i="10"/>
  <c r="E314" i="11" s="1"/>
  <c r="E327" i="10"/>
  <c r="C321" i="10"/>
  <c r="C322" i="11" s="1"/>
  <c r="D276" i="10"/>
  <c r="D277" i="11" s="1"/>
  <c r="F305" i="10"/>
  <c r="F306" i="11" s="1"/>
  <c r="D317" i="10"/>
  <c r="D318" i="11" s="1"/>
  <c r="E278" i="10"/>
  <c r="E279" i="11" s="1"/>
  <c r="C311" i="10"/>
  <c r="C312" i="11" s="1"/>
  <c r="D268" i="10"/>
  <c r="D269" i="11" s="1"/>
  <c r="F283" i="10"/>
  <c r="F284" i="11" s="1"/>
  <c r="D302" i="10"/>
  <c r="D303" i="11" s="1"/>
  <c r="B327" i="10"/>
  <c r="F278" i="10"/>
  <c r="F279" i="11" s="1"/>
  <c r="B276" i="10"/>
  <c r="B277" i="11" s="1"/>
  <c r="E270" i="10"/>
  <c r="E271" i="11" s="1"/>
  <c r="B325" i="10"/>
  <c r="B326" i="11" s="1"/>
  <c r="B282" i="10"/>
  <c r="B315" i="10"/>
  <c r="B316" i="11" s="1"/>
  <c r="F272" i="10"/>
  <c r="F273" i="11" s="1"/>
  <c r="B304" i="10"/>
  <c r="B305" i="11" s="1"/>
  <c r="F309" i="10"/>
  <c r="F310" i="11" s="1"/>
  <c r="C316" i="10"/>
  <c r="C317" i="11" s="1"/>
  <c r="E280" i="10"/>
  <c r="E281" i="11" s="1"/>
  <c r="C317" i="10"/>
  <c r="C318" i="11" s="1"/>
  <c r="E283" i="10"/>
  <c r="E284" i="11" s="1"/>
  <c r="D260" i="10"/>
  <c r="D261" i="11" s="1"/>
  <c r="D285" i="10"/>
  <c r="D286" i="11" s="1"/>
  <c r="B279" i="10"/>
  <c r="B280" i="11" s="1"/>
  <c r="D279" i="10"/>
  <c r="D280" i="11" s="1"/>
  <c r="B305" i="10"/>
  <c r="B306" i="11" s="1"/>
  <c r="F323" i="10"/>
  <c r="F324" i="11" s="1"/>
  <c r="D303" i="10"/>
  <c r="D304" i="11" s="1"/>
  <c r="C265" i="10"/>
  <c r="C266" i="11" s="1"/>
  <c r="F303" i="10"/>
  <c r="F304" i="11" s="1"/>
  <c r="F307" i="10"/>
  <c r="F308" i="11" s="1"/>
  <c r="C303" i="10"/>
  <c r="C304" i="11" s="1"/>
  <c r="E315" i="10"/>
  <c r="E316" i="11" s="1"/>
  <c r="C315" i="10"/>
  <c r="C316" i="11" s="1"/>
  <c r="E303" i="10"/>
  <c r="E304" i="11" s="1"/>
  <c r="B265" i="10"/>
  <c r="B266" i="11" s="1"/>
  <c r="C281" i="10"/>
  <c r="C282" i="11" s="1"/>
  <c r="C307" i="10"/>
  <c r="C308" i="11" s="1"/>
  <c r="F315" i="10"/>
  <c r="F316" i="11" s="1"/>
  <c r="F281" i="10"/>
  <c r="F282" i="11" s="1"/>
  <c r="E279" i="10"/>
  <c r="E280" i="11" s="1"/>
  <c r="C253" i="10"/>
  <c r="C254" i="11" s="1"/>
  <c r="F257" i="10"/>
  <c r="F258" i="11" s="1"/>
  <c r="F276" i="10"/>
  <c r="F277" i="11" s="1"/>
  <c r="B310" i="10"/>
  <c r="B311" i="11" s="1"/>
  <c r="B253" i="10"/>
  <c r="B254" i="11" s="1"/>
  <c r="E282" i="10"/>
  <c r="E283" i="11" s="1"/>
  <c r="D282" i="10"/>
  <c r="D283" i="11" s="1"/>
  <c r="E316" i="10"/>
  <c r="E317" i="11" s="1"/>
  <c r="B316" i="10"/>
  <c r="B317" i="11" s="1"/>
  <c r="D280" i="10"/>
  <c r="D281" i="11" s="1"/>
  <c r="B280" i="10"/>
  <c r="B281" i="11" s="1"/>
  <c r="F263" i="10"/>
  <c r="F264" i="11" s="1"/>
  <c r="F255" i="6"/>
  <c r="D255" i="13" s="1"/>
  <c r="F255" i="10"/>
  <c r="F256" i="11" s="1"/>
  <c r="E268" i="6"/>
  <c r="F268" i="13" s="1"/>
  <c r="E268" i="10"/>
  <c r="E269" i="11" s="1"/>
  <c r="C300" i="10"/>
  <c r="C301" i="11" s="1"/>
  <c r="D281" i="6"/>
  <c r="B281" i="13" s="1"/>
  <c r="D281" i="10"/>
  <c r="D282" i="11" s="1"/>
  <c r="E323" i="6"/>
  <c r="E323" i="13" s="1"/>
  <c r="E324" i="12" s="1"/>
  <c r="E323" i="10"/>
  <c r="E324" i="11" s="1"/>
  <c r="E300" i="10"/>
  <c r="E301" i="11" s="1"/>
  <c r="E300" i="6"/>
  <c r="F300" i="13" s="1"/>
  <c r="H307" i="9"/>
  <c r="H251" i="9"/>
  <c r="H263" i="9"/>
  <c r="H310" i="9"/>
  <c r="E285" i="10"/>
  <c r="E286" i="11" s="1"/>
  <c r="E265" i="10"/>
  <c r="E266" i="11" s="1"/>
  <c r="B312" i="11"/>
  <c r="D263" i="10"/>
  <c r="D264" i="11" s="1"/>
  <c r="C310" i="10"/>
  <c r="C311" i="11" s="1"/>
  <c r="H261" i="9"/>
  <c r="C263" i="10"/>
  <c r="C264" i="11" s="1"/>
  <c r="B268" i="10"/>
  <c r="B269" i="11" s="1"/>
  <c r="F300" i="10"/>
  <c r="F301" i="11" s="1"/>
  <c r="C313" i="10"/>
  <c r="C314" i="11" s="1"/>
  <c r="C323" i="10"/>
  <c r="C324" i="11" s="1"/>
  <c r="F308" i="10"/>
  <c r="F309" i="11" s="1"/>
  <c r="C279" i="10"/>
  <c r="C280" i="11" s="1"/>
  <c r="C327" i="10"/>
  <c r="F310" i="10"/>
  <c r="F311" i="11" s="1"/>
  <c r="B276" i="6"/>
  <c r="E253" i="10"/>
  <c r="E254" i="11" s="1"/>
  <c r="D306" i="10"/>
  <c r="D307" i="11" s="1"/>
  <c r="B284" i="10"/>
  <c r="B285" i="11" s="1"/>
  <c r="F282" i="10"/>
  <c r="F283" i="11" s="1"/>
  <c r="C277" i="10"/>
  <c r="C278" i="11" s="1"/>
  <c r="B277" i="10"/>
  <c r="B278" i="11" s="1"/>
  <c r="E304" i="10"/>
  <c r="E305" i="11" s="1"/>
  <c r="D316" i="10"/>
  <c r="D317" i="11" s="1"/>
  <c r="D321" i="10"/>
  <c r="D322" i="11" s="1"/>
  <c r="F321" i="10"/>
  <c r="F322" i="11" s="1"/>
  <c r="C280" i="10"/>
  <c r="C281" i="11" s="1"/>
  <c r="D312" i="10"/>
  <c r="D313" i="11" s="1"/>
  <c r="B312" i="10"/>
  <c r="D265" i="10"/>
  <c r="D266" i="11" s="1"/>
  <c r="B275" i="10"/>
  <c r="B276" i="11" s="1"/>
  <c r="B281" i="10"/>
  <c r="B282" i="11" s="1"/>
  <c r="B307" i="10"/>
  <c r="B308" i="11" s="1"/>
  <c r="F319" i="10"/>
  <c r="F320" i="11" s="1"/>
  <c r="B283" i="10"/>
  <c r="B284" i="11" s="1"/>
  <c r="D255" i="10"/>
  <c r="D256" i="11" s="1"/>
  <c r="E308" i="10"/>
  <c r="E309" i="11" s="1"/>
  <c r="C268" i="10"/>
  <c r="C269" i="11" s="1"/>
  <c r="H259" i="9"/>
  <c r="H265" i="9"/>
  <c r="H266" i="9"/>
  <c r="B285" i="10"/>
  <c r="B286" i="11" s="1"/>
  <c r="B323" i="10"/>
  <c r="B324" i="11" s="1"/>
  <c r="E281" i="10"/>
  <c r="E282" i="11" s="1"/>
  <c r="B300" i="10"/>
  <c r="B301" i="11" s="1"/>
  <c r="D323" i="10"/>
  <c r="D324" i="11" s="1"/>
  <c r="B308" i="10"/>
  <c r="B309" i="11" s="1"/>
  <c r="E276" i="10"/>
  <c r="E277" i="11" s="1"/>
  <c r="C257" i="10"/>
  <c r="C258" i="11" s="1"/>
  <c r="B304" i="11"/>
  <c r="E310" i="10"/>
  <c r="E311" i="11" s="1"/>
  <c r="F285" i="10"/>
  <c r="F286" i="11" s="1"/>
  <c r="C282" i="10"/>
  <c r="C283" i="11" s="1"/>
  <c r="F277" i="10"/>
  <c r="F278" i="11" s="1"/>
  <c r="E277" i="10"/>
  <c r="E278" i="11" s="1"/>
  <c r="F316" i="10"/>
  <c r="F317" i="11" s="1"/>
  <c r="B321" i="10"/>
  <c r="B322" i="11" s="1"/>
  <c r="E321" i="10"/>
  <c r="E322" i="11" s="1"/>
  <c r="F280" i="10"/>
  <c r="F281" i="11" s="1"/>
  <c r="D313" i="6"/>
  <c r="E313" i="13" s="1"/>
  <c r="D313" i="10"/>
  <c r="D314" i="11" s="1"/>
  <c r="C285" i="10"/>
  <c r="C286" i="11" s="1"/>
  <c r="F317" i="10"/>
  <c r="F318" i="11" s="1"/>
  <c r="F317" i="6"/>
  <c r="B317" i="13" s="1"/>
  <c r="F302" i="10"/>
  <c r="F303" i="11" s="1"/>
  <c r="D258" i="10"/>
  <c r="D259" i="11" s="1"/>
  <c r="F258" i="10"/>
  <c r="F259" i="11" s="1"/>
  <c r="B258" i="6"/>
  <c r="C258" i="10"/>
  <c r="C259" i="11" s="1"/>
  <c r="E258" i="10"/>
  <c r="E259" i="11" s="1"/>
  <c r="B258" i="10"/>
  <c r="B259" i="11" s="1"/>
  <c r="E293" i="10"/>
  <c r="E294" i="11" s="1"/>
  <c r="B293" i="10"/>
  <c r="B294" i="11" s="1"/>
  <c r="B293" i="6"/>
  <c r="D293" i="10"/>
  <c r="D294" i="11" s="1"/>
  <c r="C293" i="10"/>
  <c r="C294" i="11" s="1"/>
  <c r="F293" i="10"/>
  <c r="F294" i="11" s="1"/>
  <c r="B286" i="6"/>
  <c r="D286" i="10"/>
  <c r="D287" i="11" s="1"/>
  <c r="E286" i="10"/>
  <c r="E287" i="11" s="1"/>
  <c r="B286" i="10"/>
  <c r="B287" i="11" s="1"/>
  <c r="C286" i="10"/>
  <c r="C287" i="11" s="1"/>
  <c r="F286" i="10"/>
  <c r="F287" i="11" s="1"/>
  <c r="C299" i="10"/>
  <c r="C300" i="11" s="1"/>
  <c r="D299" i="10"/>
  <c r="D300" i="11" s="1"/>
  <c r="F299" i="10"/>
  <c r="F300" i="11" s="1"/>
  <c r="B299" i="10"/>
  <c r="B300" i="11" s="1"/>
  <c r="E299" i="10"/>
  <c r="E300" i="11" s="1"/>
  <c r="B299" i="6"/>
  <c r="C307" i="13"/>
  <c r="F307" i="13"/>
  <c r="D307" i="13"/>
  <c r="B307" i="13"/>
  <c r="E307" i="13"/>
  <c r="H282" i="9"/>
  <c r="C283" i="13"/>
  <c r="D283" i="13"/>
  <c r="F283" i="13"/>
  <c r="B283" i="13"/>
  <c r="E283" i="13"/>
  <c r="E289" i="10"/>
  <c r="E290" i="11" s="1"/>
  <c r="F289" i="10"/>
  <c r="F290" i="11" s="1"/>
  <c r="C289" i="10"/>
  <c r="C290" i="11" s="1"/>
  <c r="B289" i="6"/>
  <c r="B289" i="10"/>
  <c r="B290" i="11" s="1"/>
  <c r="D289" i="10"/>
  <c r="D290" i="11" s="1"/>
  <c r="B252" i="10"/>
  <c r="B253" i="11" s="1"/>
  <c r="F252" i="10"/>
  <c r="F253" i="11" s="1"/>
  <c r="D252" i="10"/>
  <c r="D253" i="11" s="1"/>
  <c r="C252" i="10"/>
  <c r="C253" i="11" s="1"/>
  <c r="B252" i="6"/>
  <c r="E252" i="10"/>
  <c r="E253" i="11" s="1"/>
  <c r="B320" i="6"/>
  <c r="B320" i="10"/>
  <c r="B321" i="11" s="1"/>
  <c r="F320" i="10"/>
  <c r="F321" i="11" s="1"/>
  <c r="E320" i="10"/>
  <c r="E321" i="11" s="1"/>
  <c r="C320" i="10"/>
  <c r="C321" i="11" s="1"/>
  <c r="D320" i="10"/>
  <c r="D321" i="11" s="1"/>
  <c r="H255" i="9"/>
  <c r="H303" i="9"/>
  <c r="B295" i="6"/>
  <c r="C295" i="10"/>
  <c r="C296" i="11" s="1"/>
  <c r="B295" i="10"/>
  <c r="B296" i="11" s="1"/>
  <c r="E295" i="10"/>
  <c r="E296" i="11" s="1"/>
  <c r="D295" i="10"/>
  <c r="D296" i="11" s="1"/>
  <c r="F295" i="10"/>
  <c r="F296" i="11" s="1"/>
  <c r="E250" i="13"/>
  <c r="B272" i="13"/>
  <c r="F272" i="13"/>
  <c r="D272" i="13"/>
  <c r="E272" i="13"/>
  <c r="C272" i="13"/>
  <c r="B304" i="13"/>
  <c r="F304" i="13"/>
  <c r="E304" i="13"/>
  <c r="C304" i="13"/>
  <c r="D304" i="13"/>
  <c r="B316" i="13"/>
  <c r="F316" i="13"/>
  <c r="D316" i="13"/>
  <c r="C316" i="13"/>
  <c r="E316" i="13"/>
  <c r="C319" i="13"/>
  <c r="B319" i="13"/>
  <c r="F319" i="13"/>
  <c r="D319" i="13"/>
  <c r="B296" i="6"/>
  <c r="B296" i="10"/>
  <c r="B297" i="11" s="1"/>
  <c r="F296" i="10"/>
  <c r="F297" i="11" s="1"/>
  <c r="C296" i="10"/>
  <c r="C297" i="11" s="1"/>
  <c r="E296" i="10"/>
  <c r="E297" i="11" s="1"/>
  <c r="D296" i="10"/>
  <c r="D297" i="11" s="1"/>
  <c r="E249" i="13"/>
  <c r="D249" i="13"/>
  <c r="B287" i="6"/>
  <c r="C287" i="10"/>
  <c r="C288" i="11" s="1"/>
  <c r="E287" i="10"/>
  <c r="E288" i="11" s="1"/>
  <c r="B287" i="10"/>
  <c r="B288" i="11" s="1"/>
  <c r="D287" i="10"/>
  <c r="D288" i="11" s="1"/>
  <c r="F287" i="10"/>
  <c r="F288" i="11" s="1"/>
  <c r="B314" i="11"/>
  <c r="H314" i="9"/>
  <c r="C251" i="13"/>
  <c r="B251" i="13"/>
  <c r="F251" i="13"/>
  <c r="D251" i="13"/>
  <c r="E251" i="13"/>
  <c r="C255" i="13"/>
  <c r="F255" i="13"/>
  <c r="B260" i="13"/>
  <c r="F260" i="13"/>
  <c r="E260" i="13"/>
  <c r="D260" i="13"/>
  <c r="C260" i="13"/>
  <c r="C267" i="10"/>
  <c r="C268" i="11" s="1"/>
  <c r="D267" i="10"/>
  <c r="D268" i="11" s="1"/>
  <c r="F267" i="10"/>
  <c r="F268" i="11" s="1"/>
  <c r="B267" i="10"/>
  <c r="B268" i="11" s="1"/>
  <c r="E267" i="10"/>
  <c r="E268" i="11" s="1"/>
  <c r="B267" i="6"/>
  <c r="B298" i="6"/>
  <c r="D298" i="10"/>
  <c r="D299" i="11" s="1"/>
  <c r="C298" i="10"/>
  <c r="C299" i="11" s="1"/>
  <c r="F298" i="10"/>
  <c r="F299" i="11" s="1"/>
  <c r="B298" i="10"/>
  <c r="B299" i="11" s="1"/>
  <c r="E298" i="10"/>
  <c r="E299" i="11" s="1"/>
  <c r="E305" i="13"/>
  <c r="F305" i="13"/>
  <c r="C305" i="13"/>
  <c r="B305" i="13"/>
  <c r="D305" i="13"/>
  <c r="D317" i="13"/>
  <c r="B326" i="6"/>
  <c r="D326" i="10"/>
  <c r="D327" i="11" s="1"/>
  <c r="B326" i="10"/>
  <c r="B327" i="11" s="1"/>
  <c r="E326" i="10"/>
  <c r="E327" i="11" s="1"/>
  <c r="F326" i="10"/>
  <c r="F327" i="11" s="1"/>
  <c r="C326" i="10"/>
  <c r="C327" i="11" s="1"/>
  <c r="B262" i="6"/>
  <c r="D262" i="10"/>
  <c r="D263" i="11" s="1"/>
  <c r="B262" i="10"/>
  <c r="B263" i="11" s="1"/>
  <c r="E262" i="10"/>
  <c r="E263" i="11" s="1"/>
  <c r="F262" i="10"/>
  <c r="F263" i="11" s="1"/>
  <c r="C262" i="10"/>
  <c r="C263" i="11" s="1"/>
  <c r="D278" i="13"/>
  <c r="B278" i="13"/>
  <c r="E278" i="13"/>
  <c r="F278" i="13"/>
  <c r="C278" i="13"/>
  <c r="B322" i="6"/>
  <c r="D322" i="10"/>
  <c r="D323" i="11" s="1"/>
  <c r="F322" i="10"/>
  <c r="F323" i="11" s="1"/>
  <c r="C322" i="10"/>
  <c r="C323" i="11" s="1"/>
  <c r="E322" i="10"/>
  <c r="E323" i="11" s="1"/>
  <c r="B322" i="10"/>
  <c r="B323" i="11" s="1"/>
  <c r="C291" i="10"/>
  <c r="C292" i="11" s="1"/>
  <c r="B291" i="6"/>
  <c r="F291" i="10"/>
  <c r="F292" i="11" s="1"/>
  <c r="D291" i="10"/>
  <c r="D292" i="11" s="1"/>
  <c r="B291" i="10"/>
  <c r="B292" i="11" s="1"/>
  <c r="E291" i="10"/>
  <c r="E292" i="11" s="1"/>
  <c r="E261" i="10"/>
  <c r="E262" i="11" s="1"/>
  <c r="B261" i="10"/>
  <c r="B262" i="11" s="1"/>
  <c r="B261" i="6"/>
  <c r="D261" i="10"/>
  <c r="D262" i="11" s="1"/>
  <c r="C261" i="10"/>
  <c r="C262" i="11" s="1"/>
  <c r="F261" i="10"/>
  <c r="F262" i="11" s="1"/>
  <c r="C263" i="13"/>
  <c r="F263" i="13"/>
  <c r="D263" i="13"/>
  <c r="B263" i="13"/>
  <c r="E263" i="13"/>
  <c r="B268" i="13"/>
  <c r="E268" i="13"/>
  <c r="B313" i="13"/>
  <c r="D274" i="13"/>
  <c r="E274" i="13"/>
  <c r="F274" i="13"/>
  <c r="B274" i="13"/>
  <c r="C274" i="13"/>
  <c r="B290" i="6"/>
  <c r="D290" i="10"/>
  <c r="D291" i="11" s="1"/>
  <c r="F290" i="10"/>
  <c r="F291" i="11" s="1"/>
  <c r="C290" i="10"/>
  <c r="C291" i="11" s="1"/>
  <c r="E290" i="10"/>
  <c r="E291" i="11" s="1"/>
  <c r="B290" i="10"/>
  <c r="B291" i="11" s="1"/>
  <c r="B315" i="11"/>
  <c r="D314" i="13"/>
  <c r="C314" i="13"/>
  <c r="F314" i="13"/>
  <c r="E314" i="13"/>
  <c r="B314" i="13"/>
  <c r="C315" i="13"/>
  <c r="E315" i="13"/>
  <c r="E309" i="13"/>
  <c r="B309" i="13"/>
  <c r="D309" i="13"/>
  <c r="C309" i="13"/>
  <c r="F309" i="13"/>
  <c r="B280" i="13"/>
  <c r="F280" i="13"/>
  <c r="C280" i="13"/>
  <c r="E280" i="13"/>
  <c r="D280" i="13"/>
  <c r="E297" i="10"/>
  <c r="E298" i="11" s="1"/>
  <c r="C297" i="10"/>
  <c r="C298" i="11" s="1"/>
  <c r="B297" i="6"/>
  <c r="F297" i="10"/>
  <c r="F298" i="11" s="1"/>
  <c r="B297" i="10"/>
  <c r="B298" i="11" s="1"/>
  <c r="D297" i="10"/>
  <c r="D298" i="11" s="1"/>
  <c r="B266" i="6"/>
  <c r="D266" i="10"/>
  <c r="D267" i="11" s="1"/>
  <c r="C266" i="10"/>
  <c r="C267" i="11" s="1"/>
  <c r="F266" i="10"/>
  <c r="F267" i="11" s="1"/>
  <c r="B266" i="10"/>
  <c r="B267" i="11" s="1"/>
  <c r="E266" i="10"/>
  <c r="E267" i="11" s="1"/>
  <c r="E273" i="13"/>
  <c r="D273" i="13"/>
  <c r="C273" i="13"/>
  <c r="B273" i="13"/>
  <c r="F273" i="13"/>
  <c r="B292" i="13"/>
  <c r="F292" i="13"/>
  <c r="D292" i="13"/>
  <c r="C292" i="13"/>
  <c r="E292" i="13"/>
  <c r="E285" i="13"/>
  <c r="D285" i="13"/>
  <c r="B285" i="13"/>
  <c r="C285" i="13"/>
  <c r="F285" i="13"/>
  <c r="D254" i="10"/>
  <c r="D255" i="11" s="1"/>
  <c r="B254" i="6"/>
  <c r="E254" i="10"/>
  <c r="E255" i="11" s="1"/>
  <c r="B254" i="10"/>
  <c r="B255" i="11" s="1"/>
  <c r="C254" i="10"/>
  <c r="C255" i="11" s="1"/>
  <c r="F254" i="10"/>
  <c r="F255" i="11" s="1"/>
  <c r="E265" i="13"/>
  <c r="B265" i="13"/>
  <c r="D265" i="13"/>
  <c r="F265" i="13"/>
  <c r="C265" i="13"/>
  <c r="C311" i="13"/>
  <c r="B311" i="13"/>
  <c r="E311" i="13"/>
  <c r="F311" i="13"/>
  <c r="D311" i="13"/>
  <c r="B307" i="11"/>
  <c r="B300" i="13"/>
  <c r="E300" i="13"/>
  <c r="E269" i="10"/>
  <c r="E270" i="11" s="1"/>
  <c r="B269" i="6"/>
  <c r="D269" i="10"/>
  <c r="D270" i="11" s="1"/>
  <c r="B269" i="10"/>
  <c r="B270" i="11" s="1"/>
  <c r="C269" i="10"/>
  <c r="C270" i="11" s="1"/>
  <c r="F269" i="10"/>
  <c r="F270" i="11" s="1"/>
  <c r="C271" i="13"/>
  <c r="D271" i="13"/>
  <c r="F271" i="13"/>
  <c r="B271" i="13"/>
  <c r="E271" i="13"/>
  <c r="B308" i="13"/>
  <c r="F308" i="13"/>
  <c r="D308" i="13"/>
  <c r="E308" i="13"/>
  <c r="C308" i="13"/>
  <c r="B294" i="6"/>
  <c r="D294" i="10"/>
  <c r="D295" i="11" s="1"/>
  <c r="B294" i="10"/>
  <c r="B295" i="11" s="1"/>
  <c r="E294" i="10"/>
  <c r="E295" i="11" s="1"/>
  <c r="F294" i="10"/>
  <c r="F295" i="11" s="1"/>
  <c r="C294" i="10"/>
  <c r="C295" i="11" s="1"/>
  <c r="D302" i="13"/>
  <c r="E302" i="13"/>
  <c r="B302" i="13"/>
  <c r="C302" i="13"/>
  <c r="F302" i="13"/>
  <c r="E257" i="13"/>
  <c r="D257" i="13"/>
  <c r="F257" i="13"/>
  <c r="B257" i="13"/>
  <c r="C257" i="13"/>
  <c r="E276" i="13"/>
  <c r="E301" i="10"/>
  <c r="E302" i="11" s="1"/>
  <c r="B301" i="6"/>
  <c r="D301" i="10"/>
  <c r="D302" i="11" s="1"/>
  <c r="B301" i="10"/>
  <c r="B302" i="11" s="1"/>
  <c r="C301" i="10"/>
  <c r="C302" i="11" s="1"/>
  <c r="F301" i="10"/>
  <c r="F302" i="11" s="1"/>
  <c r="B283" i="11"/>
  <c r="D282" i="13"/>
  <c r="C282" i="13"/>
  <c r="F282" i="13"/>
  <c r="B282" i="13"/>
  <c r="E282" i="13"/>
  <c r="B313" i="11"/>
  <c r="B324" i="6"/>
  <c r="B324" i="10"/>
  <c r="B325" i="11" s="1"/>
  <c r="F324" i="10"/>
  <c r="F325" i="11" s="1"/>
  <c r="D324" i="10"/>
  <c r="D325" i="11" s="1"/>
  <c r="E324" i="10"/>
  <c r="E325" i="11" s="1"/>
  <c r="C324" i="10"/>
  <c r="C325" i="11" s="1"/>
  <c r="B318" i="6"/>
  <c r="D318" i="10"/>
  <c r="D319" i="11" s="1"/>
  <c r="E318" i="10"/>
  <c r="E319" i="11" s="1"/>
  <c r="B318" i="10"/>
  <c r="B319" i="11" s="1"/>
  <c r="C318" i="10"/>
  <c r="C319" i="11" s="1"/>
  <c r="F318" i="10"/>
  <c r="F319" i="11" s="1"/>
  <c r="B258" i="11"/>
  <c r="B256" i="10"/>
  <c r="B257" i="11" s="1"/>
  <c r="F256" i="10"/>
  <c r="F257" i="11" s="1"/>
  <c r="E256" i="10"/>
  <c r="E257" i="11" s="1"/>
  <c r="B256" i="6"/>
  <c r="C256" i="10"/>
  <c r="C257" i="11" s="1"/>
  <c r="D256" i="10"/>
  <c r="D257" i="11" s="1"/>
  <c r="C275" i="13"/>
  <c r="F275" i="13"/>
  <c r="D275" i="13"/>
  <c r="B275" i="13"/>
  <c r="E275" i="13"/>
  <c r="B288" i="6"/>
  <c r="B288" i="10"/>
  <c r="B289" i="11" s="1"/>
  <c r="F288" i="10"/>
  <c r="F289" i="11" s="1"/>
  <c r="E288" i="10"/>
  <c r="E289" i="11" s="1"/>
  <c r="C288" i="10"/>
  <c r="C289" i="11" s="1"/>
  <c r="D288" i="10"/>
  <c r="D289" i="11" s="1"/>
  <c r="F323" i="13"/>
  <c r="D323" i="13"/>
  <c r="C323" i="13"/>
  <c r="B264" i="6"/>
  <c r="B264" i="10"/>
  <c r="B265" i="11" s="1"/>
  <c r="F264" i="10"/>
  <c r="F265" i="11" s="1"/>
  <c r="C264" i="10"/>
  <c r="C265" i="11" s="1"/>
  <c r="E264" i="10"/>
  <c r="E265" i="11" s="1"/>
  <c r="D264" i="10"/>
  <c r="D265" i="11" s="1"/>
  <c r="B272" i="11"/>
  <c r="B303" i="11"/>
  <c r="C259" i="10"/>
  <c r="C260" i="11" s="1"/>
  <c r="F259" i="10"/>
  <c r="F260" i="11" s="1"/>
  <c r="D259" i="10"/>
  <c r="D260" i="11" s="1"/>
  <c r="B259" i="10"/>
  <c r="B260" i="11" s="1"/>
  <c r="B259" i="6"/>
  <c r="E259" i="10"/>
  <c r="E260" i="11" s="1"/>
  <c r="C279" i="13"/>
  <c r="B279" i="13"/>
  <c r="E279" i="13"/>
  <c r="D279" i="13"/>
  <c r="F279" i="13"/>
  <c r="B327" i="13"/>
  <c r="F327" i="13"/>
  <c r="D327" i="13"/>
  <c r="C327" i="13"/>
  <c r="C303" i="13"/>
  <c r="E303" i="13"/>
  <c r="B303" i="13"/>
  <c r="D303" i="13"/>
  <c r="F303" i="13"/>
  <c r="D270" i="13"/>
  <c r="F270" i="13"/>
  <c r="D310" i="13"/>
  <c r="B310" i="13"/>
  <c r="E310" i="13"/>
  <c r="F310" i="13"/>
  <c r="C310" i="13"/>
  <c r="D253" i="13"/>
  <c r="F306" i="13"/>
  <c r="B284" i="13"/>
  <c r="F284" i="13"/>
  <c r="D284" i="13"/>
  <c r="C284" i="13"/>
  <c r="E284" i="13"/>
  <c r="D325" i="13"/>
  <c r="B325" i="13"/>
  <c r="F325" i="13"/>
  <c r="C325" i="13"/>
  <c r="B273" i="11"/>
  <c r="E277" i="13"/>
  <c r="B277" i="13"/>
  <c r="D277" i="13"/>
  <c r="C277" i="13"/>
  <c r="F277" i="13"/>
  <c r="D321" i="13"/>
  <c r="B321" i="13"/>
  <c r="F321" i="13"/>
  <c r="C321" i="13"/>
  <c r="B312" i="13"/>
  <c r="D312" i="13"/>
  <c r="H319" i="9"/>
  <c r="G4" i="12"/>
  <c r="G4" i="11"/>
  <c r="B306" i="13" l="1"/>
  <c r="C253" i="13"/>
  <c r="C254" i="12" s="1"/>
  <c r="B270" i="13"/>
  <c r="C312" i="13"/>
  <c r="E306" i="13"/>
  <c r="F253" i="13"/>
  <c r="F254" i="17" s="1"/>
  <c r="E253" i="13"/>
  <c r="E270" i="13"/>
  <c r="F276" i="13"/>
  <c r="F315" i="13"/>
  <c r="F316" i="12" s="1"/>
  <c r="C249" i="13"/>
  <c r="F250" i="13"/>
  <c r="D250" i="13"/>
  <c r="F312" i="13"/>
  <c r="C313" i="17" s="1"/>
  <c r="C306" i="13"/>
  <c r="D307" i="17" s="1"/>
  <c r="C276" i="13"/>
  <c r="B276" i="13"/>
  <c r="D315" i="13"/>
  <c r="B316" i="17" s="1"/>
  <c r="B249" i="13"/>
  <c r="C250" i="13"/>
  <c r="B255" i="13"/>
  <c r="E256" i="17" s="1"/>
  <c r="E255" i="13"/>
  <c r="D268" i="13"/>
  <c r="D300" i="13"/>
  <c r="D301" i="12" s="1"/>
  <c r="C268" i="13"/>
  <c r="C300" i="13"/>
  <c r="F281" i="13"/>
  <c r="F313" i="13"/>
  <c r="F314" i="12" s="1"/>
  <c r="F317" i="13"/>
  <c r="F318" i="12" s="1"/>
  <c r="E317" i="13"/>
  <c r="E318" i="12" s="1"/>
  <c r="C281" i="13"/>
  <c r="C313" i="13"/>
  <c r="C314" i="12" s="1"/>
  <c r="C317" i="13"/>
  <c r="D281" i="13"/>
  <c r="D282" i="12" s="1"/>
  <c r="E281" i="13"/>
  <c r="E282" i="12" s="1"/>
  <c r="B323" i="13"/>
  <c r="B324" i="12" s="1"/>
  <c r="D313" i="13"/>
  <c r="C259" i="13"/>
  <c r="E259" i="13"/>
  <c r="B259" i="13"/>
  <c r="F259" i="13"/>
  <c r="D259" i="13"/>
  <c r="C283" i="12"/>
  <c r="C283" i="17"/>
  <c r="F277" i="12"/>
  <c r="F277" i="17"/>
  <c r="F258" i="12"/>
  <c r="F258" i="17"/>
  <c r="D309" i="12"/>
  <c r="D309" i="17"/>
  <c r="D312" i="12"/>
  <c r="D312" i="17"/>
  <c r="E286" i="12"/>
  <c r="E286" i="17"/>
  <c r="F293" i="12"/>
  <c r="F293" i="17"/>
  <c r="C274" i="12"/>
  <c r="C274" i="17"/>
  <c r="C322" i="13"/>
  <c r="F322" i="13"/>
  <c r="B322" i="13"/>
  <c r="D322" i="13"/>
  <c r="D306" i="12"/>
  <c r="D306" i="17"/>
  <c r="E256" i="12"/>
  <c r="B252" i="13"/>
  <c r="F252" i="13"/>
  <c r="C252" i="13"/>
  <c r="E252" i="13"/>
  <c r="D252" i="13"/>
  <c r="D308" i="12"/>
  <c r="D308" i="17"/>
  <c r="F326" i="12"/>
  <c r="F326" i="17"/>
  <c r="C285" i="12"/>
  <c r="C285" i="17"/>
  <c r="B307" i="12"/>
  <c r="B307" i="17"/>
  <c r="D307" i="12"/>
  <c r="C254" i="17"/>
  <c r="E311" i="12"/>
  <c r="E311" i="17"/>
  <c r="B271" i="12"/>
  <c r="B271" i="17"/>
  <c r="F304" i="12"/>
  <c r="F304" i="17"/>
  <c r="C304" i="12"/>
  <c r="C304" i="17"/>
  <c r="B280" i="12"/>
  <c r="B280" i="17"/>
  <c r="C324" i="12"/>
  <c r="C324" i="17"/>
  <c r="D276" i="12"/>
  <c r="D276" i="17"/>
  <c r="E283" i="12"/>
  <c r="E283" i="17"/>
  <c r="D283" i="12"/>
  <c r="D283" i="17"/>
  <c r="C277" i="12"/>
  <c r="C277" i="17"/>
  <c r="B277" i="12"/>
  <c r="B277" i="17"/>
  <c r="D258" i="12"/>
  <c r="D258" i="17"/>
  <c r="B303" i="12"/>
  <c r="B303" i="17"/>
  <c r="D294" i="13"/>
  <c r="B294" i="13"/>
  <c r="E294" i="13"/>
  <c r="C294" i="13"/>
  <c r="F294" i="13"/>
  <c r="F309" i="12"/>
  <c r="F309" i="17"/>
  <c r="F272" i="12"/>
  <c r="F272" i="17"/>
  <c r="F301" i="12"/>
  <c r="F312" i="12"/>
  <c r="F312" i="17"/>
  <c r="C266" i="12"/>
  <c r="C266" i="17"/>
  <c r="E266" i="12"/>
  <c r="E266" i="17"/>
  <c r="C286" i="12"/>
  <c r="C286" i="17"/>
  <c r="E293" i="12"/>
  <c r="E293" i="17"/>
  <c r="B293" i="12"/>
  <c r="B293" i="17"/>
  <c r="D274" i="12"/>
  <c r="D274" i="17"/>
  <c r="C281" i="12"/>
  <c r="C281" i="17"/>
  <c r="F310" i="12"/>
  <c r="F310" i="17"/>
  <c r="E310" i="12"/>
  <c r="E310" i="17"/>
  <c r="E315" i="12"/>
  <c r="E315" i="17"/>
  <c r="E275" i="12"/>
  <c r="E275" i="17"/>
  <c r="B314" i="12"/>
  <c r="E269" i="12"/>
  <c r="B269" i="12"/>
  <c r="B269" i="17"/>
  <c r="F264" i="12"/>
  <c r="F264" i="17"/>
  <c r="C291" i="13"/>
  <c r="F291" i="13"/>
  <c r="D291" i="13"/>
  <c r="E291" i="13"/>
  <c r="B291" i="13"/>
  <c r="C279" i="12"/>
  <c r="C279" i="17"/>
  <c r="D279" i="12"/>
  <c r="D279" i="17"/>
  <c r="C326" i="13"/>
  <c r="F326" i="13"/>
  <c r="B326" i="13"/>
  <c r="D326" i="13"/>
  <c r="D318" i="12"/>
  <c r="B306" i="12"/>
  <c r="B306" i="17"/>
  <c r="C261" i="12"/>
  <c r="C261" i="17"/>
  <c r="B261" i="12"/>
  <c r="B261" i="17"/>
  <c r="D256" i="12"/>
  <c r="D256" i="17"/>
  <c r="F252" i="12"/>
  <c r="F252" i="17"/>
  <c r="D250" i="12"/>
  <c r="D250" i="17"/>
  <c r="E250" i="12"/>
  <c r="E250" i="17"/>
  <c r="F320" i="12"/>
  <c r="F320" i="17"/>
  <c r="E317" i="12"/>
  <c r="E317" i="17"/>
  <c r="B317" i="12"/>
  <c r="B317" i="17"/>
  <c r="F305" i="12"/>
  <c r="F305" i="17"/>
  <c r="D273" i="12"/>
  <c r="D273" i="17"/>
  <c r="C251" i="12"/>
  <c r="C251" i="17"/>
  <c r="F284" i="12"/>
  <c r="F284" i="17"/>
  <c r="F308" i="12"/>
  <c r="F308" i="17"/>
  <c r="F282" i="12"/>
  <c r="D258" i="13"/>
  <c r="E258" i="13"/>
  <c r="C258" i="13"/>
  <c r="B258" i="13"/>
  <c r="F258" i="13"/>
  <c r="E313" i="12"/>
  <c r="E313" i="17"/>
  <c r="D278" i="12"/>
  <c r="D278" i="17"/>
  <c r="B285" i="12"/>
  <c r="B285" i="17"/>
  <c r="F311" i="12"/>
  <c r="F311" i="17"/>
  <c r="D271" i="12"/>
  <c r="D271" i="17"/>
  <c r="E280" i="12"/>
  <c r="E280" i="17"/>
  <c r="D318" i="13"/>
  <c r="B318" i="13"/>
  <c r="F318" i="13"/>
  <c r="C318" i="13"/>
  <c r="C303" i="12"/>
  <c r="C303" i="17"/>
  <c r="B272" i="12"/>
  <c r="B272" i="17"/>
  <c r="D266" i="13"/>
  <c r="B266" i="13"/>
  <c r="C266" i="13"/>
  <c r="F266" i="13"/>
  <c r="E266" i="13"/>
  <c r="E281" i="12"/>
  <c r="E281" i="17"/>
  <c r="B316" i="12"/>
  <c r="D315" i="12"/>
  <c r="D315" i="17"/>
  <c r="E314" i="12"/>
  <c r="D264" i="12"/>
  <c r="D264" i="17"/>
  <c r="B318" i="12"/>
  <c r="E306" i="12"/>
  <c r="E306" i="17"/>
  <c r="F261" i="12"/>
  <c r="F261" i="17"/>
  <c r="D252" i="12"/>
  <c r="D252" i="17"/>
  <c r="B250" i="12"/>
  <c r="B250" i="17"/>
  <c r="E273" i="12"/>
  <c r="E273" i="17"/>
  <c r="B284" i="12"/>
  <c r="B284" i="17"/>
  <c r="B282" i="12"/>
  <c r="F278" i="12"/>
  <c r="F278" i="17"/>
  <c r="E307" i="12"/>
  <c r="E307" i="17"/>
  <c r="E254" i="12"/>
  <c r="E254" i="17"/>
  <c r="D304" i="12"/>
  <c r="D304" i="17"/>
  <c r="C280" i="12"/>
  <c r="C280" i="17"/>
  <c r="B288" i="13"/>
  <c r="F288" i="13"/>
  <c r="E288" i="13"/>
  <c r="C288" i="13"/>
  <c r="D288" i="13"/>
  <c r="F276" i="12"/>
  <c r="F276" i="17"/>
  <c r="C324" i="13"/>
  <c r="D324" i="13"/>
  <c r="F324" i="13"/>
  <c r="B324" i="13"/>
  <c r="B283" i="12"/>
  <c r="B283" i="17"/>
  <c r="E277" i="12"/>
  <c r="E277" i="17"/>
  <c r="C258" i="12"/>
  <c r="C258" i="17"/>
  <c r="E258" i="12"/>
  <c r="E258" i="17"/>
  <c r="E303" i="12"/>
  <c r="E303" i="17"/>
  <c r="C309" i="12"/>
  <c r="C309" i="17"/>
  <c r="B309" i="12"/>
  <c r="B309" i="17"/>
  <c r="D272" i="12"/>
  <c r="D272" i="17"/>
  <c r="E301" i="12"/>
  <c r="B301" i="12"/>
  <c r="E312" i="12"/>
  <c r="E312" i="17"/>
  <c r="F266" i="12"/>
  <c r="F266" i="17"/>
  <c r="D254" i="13"/>
  <c r="C254" i="13"/>
  <c r="F254" i="13"/>
  <c r="B254" i="13"/>
  <c r="E254" i="13"/>
  <c r="B286" i="12"/>
  <c r="B286" i="17"/>
  <c r="C293" i="12"/>
  <c r="C293" i="17"/>
  <c r="F274" i="12"/>
  <c r="F274" i="17"/>
  <c r="E274" i="12"/>
  <c r="E274" i="17"/>
  <c r="F281" i="12"/>
  <c r="F281" i="17"/>
  <c r="C310" i="12"/>
  <c r="C310" i="17"/>
  <c r="D316" i="17"/>
  <c r="F315" i="12"/>
  <c r="F315" i="17"/>
  <c r="C275" i="12"/>
  <c r="C275" i="17"/>
  <c r="D275" i="12"/>
  <c r="D275" i="17"/>
  <c r="D269" i="12"/>
  <c r="E264" i="12"/>
  <c r="E264" i="17"/>
  <c r="C264" i="12"/>
  <c r="C264" i="17"/>
  <c r="E261" i="13"/>
  <c r="F261" i="13"/>
  <c r="C261" i="13"/>
  <c r="B261" i="13"/>
  <c r="D261" i="13"/>
  <c r="F279" i="12"/>
  <c r="F279" i="17"/>
  <c r="C306" i="12"/>
  <c r="C306" i="17"/>
  <c r="D298" i="13"/>
  <c r="C298" i="13"/>
  <c r="F298" i="13"/>
  <c r="B298" i="13"/>
  <c r="E298" i="13"/>
  <c r="D261" i="12"/>
  <c r="D261" i="17"/>
  <c r="F256" i="12"/>
  <c r="C256" i="12"/>
  <c r="C256" i="17"/>
  <c r="B252" i="12"/>
  <c r="B252" i="17"/>
  <c r="F250" i="12"/>
  <c r="F250" i="17"/>
  <c r="B320" i="12"/>
  <c r="E320" i="17"/>
  <c r="B320" i="17"/>
  <c r="C317" i="12"/>
  <c r="C317" i="17"/>
  <c r="D305" i="12"/>
  <c r="D305" i="17"/>
  <c r="B305" i="12"/>
  <c r="B305" i="17"/>
  <c r="F273" i="12"/>
  <c r="F273" i="17"/>
  <c r="E251" i="12"/>
  <c r="E251" i="17"/>
  <c r="C295" i="13"/>
  <c r="B295" i="13"/>
  <c r="E295" i="13"/>
  <c r="F295" i="13"/>
  <c r="D295" i="13"/>
  <c r="B320" i="13"/>
  <c r="C320" i="13"/>
  <c r="D320" i="13"/>
  <c r="F320" i="13"/>
  <c r="D284" i="12"/>
  <c r="D284" i="17"/>
  <c r="E308" i="12"/>
  <c r="E308" i="17"/>
  <c r="C308" i="12"/>
  <c r="C308" i="17"/>
  <c r="C282" i="12"/>
  <c r="C322" i="12"/>
  <c r="C322" i="17"/>
  <c r="C326" i="12"/>
  <c r="C326" i="17"/>
  <c r="E285" i="12"/>
  <c r="E285" i="17"/>
  <c r="F307" i="12"/>
  <c r="F307" i="17"/>
  <c r="D254" i="12"/>
  <c r="F271" i="12"/>
  <c r="F271" i="17"/>
  <c r="E304" i="12"/>
  <c r="E304" i="17"/>
  <c r="B264" i="13"/>
  <c r="F264" i="13"/>
  <c r="E264" i="13"/>
  <c r="C264" i="13"/>
  <c r="D264" i="13"/>
  <c r="B276" i="12"/>
  <c r="B276" i="17"/>
  <c r="E269" i="13"/>
  <c r="C269" i="13"/>
  <c r="B269" i="13"/>
  <c r="F269" i="13"/>
  <c r="D269" i="13"/>
  <c r="C312" i="12"/>
  <c r="C312" i="17"/>
  <c r="B266" i="12"/>
  <c r="B266" i="17"/>
  <c r="F286" i="12"/>
  <c r="F286" i="17"/>
  <c r="E297" i="13"/>
  <c r="C297" i="13"/>
  <c r="F297" i="13"/>
  <c r="B297" i="13"/>
  <c r="D297" i="13"/>
  <c r="B310" i="12"/>
  <c r="B310" i="17"/>
  <c r="B315" i="12"/>
  <c r="B315" i="17"/>
  <c r="F275" i="12"/>
  <c r="F275" i="17"/>
  <c r="F269" i="12"/>
  <c r="B279" i="12"/>
  <c r="B279" i="17"/>
  <c r="C287" i="13"/>
  <c r="E287" i="13"/>
  <c r="B287" i="13"/>
  <c r="D287" i="13"/>
  <c r="F287" i="13"/>
  <c r="D320" i="12"/>
  <c r="D320" i="17"/>
  <c r="F317" i="12"/>
  <c r="F317" i="17"/>
  <c r="E305" i="12"/>
  <c r="E305" i="17"/>
  <c r="F251" i="12"/>
  <c r="F251" i="17"/>
  <c r="D251" i="12"/>
  <c r="D251" i="17"/>
  <c r="C299" i="13"/>
  <c r="D299" i="13"/>
  <c r="F299" i="13"/>
  <c r="B299" i="13"/>
  <c r="E299" i="13"/>
  <c r="C313" i="12"/>
  <c r="F322" i="12"/>
  <c r="F322" i="17"/>
  <c r="B278" i="12"/>
  <c r="B278" i="17"/>
  <c r="F313" i="12"/>
  <c r="B322" i="12"/>
  <c r="E322" i="17"/>
  <c r="B322" i="17"/>
  <c r="E278" i="12"/>
  <c r="E278" i="17"/>
  <c r="B326" i="12"/>
  <c r="B326" i="17"/>
  <c r="E326" i="17"/>
  <c r="D285" i="12"/>
  <c r="D285" i="17"/>
  <c r="F254" i="12"/>
  <c r="B311" i="12"/>
  <c r="B311" i="17"/>
  <c r="E271" i="12"/>
  <c r="E271" i="17"/>
  <c r="F280" i="12"/>
  <c r="F280" i="17"/>
  <c r="D324" i="12"/>
  <c r="B256" i="13"/>
  <c r="F256" i="13"/>
  <c r="D256" i="13"/>
  <c r="C256" i="13"/>
  <c r="E256" i="13"/>
  <c r="D313" i="12"/>
  <c r="D313" i="17"/>
  <c r="B313" i="12"/>
  <c r="D322" i="12"/>
  <c r="D322" i="17"/>
  <c r="C278" i="12"/>
  <c r="C278" i="17"/>
  <c r="D326" i="12"/>
  <c r="D326" i="17"/>
  <c r="F285" i="12"/>
  <c r="F285" i="17"/>
  <c r="C307" i="12"/>
  <c r="C307" i="17"/>
  <c r="B254" i="12"/>
  <c r="C311" i="12"/>
  <c r="C311" i="17"/>
  <c r="D311" i="12"/>
  <c r="D311" i="17"/>
  <c r="C271" i="12"/>
  <c r="C271" i="17"/>
  <c r="B304" i="12"/>
  <c r="B304" i="17"/>
  <c r="D280" i="12"/>
  <c r="D280" i="17"/>
  <c r="F324" i="12"/>
  <c r="E276" i="12"/>
  <c r="E276" i="17"/>
  <c r="C276" i="12"/>
  <c r="C276" i="17"/>
  <c r="F283" i="12"/>
  <c r="F283" i="17"/>
  <c r="E301" i="13"/>
  <c r="D301" i="13"/>
  <c r="B301" i="13"/>
  <c r="C301" i="13"/>
  <c r="F301" i="13"/>
  <c r="D277" i="12"/>
  <c r="D277" i="17"/>
  <c r="B258" i="12"/>
  <c r="B258" i="17"/>
  <c r="F303" i="12"/>
  <c r="F303" i="17"/>
  <c r="D303" i="12"/>
  <c r="D303" i="17"/>
  <c r="E309" i="12"/>
  <c r="E309" i="17"/>
  <c r="E272" i="12"/>
  <c r="E272" i="17"/>
  <c r="C272" i="12"/>
  <c r="C272" i="17"/>
  <c r="B312" i="12"/>
  <c r="B312" i="17"/>
  <c r="D266" i="12"/>
  <c r="D266" i="17"/>
  <c r="D286" i="12"/>
  <c r="D286" i="17"/>
  <c r="D293" i="12"/>
  <c r="D293" i="17"/>
  <c r="B274" i="12"/>
  <c r="B274" i="17"/>
  <c r="D281" i="12"/>
  <c r="D281" i="17"/>
  <c r="B281" i="12"/>
  <c r="B281" i="17"/>
  <c r="D310" i="12"/>
  <c r="D310" i="17"/>
  <c r="E316" i="12"/>
  <c r="C316" i="12"/>
  <c r="C315" i="12"/>
  <c r="C315" i="17"/>
  <c r="D290" i="13"/>
  <c r="F290" i="13"/>
  <c r="C290" i="13"/>
  <c r="B290" i="13"/>
  <c r="E290" i="13"/>
  <c r="B275" i="12"/>
  <c r="B275" i="17"/>
  <c r="C269" i="17"/>
  <c r="B264" i="12"/>
  <c r="B264" i="17"/>
  <c r="E279" i="12"/>
  <c r="E279" i="17"/>
  <c r="D262" i="13"/>
  <c r="F262" i="13"/>
  <c r="B262" i="13"/>
  <c r="E262" i="13"/>
  <c r="C262" i="13"/>
  <c r="F306" i="12"/>
  <c r="F306" i="17"/>
  <c r="C267" i="13"/>
  <c r="B267" i="13"/>
  <c r="E267" i="13"/>
  <c r="D267" i="13"/>
  <c r="F267" i="13"/>
  <c r="E261" i="12"/>
  <c r="E261" i="17"/>
  <c r="B256" i="12"/>
  <c r="B256" i="17"/>
  <c r="E252" i="12"/>
  <c r="E252" i="17"/>
  <c r="C252" i="12"/>
  <c r="C252" i="17"/>
  <c r="C250" i="12"/>
  <c r="C250" i="17"/>
  <c r="B296" i="13"/>
  <c r="F296" i="13"/>
  <c r="C296" i="13"/>
  <c r="E296" i="13"/>
  <c r="D296" i="13"/>
  <c r="C320" i="12"/>
  <c r="C320" i="17"/>
  <c r="D317" i="12"/>
  <c r="D317" i="17"/>
  <c r="C305" i="12"/>
  <c r="C305" i="17"/>
  <c r="C273" i="12"/>
  <c r="C273" i="17"/>
  <c r="B273" i="12"/>
  <c r="B273" i="17"/>
  <c r="B251" i="12"/>
  <c r="B251" i="17"/>
  <c r="E289" i="13"/>
  <c r="F289" i="13"/>
  <c r="C289" i="13"/>
  <c r="D289" i="13"/>
  <c r="B289" i="13"/>
  <c r="E284" i="12"/>
  <c r="E284" i="17"/>
  <c r="C284" i="12"/>
  <c r="C284" i="17"/>
  <c r="B308" i="12"/>
  <c r="B308" i="17"/>
  <c r="D286" i="13"/>
  <c r="E286" i="13"/>
  <c r="B286" i="13"/>
  <c r="C286" i="13"/>
  <c r="F286" i="13"/>
  <c r="E293" i="13"/>
  <c r="B293" i="13"/>
  <c r="D293" i="13"/>
  <c r="F293" i="13"/>
  <c r="C293" i="13"/>
  <c r="B4" i="3"/>
  <c r="B4" i="4" s="1"/>
  <c r="C4" i="3"/>
  <c r="D4" i="3"/>
  <c r="D4" i="4" s="1"/>
  <c r="W4" i="7" s="1"/>
  <c r="D4" i="5" s="1"/>
  <c r="D4" i="6" s="1"/>
  <c r="E4" i="3"/>
  <c r="F4" i="3"/>
  <c r="F4" i="4" s="1"/>
  <c r="AN4" i="7" s="1"/>
  <c r="F4" i="5" s="1"/>
  <c r="F4" i="6" s="1"/>
  <c r="B5" i="3"/>
  <c r="C5" i="3"/>
  <c r="C5" i="4" s="1"/>
  <c r="N5" i="7" s="1"/>
  <c r="C5" i="5" s="1"/>
  <c r="C5" i="6" s="1"/>
  <c r="D5" i="3"/>
  <c r="D5" i="4" s="1"/>
  <c r="W5" i="7" s="1"/>
  <c r="D5" i="5" s="1"/>
  <c r="D5" i="6" s="1"/>
  <c r="E5" i="3"/>
  <c r="F5" i="3"/>
  <c r="F5" i="4" s="1"/>
  <c r="B6" i="3"/>
  <c r="B6" i="4" s="1"/>
  <c r="C6" i="3"/>
  <c r="C6" i="4" s="1"/>
  <c r="N6" i="7" s="1"/>
  <c r="C6" i="5" s="1"/>
  <c r="C6" i="6" s="1"/>
  <c r="D6" i="3"/>
  <c r="D6" i="4" s="1"/>
  <c r="W6" i="7" s="1"/>
  <c r="D6" i="5" s="1"/>
  <c r="D6" i="6" s="1"/>
  <c r="E6" i="3"/>
  <c r="F6" i="3"/>
  <c r="B7" i="3"/>
  <c r="B7" i="4" s="1"/>
  <c r="C7" i="3"/>
  <c r="D7" i="3"/>
  <c r="D7" i="4" s="1"/>
  <c r="E7" i="3"/>
  <c r="F7" i="3"/>
  <c r="F7" i="4" s="1"/>
  <c r="AN7" i="7" s="1"/>
  <c r="F7" i="5" s="1"/>
  <c r="F7" i="6" s="1"/>
  <c r="B8" i="3"/>
  <c r="B8" i="4" s="1"/>
  <c r="C8" i="3"/>
  <c r="C8" i="4" s="1"/>
  <c r="N8" i="7" s="1"/>
  <c r="C8" i="5" s="1"/>
  <c r="C8" i="6" s="1"/>
  <c r="D8" i="3"/>
  <c r="D8" i="4" s="1"/>
  <c r="W8" i="7" s="1"/>
  <c r="D8" i="5" s="1"/>
  <c r="D8" i="6" s="1"/>
  <c r="E8" i="3"/>
  <c r="F8" i="3"/>
  <c r="F8" i="4" s="1"/>
  <c r="AN8" i="7" s="1"/>
  <c r="F8" i="5" s="1"/>
  <c r="F8" i="6" s="1"/>
  <c r="B9" i="3"/>
  <c r="C9" i="3"/>
  <c r="C9" i="4" s="1"/>
  <c r="N9" i="7" s="1"/>
  <c r="C9" i="5" s="1"/>
  <c r="C9" i="6" s="1"/>
  <c r="D9" i="3"/>
  <c r="D9" i="4" s="1"/>
  <c r="W9" i="7" s="1"/>
  <c r="D9" i="5" s="1"/>
  <c r="D9" i="6" s="1"/>
  <c r="E9" i="3"/>
  <c r="F9" i="3"/>
  <c r="F9" i="4" s="1"/>
  <c r="B10" i="3"/>
  <c r="B10" i="4" s="1"/>
  <c r="C10" i="3"/>
  <c r="C10" i="4" s="1"/>
  <c r="N10" i="7" s="1"/>
  <c r="C10" i="5" s="1"/>
  <c r="C10" i="6" s="1"/>
  <c r="D10" i="3"/>
  <c r="D10" i="4" s="1"/>
  <c r="W10" i="7" s="1"/>
  <c r="D10" i="5" s="1"/>
  <c r="D10" i="6" s="1"/>
  <c r="E10" i="3"/>
  <c r="F10" i="3"/>
  <c r="F10" i="4" s="1"/>
  <c r="AN10" i="7" s="1"/>
  <c r="F10" i="5" s="1"/>
  <c r="F10" i="6" s="1"/>
  <c r="B11" i="3"/>
  <c r="B11" i="4" s="1"/>
  <c r="C11" i="3"/>
  <c r="D11" i="3"/>
  <c r="D11" i="4" s="1"/>
  <c r="E11" i="3"/>
  <c r="F11" i="3"/>
  <c r="F11" i="4" s="1"/>
  <c r="AN11" i="7" s="1"/>
  <c r="F11" i="5" s="1"/>
  <c r="F11" i="6" s="1"/>
  <c r="B12" i="3"/>
  <c r="B12" i="4" s="1"/>
  <c r="C12" i="3"/>
  <c r="C12" i="4" s="1"/>
  <c r="N12" i="7" s="1"/>
  <c r="C12" i="5" s="1"/>
  <c r="C12" i="6" s="1"/>
  <c r="D12" i="3"/>
  <c r="D12" i="4" s="1"/>
  <c r="W12" i="7" s="1"/>
  <c r="D12" i="5" s="1"/>
  <c r="D12" i="6" s="1"/>
  <c r="E12" i="3"/>
  <c r="F12" i="3"/>
  <c r="B13" i="3"/>
  <c r="B13" i="4" s="1"/>
  <c r="C13" i="3"/>
  <c r="D13" i="3"/>
  <c r="D13" i="4" s="1"/>
  <c r="W13" i="7" s="1"/>
  <c r="D13" i="5" s="1"/>
  <c r="D13" i="6" s="1"/>
  <c r="E13" i="3"/>
  <c r="F13" i="3"/>
  <c r="F13" i="4" s="1"/>
  <c r="AN13" i="7" s="1"/>
  <c r="F13" i="5" s="1"/>
  <c r="F13" i="6" s="1"/>
  <c r="B14" i="3"/>
  <c r="B14" i="4" s="1"/>
  <c r="C14" i="3"/>
  <c r="D14" i="3"/>
  <c r="E14" i="3"/>
  <c r="F14" i="3"/>
  <c r="F14" i="4" s="1"/>
  <c r="AN14" i="7" s="1"/>
  <c r="F14" i="5" s="1"/>
  <c r="F14" i="6" s="1"/>
  <c r="B15" i="3"/>
  <c r="B15" i="4" s="1"/>
  <c r="C15" i="3"/>
  <c r="C15" i="4" s="1"/>
  <c r="N15" i="7" s="1"/>
  <c r="C15" i="5" s="1"/>
  <c r="C15" i="6" s="1"/>
  <c r="D15" i="3"/>
  <c r="D15" i="4" s="1"/>
  <c r="W15" i="7" s="1"/>
  <c r="D15" i="5" s="1"/>
  <c r="D15" i="6" s="1"/>
  <c r="E15" i="3"/>
  <c r="F15" i="3"/>
  <c r="F15" i="4" s="1"/>
  <c r="AN15" i="7" s="1"/>
  <c r="F15" i="5" s="1"/>
  <c r="F15" i="6" s="1"/>
  <c r="B16" i="3"/>
  <c r="C16" i="3"/>
  <c r="D16" i="3"/>
  <c r="D16" i="4" s="1"/>
  <c r="W16" i="7" s="1"/>
  <c r="D16" i="5" s="1"/>
  <c r="D16" i="6" s="1"/>
  <c r="E16" i="3"/>
  <c r="F16" i="3"/>
  <c r="B17" i="3"/>
  <c r="B17" i="4" s="1"/>
  <c r="E17" i="7" s="1"/>
  <c r="B17" i="5" s="1"/>
  <c r="C17" i="3"/>
  <c r="D17" i="3"/>
  <c r="E17" i="3"/>
  <c r="F17" i="3"/>
  <c r="F17" i="4" s="1"/>
  <c r="AN17" i="7" s="1"/>
  <c r="F17" i="5" s="1"/>
  <c r="F17" i="6" s="1"/>
  <c r="B18" i="3"/>
  <c r="B18" i="4" s="1"/>
  <c r="C18" i="3"/>
  <c r="D18" i="3"/>
  <c r="E18" i="3"/>
  <c r="F18" i="3"/>
  <c r="F18" i="4" s="1"/>
  <c r="AN18" i="7" s="1"/>
  <c r="F18" i="5" s="1"/>
  <c r="F18" i="6" s="1"/>
  <c r="B19" i="3"/>
  <c r="B19" i="4" s="1"/>
  <c r="C19" i="3"/>
  <c r="D19" i="3"/>
  <c r="D19" i="4" s="1"/>
  <c r="W19" i="7" s="1"/>
  <c r="D19" i="5" s="1"/>
  <c r="D19" i="6" s="1"/>
  <c r="E19" i="3"/>
  <c r="F19" i="3"/>
  <c r="B20" i="3"/>
  <c r="B20" i="4" s="1"/>
  <c r="C20" i="3"/>
  <c r="D20" i="3"/>
  <c r="D20" i="4" s="1"/>
  <c r="W20" i="7" s="1"/>
  <c r="D20" i="5" s="1"/>
  <c r="D20" i="6" s="1"/>
  <c r="E20" i="3"/>
  <c r="F20" i="3"/>
  <c r="B21" i="3"/>
  <c r="B21" i="4" s="1"/>
  <c r="B21" i="9" s="1"/>
  <c r="C21" i="3"/>
  <c r="C21" i="4" s="1"/>
  <c r="N21" i="7" s="1"/>
  <c r="C21" i="5" s="1"/>
  <c r="C21" i="6" s="1"/>
  <c r="D21" i="3"/>
  <c r="D21" i="4" s="1"/>
  <c r="W21" i="7" s="1"/>
  <c r="D21" i="5" s="1"/>
  <c r="D21" i="6" s="1"/>
  <c r="E21" i="3"/>
  <c r="F21" i="3"/>
  <c r="F21" i="4" s="1"/>
  <c r="AN21" i="7" s="1"/>
  <c r="F21" i="5" s="1"/>
  <c r="F21" i="6" s="1"/>
  <c r="B22" i="3"/>
  <c r="B22" i="4" s="1"/>
  <c r="C22" i="3"/>
  <c r="D22" i="3"/>
  <c r="E22" i="3"/>
  <c r="F22" i="3"/>
  <c r="F22" i="4" s="1"/>
  <c r="AN22" i="7" s="1"/>
  <c r="F22" i="5" s="1"/>
  <c r="F22" i="6" s="1"/>
  <c r="B23" i="3"/>
  <c r="B23" i="4" s="1"/>
  <c r="C23" i="3"/>
  <c r="D23" i="3"/>
  <c r="D23" i="4" s="1"/>
  <c r="W23" i="7" s="1"/>
  <c r="D23" i="5" s="1"/>
  <c r="D23" i="6" s="1"/>
  <c r="E23" i="3"/>
  <c r="F23" i="3"/>
  <c r="F23" i="4" s="1"/>
  <c r="AN23" i="7" s="1"/>
  <c r="F23" i="5" s="1"/>
  <c r="F23" i="6" s="1"/>
  <c r="B24" i="3"/>
  <c r="C24" i="3"/>
  <c r="D24" i="3"/>
  <c r="D24" i="4" s="1"/>
  <c r="W24" i="7" s="1"/>
  <c r="D24" i="5" s="1"/>
  <c r="D24" i="6" s="1"/>
  <c r="E24" i="3"/>
  <c r="F24" i="3"/>
  <c r="B25" i="3"/>
  <c r="B25" i="4" s="1"/>
  <c r="C25" i="3"/>
  <c r="D25" i="3"/>
  <c r="E25" i="3"/>
  <c r="F25" i="3"/>
  <c r="F25" i="4" s="1"/>
  <c r="AN25" i="7" s="1"/>
  <c r="F25" i="5" s="1"/>
  <c r="F25" i="6" s="1"/>
  <c r="B26" i="3"/>
  <c r="B26" i="4" s="1"/>
  <c r="C26" i="3"/>
  <c r="D26" i="3"/>
  <c r="D26" i="4" s="1"/>
  <c r="W26" i="7" s="1"/>
  <c r="D26" i="5" s="1"/>
  <c r="D26" i="6" s="1"/>
  <c r="E26" i="3"/>
  <c r="F26" i="3"/>
  <c r="F26" i="4" s="1"/>
  <c r="AN26" i="7" s="1"/>
  <c r="F26" i="5" s="1"/>
  <c r="F26" i="6" s="1"/>
  <c r="B27" i="3"/>
  <c r="B27" i="4" s="1"/>
  <c r="C27" i="3"/>
  <c r="D27" i="3"/>
  <c r="D27" i="4" s="1"/>
  <c r="E27" i="3"/>
  <c r="F27" i="3"/>
  <c r="F27" i="4" s="1"/>
  <c r="AN27" i="7" s="1"/>
  <c r="F27" i="5" s="1"/>
  <c r="F27" i="6" s="1"/>
  <c r="B28" i="3"/>
  <c r="B28" i="4" s="1"/>
  <c r="C28" i="3"/>
  <c r="C28" i="4" s="1"/>
  <c r="N28" i="7" s="1"/>
  <c r="C28" i="5" s="1"/>
  <c r="C28" i="6" s="1"/>
  <c r="D28" i="3"/>
  <c r="D28" i="4" s="1"/>
  <c r="W28" i="7" s="1"/>
  <c r="D28" i="5" s="1"/>
  <c r="D28" i="6" s="1"/>
  <c r="E28" i="3"/>
  <c r="F28" i="3"/>
  <c r="B29" i="3"/>
  <c r="B29" i="4" s="1"/>
  <c r="B29" i="9" s="1"/>
  <c r="C29" i="3"/>
  <c r="D29" i="3"/>
  <c r="D29" i="4" s="1"/>
  <c r="W29" i="7" s="1"/>
  <c r="D29" i="5" s="1"/>
  <c r="D29" i="6" s="1"/>
  <c r="E29" i="3"/>
  <c r="F29" i="3"/>
  <c r="F29" i="4" s="1"/>
  <c r="AN29" i="7" s="1"/>
  <c r="F29" i="5" s="1"/>
  <c r="F29" i="6" s="1"/>
  <c r="B30" i="3"/>
  <c r="B30" i="4" s="1"/>
  <c r="C30" i="3"/>
  <c r="D30" i="3"/>
  <c r="E30" i="3"/>
  <c r="F30" i="3"/>
  <c r="F30" i="4" s="1"/>
  <c r="AN30" i="7" s="1"/>
  <c r="F30" i="5" s="1"/>
  <c r="F30" i="6" s="1"/>
  <c r="B31" i="3"/>
  <c r="B31" i="4" s="1"/>
  <c r="C31" i="3"/>
  <c r="C31" i="4" s="1"/>
  <c r="N31" i="7" s="1"/>
  <c r="C31" i="5" s="1"/>
  <c r="C31" i="6" s="1"/>
  <c r="D31" i="3"/>
  <c r="D31" i="4" s="1"/>
  <c r="W31" i="7" s="1"/>
  <c r="D31" i="5" s="1"/>
  <c r="D31" i="6" s="1"/>
  <c r="E31" i="3"/>
  <c r="F31" i="3"/>
  <c r="B32" i="3"/>
  <c r="B32" i="4" s="1"/>
  <c r="C32" i="3"/>
  <c r="D32" i="3"/>
  <c r="D32" i="4" s="1"/>
  <c r="W32" i="7" s="1"/>
  <c r="D32" i="5" s="1"/>
  <c r="D32" i="6" s="1"/>
  <c r="E32" i="3"/>
  <c r="F32" i="3"/>
  <c r="F32" i="4" s="1"/>
  <c r="AN32" i="7" s="1"/>
  <c r="F32" i="5" s="1"/>
  <c r="F32" i="6" s="1"/>
  <c r="B33" i="3"/>
  <c r="B33" i="4" s="1"/>
  <c r="B33" i="9" s="1"/>
  <c r="C33" i="3"/>
  <c r="D33" i="3"/>
  <c r="D33" i="4" s="1"/>
  <c r="W33" i="7" s="1"/>
  <c r="D33" i="5" s="1"/>
  <c r="D33" i="6" s="1"/>
  <c r="E33" i="3"/>
  <c r="F33" i="3"/>
  <c r="F33" i="4" s="1"/>
  <c r="B34" i="3"/>
  <c r="C34" i="3"/>
  <c r="D34" i="3"/>
  <c r="D34" i="4" s="1"/>
  <c r="W34" i="7" s="1"/>
  <c r="D34" i="5" s="1"/>
  <c r="D34" i="6" s="1"/>
  <c r="E34" i="3"/>
  <c r="F34" i="3"/>
  <c r="B35" i="3"/>
  <c r="B35" i="4" s="1"/>
  <c r="C35" i="3"/>
  <c r="D35" i="3"/>
  <c r="D35" i="4" s="1"/>
  <c r="E35" i="3"/>
  <c r="F35" i="3"/>
  <c r="B36" i="3"/>
  <c r="C36" i="3"/>
  <c r="C36" i="4" s="1"/>
  <c r="N36" i="7" s="1"/>
  <c r="C36" i="5" s="1"/>
  <c r="C36" i="6" s="1"/>
  <c r="D36" i="3"/>
  <c r="D36" i="4" s="1"/>
  <c r="W36" i="7" s="1"/>
  <c r="D36" i="5" s="1"/>
  <c r="D36" i="6" s="1"/>
  <c r="E36" i="3"/>
  <c r="F36" i="3"/>
  <c r="B37" i="3"/>
  <c r="C37" i="3"/>
  <c r="C37" i="4" s="1"/>
  <c r="N37" i="7" s="1"/>
  <c r="C37" i="5" s="1"/>
  <c r="C37" i="6" s="1"/>
  <c r="D37" i="3"/>
  <c r="E37" i="3"/>
  <c r="F37" i="3"/>
  <c r="F37" i="4" s="1"/>
  <c r="AN37" i="7" s="1"/>
  <c r="F37" i="5" s="1"/>
  <c r="F37" i="6" s="1"/>
  <c r="B38" i="3"/>
  <c r="B38" i="4" s="1"/>
  <c r="C38" i="3"/>
  <c r="C38" i="4" s="1"/>
  <c r="N38" i="7" s="1"/>
  <c r="C38" i="5" s="1"/>
  <c r="C38" i="6" s="1"/>
  <c r="D38" i="3"/>
  <c r="E38" i="3"/>
  <c r="F38" i="3"/>
  <c r="B39" i="3"/>
  <c r="B39" i="4" s="1"/>
  <c r="C39" i="3"/>
  <c r="D39" i="3"/>
  <c r="D39" i="4" s="1"/>
  <c r="W39" i="7" s="1"/>
  <c r="D39" i="5" s="1"/>
  <c r="D39" i="6" s="1"/>
  <c r="E39" i="3"/>
  <c r="F39" i="3"/>
  <c r="F39" i="4" s="1"/>
  <c r="AN39" i="7" s="1"/>
  <c r="F39" i="5" s="1"/>
  <c r="F39" i="6" s="1"/>
  <c r="B40" i="3"/>
  <c r="B40" i="4" s="1"/>
  <c r="C40" i="3"/>
  <c r="D40" i="3"/>
  <c r="D40" i="4" s="1"/>
  <c r="W40" i="7" s="1"/>
  <c r="D40" i="5" s="1"/>
  <c r="D40" i="6" s="1"/>
  <c r="E40" i="3"/>
  <c r="F40" i="3"/>
  <c r="B41" i="3"/>
  <c r="B41" i="4" s="1"/>
  <c r="B41" i="9" s="1"/>
  <c r="C41" i="3"/>
  <c r="C41" i="4" s="1"/>
  <c r="N41" i="7" s="1"/>
  <c r="C41" i="5" s="1"/>
  <c r="C41" i="6" s="1"/>
  <c r="D41" i="3"/>
  <c r="D41" i="4" s="1"/>
  <c r="W41" i="7" s="1"/>
  <c r="D41" i="5" s="1"/>
  <c r="D41" i="6" s="1"/>
  <c r="E41" i="3"/>
  <c r="F41" i="3"/>
  <c r="F41" i="4" s="1"/>
  <c r="AN41" i="7" s="1"/>
  <c r="F41" i="5" s="1"/>
  <c r="F41" i="6" s="1"/>
  <c r="B42" i="3"/>
  <c r="B42" i="4" s="1"/>
  <c r="C42" i="3"/>
  <c r="C42" i="4" s="1"/>
  <c r="N42" i="7" s="1"/>
  <c r="C42" i="5" s="1"/>
  <c r="C42" i="6" s="1"/>
  <c r="D42" i="3"/>
  <c r="E42" i="3"/>
  <c r="F42" i="3"/>
  <c r="F42" i="4" s="1"/>
  <c r="AN42" i="7" s="1"/>
  <c r="F42" i="5" s="1"/>
  <c r="F42" i="6" s="1"/>
  <c r="B43" i="3"/>
  <c r="B43" i="4" s="1"/>
  <c r="C43" i="3"/>
  <c r="D43" i="3"/>
  <c r="D43" i="4" s="1"/>
  <c r="W43" i="7" s="1"/>
  <c r="D43" i="5" s="1"/>
  <c r="D43" i="6" s="1"/>
  <c r="E43" i="3"/>
  <c r="F43" i="3"/>
  <c r="F43" i="4" s="1"/>
  <c r="AN43" i="7" s="1"/>
  <c r="F43" i="5" s="1"/>
  <c r="F43" i="6" s="1"/>
  <c r="B44" i="3"/>
  <c r="C44" i="3"/>
  <c r="C44" i="4" s="1"/>
  <c r="N44" i="7" s="1"/>
  <c r="C44" i="5" s="1"/>
  <c r="C44" i="6" s="1"/>
  <c r="D44" i="3"/>
  <c r="D44" i="4" s="1"/>
  <c r="W44" i="7" s="1"/>
  <c r="D44" i="5" s="1"/>
  <c r="D44" i="6" s="1"/>
  <c r="E44" i="3"/>
  <c r="F44" i="3"/>
  <c r="F44" i="4" s="1"/>
  <c r="AN44" i="7" s="1"/>
  <c r="F44" i="5" s="1"/>
  <c r="F44" i="6" s="1"/>
  <c r="B45" i="3"/>
  <c r="B45" i="4" s="1"/>
  <c r="E45" i="7" s="1"/>
  <c r="B45" i="5" s="1"/>
  <c r="C45" i="3"/>
  <c r="C45" i="4" s="1"/>
  <c r="N45" i="7" s="1"/>
  <c r="C45" i="5" s="1"/>
  <c r="C45" i="6" s="1"/>
  <c r="D45" i="3"/>
  <c r="D45" i="4" s="1"/>
  <c r="W45" i="7" s="1"/>
  <c r="D45" i="5" s="1"/>
  <c r="D45" i="6" s="1"/>
  <c r="E45" i="3"/>
  <c r="F45" i="3"/>
  <c r="F45" i="4" s="1"/>
  <c r="B46" i="3"/>
  <c r="C46" i="3"/>
  <c r="D46" i="3"/>
  <c r="D46" i="4" s="1"/>
  <c r="W46" i="7" s="1"/>
  <c r="D46" i="5" s="1"/>
  <c r="D46" i="6" s="1"/>
  <c r="E46" i="3"/>
  <c r="F46" i="3"/>
  <c r="F46" i="4" s="1"/>
  <c r="AN46" i="7" s="1"/>
  <c r="F46" i="5" s="1"/>
  <c r="F46" i="6" s="1"/>
  <c r="B47" i="3"/>
  <c r="C47" i="3"/>
  <c r="C47" i="4" s="1"/>
  <c r="N47" i="7" s="1"/>
  <c r="C47" i="5" s="1"/>
  <c r="C47" i="6" s="1"/>
  <c r="D47" i="3"/>
  <c r="D47" i="4" s="1"/>
  <c r="E47" i="3"/>
  <c r="F47" i="3"/>
  <c r="B48" i="3"/>
  <c r="C48" i="3"/>
  <c r="C48" i="4" s="1"/>
  <c r="D48" i="3"/>
  <c r="D48" i="4" s="1"/>
  <c r="W48" i="7" s="1"/>
  <c r="D48" i="5" s="1"/>
  <c r="D48" i="6" s="1"/>
  <c r="E48" i="3"/>
  <c r="F48" i="3"/>
  <c r="B49" i="3"/>
  <c r="B49" i="4" s="1"/>
  <c r="E49" i="7" s="1"/>
  <c r="B49" i="5" s="1"/>
  <c r="C49" i="3"/>
  <c r="C49" i="4" s="1"/>
  <c r="N49" i="7" s="1"/>
  <c r="C49" i="5" s="1"/>
  <c r="C49" i="6" s="1"/>
  <c r="D49" i="3"/>
  <c r="D49" i="4" s="1"/>
  <c r="W49" i="7" s="1"/>
  <c r="D49" i="5" s="1"/>
  <c r="D49" i="6" s="1"/>
  <c r="E49" i="3"/>
  <c r="F49" i="3"/>
  <c r="F49" i="4" s="1"/>
  <c r="AN49" i="7" s="1"/>
  <c r="F49" i="5" s="1"/>
  <c r="F49" i="6" s="1"/>
  <c r="B50" i="3"/>
  <c r="B50" i="4" s="1"/>
  <c r="C50" i="3"/>
  <c r="C50" i="4" s="1"/>
  <c r="N50" i="7" s="1"/>
  <c r="C50" i="5" s="1"/>
  <c r="C50" i="6" s="1"/>
  <c r="D50" i="3"/>
  <c r="D50" i="4" s="1"/>
  <c r="W50" i="7" s="1"/>
  <c r="D50" i="5" s="1"/>
  <c r="D50" i="6" s="1"/>
  <c r="E50" i="3"/>
  <c r="F50" i="3"/>
  <c r="F50" i="4" s="1"/>
  <c r="AN50" i="7" s="1"/>
  <c r="F50" i="5" s="1"/>
  <c r="F50" i="6" s="1"/>
  <c r="B51" i="3"/>
  <c r="B51" i="4" s="1"/>
  <c r="C51" i="3"/>
  <c r="D51" i="3"/>
  <c r="D51" i="4" s="1"/>
  <c r="E51" i="3"/>
  <c r="F51" i="3"/>
  <c r="F51" i="4" s="1"/>
  <c r="AN51" i="7" s="1"/>
  <c r="F51" i="5" s="1"/>
  <c r="F51" i="6" s="1"/>
  <c r="B52" i="3"/>
  <c r="B52" i="4" s="1"/>
  <c r="C52" i="3"/>
  <c r="C52" i="4" s="1"/>
  <c r="N52" i="7" s="1"/>
  <c r="C52" i="5" s="1"/>
  <c r="C52" i="6" s="1"/>
  <c r="D52" i="3"/>
  <c r="D52" i="4" s="1"/>
  <c r="W52" i="7" s="1"/>
  <c r="D52" i="5" s="1"/>
  <c r="D52" i="6" s="1"/>
  <c r="E52" i="3"/>
  <c r="F52" i="3"/>
  <c r="B53" i="3"/>
  <c r="B53" i="4" s="1"/>
  <c r="B53" i="9" s="1"/>
  <c r="C53" i="3"/>
  <c r="C53" i="4" s="1"/>
  <c r="N53" i="7" s="1"/>
  <c r="C53" i="5" s="1"/>
  <c r="C53" i="6" s="1"/>
  <c r="D53" i="3"/>
  <c r="D53" i="4" s="1"/>
  <c r="W53" i="7" s="1"/>
  <c r="D53" i="5" s="1"/>
  <c r="D53" i="6" s="1"/>
  <c r="E53" i="3"/>
  <c r="F53" i="3"/>
  <c r="F53" i="4" s="1"/>
  <c r="AN53" i="7" s="1"/>
  <c r="F53" i="5" s="1"/>
  <c r="F53" i="6" s="1"/>
  <c r="B54" i="3"/>
  <c r="B54" i="4" s="1"/>
  <c r="C54" i="3"/>
  <c r="D54" i="3"/>
  <c r="E54" i="3"/>
  <c r="F54" i="3"/>
  <c r="B55" i="3"/>
  <c r="C55" i="3"/>
  <c r="D55" i="3"/>
  <c r="D55" i="4" s="1"/>
  <c r="W55" i="7" s="1"/>
  <c r="D55" i="5" s="1"/>
  <c r="D55" i="6" s="1"/>
  <c r="E55" i="3"/>
  <c r="F55" i="3"/>
  <c r="B56" i="3"/>
  <c r="B56" i="4" s="1"/>
  <c r="C56" i="3"/>
  <c r="D56" i="3"/>
  <c r="D56" i="4" s="1"/>
  <c r="W56" i="7" s="1"/>
  <c r="D56" i="5" s="1"/>
  <c r="D56" i="6" s="1"/>
  <c r="E56" i="3"/>
  <c r="F56" i="3"/>
  <c r="B57" i="3"/>
  <c r="B57" i="4" s="1"/>
  <c r="B57" i="9" s="1"/>
  <c r="C57" i="3"/>
  <c r="C57" i="4" s="1"/>
  <c r="N57" i="7" s="1"/>
  <c r="C57" i="5" s="1"/>
  <c r="C57" i="6" s="1"/>
  <c r="D57" i="3"/>
  <c r="D57" i="4" s="1"/>
  <c r="W57" i="7" s="1"/>
  <c r="D57" i="5" s="1"/>
  <c r="D57" i="6" s="1"/>
  <c r="E57" i="3"/>
  <c r="E57" i="4" s="1"/>
  <c r="F57" i="3"/>
  <c r="F57" i="4" s="1"/>
  <c r="AN57" i="7" s="1"/>
  <c r="F57" i="5" s="1"/>
  <c r="F57" i="6" s="1"/>
  <c r="B58" i="3"/>
  <c r="B58" i="4" s="1"/>
  <c r="C58" i="3"/>
  <c r="C58" i="4" s="1"/>
  <c r="N58" i="7" s="1"/>
  <c r="C58" i="5" s="1"/>
  <c r="C58" i="6" s="1"/>
  <c r="D58" i="3"/>
  <c r="E58" i="3"/>
  <c r="F58" i="3"/>
  <c r="F58" i="4" s="1"/>
  <c r="AN58" i="7" s="1"/>
  <c r="F58" i="5" s="1"/>
  <c r="F58" i="6" s="1"/>
  <c r="B59" i="3"/>
  <c r="B59" i="4" s="1"/>
  <c r="C59" i="3"/>
  <c r="C59" i="4" s="1"/>
  <c r="N59" i="7" s="1"/>
  <c r="C59" i="5" s="1"/>
  <c r="C59" i="6" s="1"/>
  <c r="D59" i="3"/>
  <c r="D59" i="4" s="1"/>
  <c r="W59" i="7" s="1"/>
  <c r="D59" i="5" s="1"/>
  <c r="D59" i="6" s="1"/>
  <c r="E59" i="3"/>
  <c r="F59" i="3"/>
  <c r="F59" i="4" s="1"/>
  <c r="AN59" i="7" s="1"/>
  <c r="F59" i="5" s="1"/>
  <c r="F59" i="6" s="1"/>
  <c r="B60" i="3"/>
  <c r="C60" i="3"/>
  <c r="C60" i="4" s="1"/>
  <c r="D60" i="3"/>
  <c r="D60" i="4" s="1"/>
  <c r="W60" i="7" s="1"/>
  <c r="D60" i="5" s="1"/>
  <c r="D60" i="6" s="1"/>
  <c r="E60" i="3"/>
  <c r="F60" i="3"/>
  <c r="B61" i="3"/>
  <c r="B61" i="4" s="1"/>
  <c r="E61" i="7" s="1"/>
  <c r="B61" i="5" s="1"/>
  <c r="C61" i="3"/>
  <c r="C61" i="4" s="1"/>
  <c r="N61" i="7" s="1"/>
  <c r="C61" i="5" s="1"/>
  <c r="C61" i="6" s="1"/>
  <c r="D61" i="3"/>
  <c r="D61" i="4" s="1"/>
  <c r="W61" i="7" s="1"/>
  <c r="D61" i="5" s="1"/>
  <c r="D61" i="6" s="1"/>
  <c r="E61" i="3"/>
  <c r="F61" i="3"/>
  <c r="F61" i="4" s="1"/>
  <c r="AN61" i="7" s="1"/>
  <c r="F61" i="5" s="1"/>
  <c r="F61" i="6" s="1"/>
  <c r="B62" i="3"/>
  <c r="B62" i="4" s="1"/>
  <c r="C62" i="3"/>
  <c r="C62" i="4" s="1"/>
  <c r="N62" i="7" s="1"/>
  <c r="C62" i="5" s="1"/>
  <c r="C62" i="6" s="1"/>
  <c r="D62" i="3"/>
  <c r="D62" i="4" s="1"/>
  <c r="W62" i="7" s="1"/>
  <c r="D62" i="5" s="1"/>
  <c r="D62" i="6" s="1"/>
  <c r="E62" i="3"/>
  <c r="F62" i="3"/>
  <c r="B63" i="3"/>
  <c r="B63" i="4" s="1"/>
  <c r="C63" i="3"/>
  <c r="D63" i="3"/>
  <c r="D63" i="4" s="1"/>
  <c r="E63" i="3"/>
  <c r="E63" i="4" s="1"/>
  <c r="F63" i="3"/>
  <c r="F63" i="4" s="1"/>
  <c r="AN63" i="7" s="1"/>
  <c r="F63" i="5" s="1"/>
  <c r="F63" i="6" s="1"/>
  <c r="B64" i="3"/>
  <c r="B64" i="4" s="1"/>
  <c r="C64" i="3"/>
  <c r="C64" i="4" s="1"/>
  <c r="N64" i="7" s="1"/>
  <c r="C64" i="5" s="1"/>
  <c r="C64" i="6" s="1"/>
  <c r="D64" i="3"/>
  <c r="D64" i="4" s="1"/>
  <c r="W64" i="7" s="1"/>
  <c r="D64" i="5" s="1"/>
  <c r="D64" i="6" s="1"/>
  <c r="E64" i="3"/>
  <c r="F64" i="3"/>
  <c r="B65" i="3"/>
  <c r="B65" i="4" s="1"/>
  <c r="B65" i="9" s="1"/>
  <c r="C65" i="3"/>
  <c r="C65" i="4" s="1"/>
  <c r="N65" i="7" s="1"/>
  <c r="C65" i="5" s="1"/>
  <c r="C65" i="6" s="1"/>
  <c r="D65" i="3"/>
  <c r="D65" i="4" s="1"/>
  <c r="W65" i="7" s="1"/>
  <c r="D65" i="5" s="1"/>
  <c r="D65" i="6" s="1"/>
  <c r="E65" i="3"/>
  <c r="E65" i="4" s="1"/>
  <c r="F65" i="3"/>
  <c r="F65" i="4" s="1"/>
  <c r="AN65" i="7" s="1"/>
  <c r="F65" i="5" s="1"/>
  <c r="F65" i="6" s="1"/>
  <c r="B66" i="3"/>
  <c r="B66" i="4" s="1"/>
  <c r="C66" i="3"/>
  <c r="C66" i="4" s="1"/>
  <c r="N66" i="7" s="1"/>
  <c r="C66" i="5" s="1"/>
  <c r="C66" i="6" s="1"/>
  <c r="D66" i="3"/>
  <c r="E66" i="3"/>
  <c r="E66" i="4" s="1"/>
  <c r="AF66" i="7" s="1"/>
  <c r="F66" i="3"/>
  <c r="B67" i="3"/>
  <c r="C67" i="3"/>
  <c r="C67" i="4" s="1"/>
  <c r="N67" i="7" s="1"/>
  <c r="C67" i="5" s="1"/>
  <c r="C67" i="6" s="1"/>
  <c r="D67" i="3"/>
  <c r="D67" i="4" s="1"/>
  <c r="W67" i="7" s="1"/>
  <c r="D67" i="5" s="1"/>
  <c r="D67" i="6" s="1"/>
  <c r="E67" i="3"/>
  <c r="E67" i="4" s="1"/>
  <c r="AF67" i="7" s="1"/>
  <c r="F67" i="3"/>
  <c r="B68" i="3"/>
  <c r="C68" i="3"/>
  <c r="D68" i="3"/>
  <c r="D68" i="4" s="1"/>
  <c r="W68" i="7" s="1"/>
  <c r="D68" i="5" s="1"/>
  <c r="D68" i="6" s="1"/>
  <c r="E68" i="3"/>
  <c r="F68" i="3"/>
  <c r="B69" i="3"/>
  <c r="B69" i="4" s="1"/>
  <c r="E69" i="7" s="1"/>
  <c r="C69" i="3"/>
  <c r="C69" i="4" s="1"/>
  <c r="N69" i="7" s="1"/>
  <c r="C69" i="5" s="1"/>
  <c r="C69" i="6" s="1"/>
  <c r="D69" i="3"/>
  <c r="D69" i="4" s="1"/>
  <c r="W69" i="7" s="1"/>
  <c r="D69" i="5" s="1"/>
  <c r="D69" i="6" s="1"/>
  <c r="E69" i="3"/>
  <c r="F69" i="3"/>
  <c r="F69" i="4" s="1"/>
  <c r="AN69" i="7" s="1"/>
  <c r="F69" i="5" s="1"/>
  <c r="F69" i="6" s="1"/>
  <c r="B70" i="3"/>
  <c r="B70" i="4" s="1"/>
  <c r="C70" i="3"/>
  <c r="C70" i="4" s="1"/>
  <c r="N70" i="7" s="1"/>
  <c r="C70" i="5" s="1"/>
  <c r="C70" i="6" s="1"/>
  <c r="D70" i="3"/>
  <c r="D70" i="4" s="1"/>
  <c r="W70" i="7" s="1"/>
  <c r="D70" i="5" s="1"/>
  <c r="D70" i="6" s="1"/>
  <c r="E70" i="3"/>
  <c r="E70" i="4" s="1"/>
  <c r="F70" i="3"/>
  <c r="F70" i="4" s="1"/>
  <c r="AN70" i="7" s="1"/>
  <c r="F70" i="5" s="1"/>
  <c r="F70" i="6" s="1"/>
  <c r="B71" i="3"/>
  <c r="B71" i="4" s="1"/>
  <c r="C71" i="3"/>
  <c r="D71" i="3"/>
  <c r="D71" i="4" s="1"/>
  <c r="E71" i="3"/>
  <c r="E71" i="4" s="1"/>
  <c r="AF71" i="7" s="1"/>
  <c r="F71" i="3"/>
  <c r="F71" i="4" s="1"/>
  <c r="AN71" i="7" s="1"/>
  <c r="F71" i="5" s="1"/>
  <c r="F71" i="6" s="1"/>
  <c r="B72" i="3"/>
  <c r="C72" i="3"/>
  <c r="C72" i="4" s="1"/>
  <c r="N72" i="7" s="1"/>
  <c r="C72" i="5" s="1"/>
  <c r="C72" i="6" s="1"/>
  <c r="D72" i="3"/>
  <c r="D72" i="4" s="1"/>
  <c r="W72" i="7" s="1"/>
  <c r="D72" i="5" s="1"/>
  <c r="D72" i="6" s="1"/>
  <c r="E72" i="3"/>
  <c r="E72" i="4" s="1"/>
  <c r="F72" i="3"/>
  <c r="F72" i="4" s="1"/>
  <c r="AN72" i="7" s="1"/>
  <c r="F72" i="5" s="1"/>
  <c r="F72" i="6" s="1"/>
  <c r="B73" i="3"/>
  <c r="B73" i="4" s="1"/>
  <c r="C73" i="3"/>
  <c r="C73" i="4" s="1"/>
  <c r="N73" i="7" s="1"/>
  <c r="C73" i="5" s="1"/>
  <c r="C73" i="6" s="1"/>
  <c r="D73" i="3"/>
  <c r="D73" i="4" s="1"/>
  <c r="W73" i="7" s="1"/>
  <c r="D73" i="5" s="1"/>
  <c r="D73" i="6" s="1"/>
  <c r="E73" i="3"/>
  <c r="F73" i="3"/>
  <c r="F73" i="4" s="1"/>
  <c r="B74" i="3"/>
  <c r="B74" i="4" s="1"/>
  <c r="C74" i="3"/>
  <c r="D74" i="3"/>
  <c r="E74" i="3"/>
  <c r="E74" i="4" s="1"/>
  <c r="F74" i="3"/>
  <c r="F74" i="4" s="1"/>
  <c r="AN74" i="7" s="1"/>
  <c r="F74" i="5" s="1"/>
  <c r="F74" i="6" s="1"/>
  <c r="B75" i="3"/>
  <c r="B75" i="4" s="1"/>
  <c r="C75" i="3"/>
  <c r="D75" i="3"/>
  <c r="D75" i="4" s="1"/>
  <c r="W75" i="7" s="1"/>
  <c r="D75" i="5" s="1"/>
  <c r="D75" i="6" s="1"/>
  <c r="E75" i="3"/>
  <c r="E75" i="4" s="1"/>
  <c r="AF75" i="7" s="1"/>
  <c r="F75" i="3"/>
  <c r="B76" i="3"/>
  <c r="C76" i="3"/>
  <c r="C76" i="4" s="1"/>
  <c r="N76" i="7" s="1"/>
  <c r="C76" i="5" s="1"/>
  <c r="C76" i="6" s="1"/>
  <c r="D76" i="3"/>
  <c r="E76" i="3"/>
  <c r="E76" i="4" s="1"/>
  <c r="F76" i="3"/>
  <c r="B77" i="3"/>
  <c r="B77" i="4" s="1"/>
  <c r="C77" i="3"/>
  <c r="C77" i="4" s="1"/>
  <c r="N77" i="7" s="1"/>
  <c r="C77" i="5" s="1"/>
  <c r="C77" i="6" s="1"/>
  <c r="D77" i="3"/>
  <c r="D77" i="4" s="1"/>
  <c r="W77" i="7" s="1"/>
  <c r="D77" i="5" s="1"/>
  <c r="D77" i="6" s="1"/>
  <c r="E77" i="3"/>
  <c r="F77" i="3"/>
  <c r="F77" i="4" s="1"/>
  <c r="AN77" i="7" s="1"/>
  <c r="F77" i="5" s="1"/>
  <c r="F77" i="6" s="1"/>
  <c r="B78" i="3"/>
  <c r="B78" i="4" s="1"/>
  <c r="C78" i="3"/>
  <c r="D78" i="3"/>
  <c r="E78" i="3"/>
  <c r="E78" i="4" s="1"/>
  <c r="F78" i="3"/>
  <c r="F78" i="4" s="1"/>
  <c r="AN78" i="7" s="1"/>
  <c r="F78" i="5" s="1"/>
  <c r="F78" i="6" s="1"/>
  <c r="B79" i="3"/>
  <c r="B79" i="4" s="1"/>
  <c r="C79" i="3"/>
  <c r="D79" i="3"/>
  <c r="D79" i="4" s="1"/>
  <c r="W79" i="7" s="1"/>
  <c r="D79" i="5" s="1"/>
  <c r="D79" i="6" s="1"/>
  <c r="E79" i="3"/>
  <c r="E79" i="4" s="1"/>
  <c r="AF79" i="7" s="1"/>
  <c r="F79" i="3"/>
  <c r="F79" i="4" s="1"/>
  <c r="AN79" i="7" s="1"/>
  <c r="F79" i="5" s="1"/>
  <c r="F79" i="6" s="1"/>
  <c r="B80" i="3"/>
  <c r="C80" i="3"/>
  <c r="D80" i="3"/>
  <c r="E80" i="3"/>
  <c r="E80" i="4" s="1"/>
  <c r="F80" i="3"/>
  <c r="B81" i="3"/>
  <c r="B81" i="4" s="1"/>
  <c r="C81" i="3"/>
  <c r="D81" i="3"/>
  <c r="D81" i="4" s="1"/>
  <c r="W81" i="7" s="1"/>
  <c r="D81" i="5" s="1"/>
  <c r="D81" i="6" s="1"/>
  <c r="E81" i="3"/>
  <c r="F81" i="3"/>
  <c r="B82" i="3"/>
  <c r="B82" i="4" s="1"/>
  <c r="C82" i="3"/>
  <c r="C82" i="4" s="1"/>
  <c r="N82" i="7" s="1"/>
  <c r="C82" i="5" s="1"/>
  <c r="C82" i="6" s="1"/>
  <c r="D82" i="3"/>
  <c r="E82" i="3"/>
  <c r="F82" i="3"/>
  <c r="B83" i="3"/>
  <c r="B83" i="4" s="1"/>
  <c r="C83" i="3"/>
  <c r="D83" i="3"/>
  <c r="D83" i="4" s="1"/>
  <c r="W83" i="7" s="1"/>
  <c r="D83" i="5" s="1"/>
  <c r="D83" i="6" s="1"/>
  <c r="E83" i="3"/>
  <c r="F83" i="3"/>
  <c r="F83" i="4" s="1"/>
  <c r="AN83" i="7" s="1"/>
  <c r="F83" i="5" s="1"/>
  <c r="F83" i="6" s="1"/>
  <c r="B84" i="3"/>
  <c r="C84" i="3"/>
  <c r="D84" i="3"/>
  <c r="D84" i="4" s="1"/>
  <c r="W84" i="7" s="1"/>
  <c r="D84" i="5" s="1"/>
  <c r="D84" i="6" s="1"/>
  <c r="E84" i="3"/>
  <c r="E84" i="4" s="1"/>
  <c r="F84" i="3"/>
  <c r="B85" i="3"/>
  <c r="C85" i="3"/>
  <c r="C85" i="4" s="1"/>
  <c r="N85" i="7" s="1"/>
  <c r="C85" i="5" s="1"/>
  <c r="C85" i="6" s="1"/>
  <c r="D85" i="3"/>
  <c r="D85" i="4" s="1"/>
  <c r="W85" i="7" s="1"/>
  <c r="D85" i="5" s="1"/>
  <c r="D85" i="6" s="1"/>
  <c r="E85" i="3"/>
  <c r="F85" i="3"/>
  <c r="F85" i="4" s="1"/>
  <c r="AN85" i="7" s="1"/>
  <c r="F85" i="5" s="1"/>
  <c r="F85" i="6" s="1"/>
  <c r="B86" i="3"/>
  <c r="B86" i="4" s="1"/>
  <c r="C86" i="3"/>
  <c r="C86" i="4" s="1"/>
  <c r="N86" i="7" s="1"/>
  <c r="C86" i="5" s="1"/>
  <c r="C86" i="6" s="1"/>
  <c r="D86" i="3"/>
  <c r="E86" i="3"/>
  <c r="F86" i="3"/>
  <c r="F86" i="4" s="1"/>
  <c r="AN86" i="7" s="1"/>
  <c r="F86" i="5" s="1"/>
  <c r="F86" i="6" s="1"/>
  <c r="B87" i="3"/>
  <c r="B87" i="4" s="1"/>
  <c r="C87" i="3"/>
  <c r="D87" i="3"/>
  <c r="E87" i="3"/>
  <c r="E87" i="4" s="1"/>
  <c r="F87" i="3"/>
  <c r="F87" i="4" s="1"/>
  <c r="AN87" i="7" s="1"/>
  <c r="F87" i="5" s="1"/>
  <c r="F87" i="6" s="1"/>
  <c r="B88" i="3"/>
  <c r="C88" i="3"/>
  <c r="D88" i="3"/>
  <c r="D88" i="4" s="1"/>
  <c r="W88" i="7" s="1"/>
  <c r="D88" i="5" s="1"/>
  <c r="D88" i="6" s="1"/>
  <c r="E88" i="3"/>
  <c r="E88" i="4" s="1"/>
  <c r="F88" i="3"/>
  <c r="B89" i="3"/>
  <c r="C89" i="3"/>
  <c r="C89" i="4" s="1"/>
  <c r="N89" i="7" s="1"/>
  <c r="C89" i="5" s="1"/>
  <c r="C89" i="6" s="1"/>
  <c r="D89" i="3"/>
  <c r="D89" i="4" s="1"/>
  <c r="W89" i="7" s="1"/>
  <c r="D89" i="5" s="1"/>
  <c r="D89" i="6" s="1"/>
  <c r="E89" i="3"/>
  <c r="F89" i="3"/>
  <c r="F89" i="4" s="1"/>
  <c r="AN89" i="7" s="1"/>
  <c r="F89" i="5" s="1"/>
  <c r="F89" i="6" s="1"/>
  <c r="B90" i="3"/>
  <c r="C90" i="3"/>
  <c r="D90" i="3"/>
  <c r="E90" i="3"/>
  <c r="E90" i="4" s="1"/>
  <c r="F90" i="3"/>
  <c r="F90" i="4" s="1"/>
  <c r="B91" i="3"/>
  <c r="B91" i="4" s="1"/>
  <c r="C91" i="3"/>
  <c r="D91" i="3"/>
  <c r="E91" i="3"/>
  <c r="E91" i="4" s="1"/>
  <c r="AF91" i="7" s="1"/>
  <c r="F91" i="3"/>
  <c r="F91" i="4" s="1"/>
  <c r="AN91" i="7" s="1"/>
  <c r="F91" i="5" s="1"/>
  <c r="F91" i="6" s="1"/>
  <c r="B92" i="3"/>
  <c r="C92" i="3"/>
  <c r="D92" i="3"/>
  <c r="D92" i="4" s="1"/>
  <c r="W92" i="7" s="1"/>
  <c r="D92" i="5" s="1"/>
  <c r="D92" i="6" s="1"/>
  <c r="E92" i="3"/>
  <c r="E92" i="4" s="1"/>
  <c r="F92" i="3"/>
  <c r="B93" i="3"/>
  <c r="B93" i="4" s="1"/>
  <c r="C93" i="3"/>
  <c r="C93" i="4" s="1"/>
  <c r="N93" i="7" s="1"/>
  <c r="C93" i="5" s="1"/>
  <c r="C93" i="6" s="1"/>
  <c r="D93" i="3"/>
  <c r="D93" i="4" s="1"/>
  <c r="W93" i="7" s="1"/>
  <c r="D93" i="5" s="1"/>
  <c r="D93" i="6" s="1"/>
  <c r="E93" i="3"/>
  <c r="F93" i="3"/>
  <c r="B94" i="3"/>
  <c r="B94" i="4" s="1"/>
  <c r="C94" i="3"/>
  <c r="C94" i="4" s="1"/>
  <c r="N94" i="7" s="1"/>
  <c r="C94" i="5" s="1"/>
  <c r="C94" i="6" s="1"/>
  <c r="D94" i="3"/>
  <c r="E94" i="3"/>
  <c r="F94" i="3"/>
  <c r="F94" i="4" s="1"/>
  <c r="AN94" i="7" s="1"/>
  <c r="F94" i="5" s="1"/>
  <c r="F94" i="6" s="1"/>
  <c r="B95" i="3"/>
  <c r="B95" i="4" s="1"/>
  <c r="C95" i="3"/>
  <c r="D95" i="3"/>
  <c r="D95" i="4" s="1"/>
  <c r="W95" i="7" s="1"/>
  <c r="D95" i="5" s="1"/>
  <c r="D95" i="6" s="1"/>
  <c r="E95" i="3"/>
  <c r="E95" i="4" s="1"/>
  <c r="F95" i="3"/>
  <c r="B96" i="3"/>
  <c r="C96" i="3"/>
  <c r="D96" i="3"/>
  <c r="D96" i="4" s="1"/>
  <c r="W96" i="7" s="1"/>
  <c r="D96" i="5" s="1"/>
  <c r="D96" i="6" s="1"/>
  <c r="E96" i="3"/>
  <c r="E96" i="4" s="1"/>
  <c r="F96" i="3"/>
  <c r="B97" i="3"/>
  <c r="C97" i="3"/>
  <c r="C97" i="4" s="1"/>
  <c r="N97" i="7" s="1"/>
  <c r="C97" i="5" s="1"/>
  <c r="C97" i="6" s="1"/>
  <c r="D97" i="3"/>
  <c r="D97" i="4" s="1"/>
  <c r="W97" i="7" s="1"/>
  <c r="D97" i="5" s="1"/>
  <c r="D97" i="6" s="1"/>
  <c r="E97" i="3"/>
  <c r="F97" i="3"/>
  <c r="B98" i="3"/>
  <c r="B98" i="4" s="1"/>
  <c r="C98" i="3"/>
  <c r="C98" i="4" s="1"/>
  <c r="N98" i="7" s="1"/>
  <c r="C98" i="5" s="1"/>
  <c r="C98" i="6" s="1"/>
  <c r="D98" i="3"/>
  <c r="E98" i="3"/>
  <c r="F98" i="3"/>
  <c r="F98" i="4" s="1"/>
  <c r="AN98" i="7" s="1"/>
  <c r="F98" i="5" s="1"/>
  <c r="F98" i="6" s="1"/>
  <c r="B99" i="3"/>
  <c r="B99" i="4" s="1"/>
  <c r="C99" i="3"/>
  <c r="D99" i="3"/>
  <c r="E99" i="3"/>
  <c r="E99" i="4" s="1"/>
  <c r="F99" i="3"/>
  <c r="F99" i="4" s="1"/>
  <c r="AN99" i="7" s="1"/>
  <c r="F99" i="5" s="1"/>
  <c r="F99" i="6" s="1"/>
  <c r="B100" i="3"/>
  <c r="C100" i="3"/>
  <c r="D100" i="3"/>
  <c r="D100" i="4" s="1"/>
  <c r="W100" i="7" s="1"/>
  <c r="D100" i="5" s="1"/>
  <c r="D100" i="6" s="1"/>
  <c r="E100" i="3"/>
  <c r="E100" i="4" s="1"/>
  <c r="F100" i="3"/>
  <c r="B101" i="3"/>
  <c r="C101" i="3"/>
  <c r="C101" i="4" s="1"/>
  <c r="N101" i="7" s="1"/>
  <c r="C101" i="5" s="1"/>
  <c r="C101" i="6" s="1"/>
  <c r="D101" i="3"/>
  <c r="D101" i="4" s="1"/>
  <c r="W101" i="7" s="1"/>
  <c r="D101" i="5" s="1"/>
  <c r="D101" i="6" s="1"/>
  <c r="E101" i="3"/>
  <c r="F101" i="3"/>
  <c r="B102" i="3"/>
  <c r="B102" i="4" s="1"/>
  <c r="C102" i="3"/>
  <c r="C102" i="4" s="1"/>
  <c r="N102" i="7" s="1"/>
  <c r="C102" i="5" s="1"/>
  <c r="C102" i="6" s="1"/>
  <c r="D102" i="3"/>
  <c r="E102" i="3"/>
  <c r="F102" i="3"/>
  <c r="F102" i="4" s="1"/>
  <c r="AN102" i="7" s="1"/>
  <c r="F102" i="5" s="1"/>
  <c r="F102" i="6" s="1"/>
  <c r="B103" i="3"/>
  <c r="B103" i="4" s="1"/>
  <c r="C103" i="3"/>
  <c r="D103" i="3"/>
  <c r="E103" i="3"/>
  <c r="E103" i="4" s="1"/>
  <c r="F103" i="3"/>
  <c r="F103" i="4" s="1"/>
  <c r="AN103" i="7" s="1"/>
  <c r="F103" i="5" s="1"/>
  <c r="F103" i="6" s="1"/>
  <c r="B104" i="3"/>
  <c r="C104" i="3"/>
  <c r="D104" i="3"/>
  <c r="D104" i="4" s="1"/>
  <c r="W104" i="7" s="1"/>
  <c r="D104" i="5" s="1"/>
  <c r="D104" i="6" s="1"/>
  <c r="E104" i="3"/>
  <c r="E104" i="4" s="1"/>
  <c r="F104" i="3"/>
  <c r="B105" i="3"/>
  <c r="C105" i="3"/>
  <c r="C105" i="4" s="1"/>
  <c r="N105" i="7" s="1"/>
  <c r="C105" i="5" s="1"/>
  <c r="C105" i="6" s="1"/>
  <c r="D105" i="3"/>
  <c r="D105" i="4" s="1"/>
  <c r="W105" i="7" s="1"/>
  <c r="D105" i="5" s="1"/>
  <c r="D105" i="6" s="1"/>
  <c r="E105" i="3"/>
  <c r="F105" i="3"/>
  <c r="B106" i="3"/>
  <c r="B106" i="4" s="1"/>
  <c r="C106" i="3"/>
  <c r="C106" i="4" s="1"/>
  <c r="N106" i="7" s="1"/>
  <c r="C106" i="5" s="1"/>
  <c r="C106" i="6" s="1"/>
  <c r="D106" i="3"/>
  <c r="E106" i="3"/>
  <c r="F106" i="3"/>
  <c r="F106" i="4" s="1"/>
  <c r="AN106" i="7" s="1"/>
  <c r="F106" i="5" s="1"/>
  <c r="F106" i="6" s="1"/>
  <c r="B107" i="3"/>
  <c r="B107" i="4" s="1"/>
  <c r="C107" i="3"/>
  <c r="D107" i="3"/>
  <c r="E107" i="3"/>
  <c r="F107" i="3"/>
  <c r="F107" i="4" s="1"/>
  <c r="AN107" i="7" s="1"/>
  <c r="F107" i="5" s="1"/>
  <c r="F107" i="6" s="1"/>
  <c r="B108" i="3"/>
  <c r="C108" i="3"/>
  <c r="C108" i="4" s="1"/>
  <c r="N108" i="7" s="1"/>
  <c r="C108" i="5" s="1"/>
  <c r="C108" i="6" s="1"/>
  <c r="D108" i="3"/>
  <c r="D108" i="4" s="1"/>
  <c r="W108" i="7" s="1"/>
  <c r="D108" i="5" s="1"/>
  <c r="D108" i="6" s="1"/>
  <c r="E108" i="3"/>
  <c r="E108" i="4" s="1"/>
  <c r="F108" i="3"/>
  <c r="B109" i="3"/>
  <c r="C109" i="3"/>
  <c r="C109" i="4" s="1"/>
  <c r="N109" i="7" s="1"/>
  <c r="C109" i="5" s="1"/>
  <c r="C109" i="6" s="1"/>
  <c r="D109" i="3"/>
  <c r="D109" i="4" s="1"/>
  <c r="W109" i="7" s="1"/>
  <c r="D109" i="5" s="1"/>
  <c r="D109" i="6" s="1"/>
  <c r="E109" i="3"/>
  <c r="F109" i="3"/>
  <c r="B110" i="3"/>
  <c r="B110" i="4" s="1"/>
  <c r="C110" i="3"/>
  <c r="C110" i="4" s="1"/>
  <c r="N110" i="7" s="1"/>
  <c r="C110" i="5" s="1"/>
  <c r="C110" i="6" s="1"/>
  <c r="D110" i="3"/>
  <c r="E110" i="3"/>
  <c r="F110" i="3"/>
  <c r="F110" i="4" s="1"/>
  <c r="AN110" i="7" s="1"/>
  <c r="F110" i="5" s="1"/>
  <c r="F110" i="6" s="1"/>
  <c r="B111" i="3"/>
  <c r="B111" i="4" s="1"/>
  <c r="C111" i="3"/>
  <c r="D111" i="3"/>
  <c r="E111" i="3"/>
  <c r="E111" i="4" s="1"/>
  <c r="F111" i="3"/>
  <c r="F111" i="4" s="1"/>
  <c r="AN111" i="7" s="1"/>
  <c r="F111" i="5" s="1"/>
  <c r="F111" i="6" s="1"/>
  <c r="B112" i="3"/>
  <c r="B112" i="4" s="1"/>
  <c r="C112" i="3"/>
  <c r="C112" i="4" s="1"/>
  <c r="N112" i="7" s="1"/>
  <c r="C112" i="5" s="1"/>
  <c r="C112" i="6" s="1"/>
  <c r="D112" i="3"/>
  <c r="D112" i="4" s="1"/>
  <c r="W112" i="7" s="1"/>
  <c r="D112" i="5" s="1"/>
  <c r="D112" i="6" s="1"/>
  <c r="E112" i="3"/>
  <c r="E112" i="4" s="1"/>
  <c r="F112" i="3"/>
  <c r="B113" i="3"/>
  <c r="C113" i="3"/>
  <c r="C113" i="4" s="1"/>
  <c r="N113" i="7" s="1"/>
  <c r="C113" i="5" s="1"/>
  <c r="C113" i="6" s="1"/>
  <c r="D113" i="3"/>
  <c r="D113" i="4" s="1"/>
  <c r="W113" i="7" s="1"/>
  <c r="D113" i="5" s="1"/>
  <c r="D113" i="6" s="1"/>
  <c r="E113" i="3"/>
  <c r="E113" i="4" s="1"/>
  <c r="F113" i="3"/>
  <c r="B114" i="3"/>
  <c r="B114" i="4" s="1"/>
  <c r="C114" i="3"/>
  <c r="C114" i="4" s="1"/>
  <c r="N114" i="7" s="1"/>
  <c r="C114" i="5" s="1"/>
  <c r="C114" i="6" s="1"/>
  <c r="D114" i="3"/>
  <c r="E114" i="3"/>
  <c r="F114" i="3"/>
  <c r="F114" i="4" s="1"/>
  <c r="AN114" i="7" s="1"/>
  <c r="F114" i="5" s="1"/>
  <c r="F114" i="6" s="1"/>
  <c r="B115" i="3"/>
  <c r="B115" i="4" s="1"/>
  <c r="C115" i="3"/>
  <c r="D115" i="3"/>
  <c r="E115" i="3"/>
  <c r="E115" i="4" s="1"/>
  <c r="F115" i="3"/>
  <c r="F115" i="4" s="1"/>
  <c r="AN115" i="7" s="1"/>
  <c r="F115" i="5" s="1"/>
  <c r="F115" i="6" s="1"/>
  <c r="B116" i="3"/>
  <c r="B116" i="4" s="1"/>
  <c r="C116" i="3"/>
  <c r="D116" i="3"/>
  <c r="D116" i="4" s="1"/>
  <c r="W116" i="7" s="1"/>
  <c r="D116" i="5" s="1"/>
  <c r="D116" i="6" s="1"/>
  <c r="E116" i="3"/>
  <c r="E116" i="4" s="1"/>
  <c r="F116" i="3"/>
  <c r="B117" i="3"/>
  <c r="B117" i="4" s="1"/>
  <c r="B117" i="9" s="1"/>
  <c r="C117" i="3"/>
  <c r="C117" i="4" s="1"/>
  <c r="N117" i="7" s="1"/>
  <c r="C117" i="5" s="1"/>
  <c r="C117" i="6" s="1"/>
  <c r="D117" i="3"/>
  <c r="D117" i="4" s="1"/>
  <c r="W117" i="7" s="1"/>
  <c r="D117" i="5" s="1"/>
  <c r="D117" i="6" s="1"/>
  <c r="E117" i="3"/>
  <c r="F117" i="3"/>
  <c r="B118" i="3"/>
  <c r="B118" i="4" s="1"/>
  <c r="C118" i="3"/>
  <c r="C118" i="4" s="1"/>
  <c r="N118" i="7" s="1"/>
  <c r="C118" i="5" s="1"/>
  <c r="C118" i="6" s="1"/>
  <c r="D118" i="3"/>
  <c r="D118" i="4" s="1"/>
  <c r="W118" i="7" s="1"/>
  <c r="D118" i="5" s="1"/>
  <c r="D118" i="6" s="1"/>
  <c r="E118" i="3"/>
  <c r="F118" i="3"/>
  <c r="F118" i="4" s="1"/>
  <c r="AN118" i="7" s="1"/>
  <c r="F118" i="5" s="1"/>
  <c r="F118" i="6" s="1"/>
  <c r="B119" i="3"/>
  <c r="B119" i="4" s="1"/>
  <c r="C119" i="3"/>
  <c r="D119" i="3"/>
  <c r="E119" i="3"/>
  <c r="E119" i="4" s="1"/>
  <c r="F119" i="3"/>
  <c r="F119" i="4" s="1"/>
  <c r="AN119" i="7" s="1"/>
  <c r="F119" i="5" s="1"/>
  <c r="F119" i="6" s="1"/>
  <c r="B120" i="3"/>
  <c r="B120" i="4" s="1"/>
  <c r="C120" i="3"/>
  <c r="C120" i="4" s="1"/>
  <c r="N120" i="7" s="1"/>
  <c r="C120" i="5" s="1"/>
  <c r="C120" i="6" s="1"/>
  <c r="D120" i="3"/>
  <c r="D120" i="4" s="1"/>
  <c r="W120" i="7" s="1"/>
  <c r="D120" i="5" s="1"/>
  <c r="D120" i="6" s="1"/>
  <c r="E120" i="3"/>
  <c r="E120" i="4" s="1"/>
  <c r="F120" i="3"/>
  <c r="B121" i="3"/>
  <c r="C121" i="3"/>
  <c r="C121" i="4" s="1"/>
  <c r="N121" i="7" s="1"/>
  <c r="C121" i="5" s="1"/>
  <c r="C121" i="6" s="1"/>
  <c r="D121" i="3"/>
  <c r="D121" i="4" s="1"/>
  <c r="W121" i="7" s="1"/>
  <c r="D121" i="5" s="1"/>
  <c r="D121" i="6" s="1"/>
  <c r="E121" i="3"/>
  <c r="F121" i="3"/>
  <c r="B122" i="3"/>
  <c r="B122" i="4" s="1"/>
  <c r="C122" i="3"/>
  <c r="C122" i="4" s="1"/>
  <c r="N122" i="7" s="1"/>
  <c r="C122" i="5" s="1"/>
  <c r="C122" i="6" s="1"/>
  <c r="D122" i="3"/>
  <c r="D122" i="4" s="1"/>
  <c r="W122" i="7" s="1"/>
  <c r="D122" i="5" s="1"/>
  <c r="D122" i="6" s="1"/>
  <c r="E122" i="3"/>
  <c r="F122" i="3"/>
  <c r="F122" i="4" s="1"/>
  <c r="AN122" i="7" s="1"/>
  <c r="F122" i="5" s="1"/>
  <c r="F122" i="6" s="1"/>
  <c r="B123" i="3"/>
  <c r="B123" i="4" s="1"/>
  <c r="C123" i="3"/>
  <c r="D123" i="3"/>
  <c r="E123" i="3"/>
  <c r="E123" i="4" s="1"/>
  <c r="F123" i="3"/>
  <c r="F123" i="4" s="1"/>
  <c r="AN123" i="7" s="1"/>
  <c r="F123" i="5" s="1"/>
  <c r="F123" i="6" s="1"/>
  <c r="B124" i="3"/>
  <c r="C124" i="3"/>
  <c r="C124" i="4" s="1"/>
  <c r="N124" i="7" s="1"/>
  <c r="C124" i="5" s="1"/>
  <c r="C124" i="6" s="1"/>
  <c r="D124" i="3"/>
  <c r="E124" i="3"/>
  <c r="E124" i="4" s="1"/>
  <c r="F124" i="3"/>
  <c r="F124" i="4" s="1"/>
  <c r="AN124" i="7" s="1"/>
  <c r="F124" i="5" s="1"/>
  <c r="F124" i="6" s="1"/>
  <c r="B125" i="3"/>
  <c r="C125" i="3"/>
  <c r="C125" i="4" s="1"/>
  <c r="N125" i="7" s="1"/>
  <c r="C125" i="5" s="1"/>
  <c r="C125" i="6" s="1"/>
  <c r="D125" i="3"/>
  <c r="D125" i="4" s="1"/>
  <c r="W125" i="7" s="1"/>
  <c r="D125" i="5" s="1"/>
  <c r="D125" i="6" s="1"/>
  <c r="E125" i="3"/>
  <c r="F125" i="3"/>
  <c r="F125" i="4" s="1"/>
  <c r="B126" i="3"/>
  <c r="B126" i="4" s="1"/>
  <c r="C126" i="3"/>
  <c r="C126" i="4" s="1"/>
  <c r="N126" i="7" s="1"/>
  <c r="C126" i="5" s="1"/>
  <c r="C126" i="6" s="1"/>
  <c r="D126" i="3"/>
  <c r="D126" i="4" s="1"/>
  <c r="W126" i="7" s="1"/>
  <c r="D126" i="5" s="1"/>
  <c r="D126" i="6" s="1"/>
  <c r="E126" i="3"/>
  <c r="F126" i="3"/>
  <c r="B127" i="3"/>
  <c r="B127" i="4" s="1"/>
  <c r="C127" i="3"/>
  <c r="D127" i="3"/>
  <c r="D127" i="4" s="1"/>
  <c r="E127" i="3"/>
  <c r="E127" i="4" s="1"/>
  <c r="F127" i="3"/>
  <c r="F127" i="4" s="1"/>
  <c r="AN127" i="7" s="1"/>
  <c r="F127" i="5" s="1"/>
  <c r="F127" i="6" s="1"/>
  <c r="B128" i="3"/>
  <c r="C128" i="3"/>
  <c r="D128" i="3"/>
  <c r="D128" i="4" s="1"/>
  <c r="W128" i="7" s="1"/>
  <c r="D128" i="5" s="1"/>
  <c r="D128" i="6" s="1"/>
  <c r="E128" i="3"/>
  <c r="E128" i="4" s="1"/>
  <c r="F128" i="3"/>
  <c r="F128" i="4" s="1"/>
  <c r="AN128" i="7" s="1"/>
  <c r="F128" i="5" s="1"/>
  <c r="F128" i="6" s="1"/>
  <c r="B129" i="3"/>
  <c r="B129" i="4" s="1"/>
  <c r="C129" i="3"/>
  <c r="C129" i="4" s="1"/>
  <c r="N129" i="7" s="1"/>
  <c r="C129" i="5" s="1"/>
  <c r="C129" i="6" s="1"/>
  <c r="D129" i="3"/>
  <c r="D129" i="4" s="1"/>
  <c r="W129" i="7" s="1"/>
  <c r="D129" i="5" s="1"/>
  <c r="D129" i="6" s="1"/>
  <c r="E129" i="3"/>
  <c r="F129" i="3"/>
  <c r="B130" i="3"/>
  <c r="B130" i="4" s="1"/>
  <c r="C130" i="3"/>
  <c r="C130" i="4" s="1"/>
  <c r="N130" i="7" s="1"/>
  <c r="C130" i="5" s="1"/>
  <c r="C130" i="6" s="1"/>
  <c r="D130" i="3"/>
  <c r="E130" i="3"/>
  <c r="F130" i="3"/>
  <c r="F130" i="4" s="1"/>
  <c r="AN130" i="7" s="1"/>
  <c r="F130" i="5" s="1"/>
  <c r="F130" i="6" s="1"/>
  <c r="B131" i="3"/>
  <c r="B131" i="4" s="1"/>
  <c r="C131" i="3"/>
  <c r="C131" i="4" s="1"/>
  <c r="N131" i="7" s="1"/>
  <c r="C131" i="5" s="1"/>
  <c r="C131" i="6" s="1"/>
  <c r="D131" i="3"/>
  <c r="E131" i="3"/>
  <c r="E131" i="4" s="1"/>
  <c r="F131" i="3"/>
  <c r="F131" i="4" s="1"/>
  <c r="AN131" i="7" s="1"/>
  <c r="F131" i="5" s="1"/>
  <c r="F131" i="6" s="1"/>
  <c r="B132" i="3"/>
  <c r="C132" i="3"/>
  <c r="D132" i="3"/>
  <c r="D132" i="4" s="1"/>
  <c r="W132" i="7" s="1"/>
  <c r="D132" i="5" s="1"/>
  <c r="D132" i="6" s="1"/>
  <c r="E132" i="3"/>
  <c r="E132" i="4" s="1"/>
  <c r="F132" i="3"/>
  <c r="F132" i="4" s="1"/>
  <c r="AN132" i="7" s="1"/>
  <c r="F132" i="5" s="1"/>
  <c r="F132" i="6" s="1"/>
  <c r="B133" i="3"/>
  <c r="C133" i="3"/>
  <c r="C133" i="4" s="1"/>
  <c r="N133" i="7" s="1"/>
  <c r="C133" i="5" s="1"/>
  <c r="C133" i="6" s="1"/>
  <c r="D133" i="3"/>
  <c r="D133" i="4" s="1"/>
  <c r="W133" i="7" s="1"/>
  <c r="D133" i="5" s="1"/>
  <c r="D133" i="6" s="1"/>
  <c r="E133" i="3"/>
  <c r="F133" i="3"/>
  <c r="B134" i="3"/>
  <c r="B134" i="4" s="1"/>
  <c r="C134" i="3"/>
  <c r="C134" i="4" s="1"/>
  <c r="N134" i="7" s="1"/>
  <c r="C134" i="5" s="1"/>
  <c r="C134" i="6" s="1"/>
  <c r="D134" i="3"/>
  <c r="E134" i="3"/>
  <c r="E134" i="4" s="1"/>
  <c r="F134" i="3"/>
  <c r="F134" i="4" s="1"/>
  <c r="AN134" i="7" s="1"/>
  <c r="F134" i="5" s="1"/>
  <c r="F134" i="6" s="1"/>
  <c r="B135" i="3"/>
  <c r="B135" i="4" s="1"/>
  <c r="C135" i="3"/>
  <c r="C135" i="4" s="1"/>
  <c r="N135" i="7" s="1"/>
  <c r="C135" i="5" s="1"/>
  <c r="C135" i="6" s="1"/>
  <c r="D135" i="3"/>
  <c r="E135" i="3"/>
  <c r="E135" i="4" s="1"/>
  <c r="AF135" i="7" s="1"/>
  <c r="F135" i="3"/>
  <c r="F135" i="4" s="1"/>
  <c r="AN135" i="7" s="1"/>
  <c r="F135" i="5" s="1"/>
  <c r="F135" i="6" s="1"/>
  <c r="B136" i="3"/>
  <c r="C136" i="3"/>
  <c r="D136" i="3"/>
  <c r="D136" i="4" s="1"/>
  <c r="W136" i="7" s="1"/>
  <c r="D136" i="5" s="1"/>
  <c r="D136" i="6" s="1"/>
  <c r="E136" i="3"/>
  <c r="E136" i="4" s="1"/>
  <c r="F136" i="3"/>
  <c r="B137" i="3"/>
  <c r="C137" i="3"/>
  <c r="C137" i="4" s="1"/>
  <c r="N137" i="7" s="1"/>
  <c r="C137" i="5" s="1"/>
  <c r="C137" i="6" s="1"/>
  <c r="D137" i="3"/>
  <c r="D137" i="4" s="1"/>
  <c r="W137" i="7" s="1"/>
  <c r="D137" i="5" s="1"/>
  <c r="D137" i="6" s="1"/>
  <c r="E137" i="3"/>
  <c r="E137" i="4" s="1"/>
  <c r="F137" i="3"/>
  <c r="F137" i="4" s="1"/>
  <c r="AN137" i="7" s="1"/>
  <c r="F137" i="5" s="1"/>
  <c r="F137" i="6" s="1"/>
  <c r="B138" i="3"/>
  <c r="B138" i="4" s="1"/>
  <c r="C138" i="3"/>
  <c r="C138" i="4" s="1"/>
  <c r="N138" i="7" s="1"/>
  <c r="C138" i="5" s="1"/>
  <c r="C138" i="6" s="1"/>
  <c r="D138" i="3"/>
  <c r="E138" i="3"/>
  <c r="F138" i="3"/>
  <c r="F138" i="4" s="1"/>
  <c r="AN138" i="7" s="1"/>
  <c r="F138" i="5" s="1"/>
  <c r="F138" i="6" s="1"/>
  <c r="B139" i="3"/>
  <c r="B139" i="4" s="1"/>
  <c r="C139" i="3"/>
  <c r="C139" i="4" s="1"/>
  <c r="N139" i="7" s="1"/>
  <c r="C139" i="5" s="1"/>
  <c r="C139" i="6" s="1"/>
  <c r="D139" i="3"/>
  <c r="E139" i="3"/>
  <c r="E139" i="4" s="1"/>
  <c r="F139" i="3"/>
  <c r="F139" i="4" s="1"/>
  <c r="AN139" i="7" s="1"/>
  <c r="F139" i="5" s="1"/>
  <c r="F139" i="6" s="1"/>
  <c r="B140" i="3"/>
  <c r="C140" i="3"/>
  <c r="D140" i="3"/>
  <c r="D140" i="4" s="1"/>
  <c r="W140" i="7" s="1"/>
  <c r="D140" i="5" s="1"/>
  <c r="D140" i="6" s="1"/>
  <c r="E140" i="3"/>
  <c r="E140" i="4" s="1"/>
  <c r="F140" i="3"/>
  <c r="B141" i="3"/>
  <c r="C141" i="3"/>
  <c r="C141" i="4" s="1"/>
  <c r="N141" i="7" s="1"/>
  <c r="C141" i="5" s="1"/>
  <c r="C141" i="6" s="1"/>
  <c r="D141" i="3"/>
  <c r="D141" i="4" s="1"/>
  <c r="W141" i="7" s="1"/>
  <c r="D141" i="5" s="1"/>
  <c r="D141" i="6" s="1"/>
  <c r="E141" i="3"/>
  <c r="E141" i="4" s="1"/>
  <c r="F141" i="3"/>
  <c r="B142" i="3"/>
  <c r="B142" i="4" s="1"/>
  <c r="C142" i="3"/>
  <c r="C142" i="4" s="1"/>
  <c r="N142" i="7" s="1"/>
  <c r="C142" i="5" s="1"/>
  <c r="C142" i="6" s="1"/>
  <c r="D142" i="3"/>
  <c r="E142" i="3"/>
  <c r="E142" i="4" s="1"/>
  <c r="AF142" i="7" s="1"/>
  <c r="F142" i="3"/>
  <c r="F142" i="4" s="1"/>
  <c r="B143" i="3"/>
  <c r="B143" i="4" s="1"/>
  <c r="C143" i="3"/>
  <c r="D143" i="3"/>
  <c r="E143" i="3"/>
  <c r="E143" i="4" s="1"/>
  <c r="AF143" i="7" s="1"/>
  <c r="F143" i="3"/>
  <c r="F143" i="4" s="1"/>
  <c r="AN143" i="7" s="1"/>
  <c r="F143" i="5" s="1"/>
  <c r="F143" i="6" s="1"/>
  <c r="B144" i="3"/>
  <c r="B144" i="4" s="1"/>
  <c r="C144" i="3"/>
  <c r="D144" i="3"/>
  <c r="D144" i="4" s="1"/>
  <c r="W144" i="7" s="1"/>
  <c r="D144" i="5" s="1"/>
  <c r="D144" i="6" s="1"/>
  <c r="E144" i="3"/>
  <c r="E144" i="4" s="1"/>
  <c r="F144" i="3"/>
  <c r="B145" i="3"/>
  <c r="C145" i="3"/>
  <c r="C145" i="4" s="1"/>
  <c r="N145" i="7" s="1"/>
  <c r="C145" i="5" s="1"/>
  <c r="C145" i="6" s="1"/>
  <c r="D145" i="3"/>
  <c r="D145" i="4" s="1"/>
  <c r="W145" i="7" s="1"/>
  <c r="D145" i="5" s="1"/>
  <c r="D145" i="6" s="1"/>
  <c r="E145" i="3"/>
  <c r="E145" i="4" s="1"/>
  <c r="F145" i="3"/>
  <c r="F145" i="4" s="1"/>
  <c r="AN145" i="7" s="1"/>
  <c r="F145" i="5" s="1"/>
  <c r="F145" i="6" s="1"/>
  <c r="B146" i="3"/>
  <c r="B146" i="4" s="1"/>
  <c r="C146" i="3"/>
  <c r="C146" i="4" s="1"/>
  <c r="N146" i="7" s="1"/>
  <c r="C146" i="5" s="1"/>
  <c r="C146" i="6" s="1"/>
  <c r="D146" i="3"/>
  <c r="E146" i="3"/>
  <c r="F146" i="3"/>
  <c r="F146" i="4" s="1"/>
  <c r="AN146" i="7" s="1"/>
  <c r="F146" i="5" s="1"/>
  <c r="F146" i="6" s="1"/>
  <c r="B147" i="3"/>
  <c r="B147" i="4" s="1"/>
  <c r="E147" i="7" s="1"/>
  <c r="B147" i="5" s="1"/>
  <c r="C147" i="3"/>
  <c r="D147" i="3"/>
  <c r="E147" i="3"/>
  <c r="E147" i="4" s="1"/>
  <c r="F147" i="3"/>
  <c r="F147" i="4" s="1"/>
  <c r="AN147" i="7" s="1"/>
  <c r="F147" i="5" s="1"/>
  <c r="F147" i="6" s="1"/>
  <c r="B148" i="3"/>
  <c r="B148" i="4" s="1"/>
  <c r="C148" i="3"/>
  <c r="D148" i="3"/>
  <c r="D148" i="4" s="1"/>
  <c r="W148" i="7" s="1"/>
  <c r="D148" i="5" s="1"/>
  <c r="D148" i="6" s="1"/>
  <c r="E148" i="3"/>
  <c r="E148" i="4" s="1"/>
  <c r="F148" i="3"/>
  <c r="B149" i="3"/>
  <c r="C149" i="3"/>
  <c r="C149" i="4" s="1"/>
  <c r="N149" i="7" s="1"/>
  <c r="C149" i="5" s="1"/>
  <c r="C149" i="6" s="1"/>
  <c r="D149" i="3"/>
  <c r="D149" i="4" s="1"/>
  <c r="W149" i="7" s="1"/>
  <c r="D149" i="5" s="1"/>
  <c r="D149" i="6" s="1"/>
  <c r="E149" i="3"/>
  <c r="F149" i="3"/>
  <c r="F149" i="4" s="1"/>
  <c r="AN149" i="7" s="1"/>
  <c r="F149" i="5" s="1"/>
  <c r="F149" i="6" s="1"/>
  <c r="B150" i="3"/>
  <c r="B150" i="4" s="1"/>
  <c r="C150" i="3"/>
  <c r="C150" i="4" s="1"/>
  <c r="N150" i="7" s="1"/>
  <c r="C150" i="5" s="1"/>
  <c r="C150" i="6" s="1"/>
  <c r="D150" i="3"/>
  <c r="D150" i="4" s="1"/>
  <c r="W150" i="7" s="1"/>
  <c r="D150" i="5" s="1"/>
  <c r="D150" i="6" s="1"/>
  <c r="E150" i="3"/>
  <c r="F150" i="3"/>
  <c r="F150" i="4" s="1"/>
  <c r="AN150" i="7" s="1"/>
  <c r="F150" i="5" s="1"/>
  <c r="F150" i="6" s="1"/>
  <c r="B151" i="3"/>
  <c r="B151" i="4" s="1"/>
  <c r="C151" i="3"/>
  <c r="D151" i="3"/>
  <c r="D151" i="4" s="1"/>
  <c r="E151" i="3"/>
  <c r="E151" i="4" s="1"/>
  <c r="F151" i="3"/>
  <c r="F151" i="4" s="1"/>
  <c r="AN151" i="7" s="1"/>
  <c r="F151" i="5" s="1"/>
  <c r="F151" i="6" s="1"/>
  <c r="B152" i="3"/>
  <c r="B152" i="4" s="1"/>
  <c r="C152" i="3"/>
  <c r="D152" i="3"/>
  <c r="D152" i="4" s="1"/>
  <c r="E152" i="3"/>
  <c r="E152" i="4" s="1"/>
  <c r="F152" i="3"/>
  <c r="B153" i="3"/>
  <c r="B153" i="4" s="1"/>
  <c r="B153" i="9" s="1"/>
  <c r="C153" i="3"/>
  <c r="C153" i="4" s="1"/>
  <c r="N153" i="7" s="1"/>
  <c r="C153" i="5" s="1"/>
  <c r="C153" i="6" s="1"/>
  <c r="D153" i="3"/>
  <c r="D153" i="4" s="1"/>
  <c r="W153" i="7" s="1"/>
  <c r="D153" i="5" s="1"/>
  <c r="D153" i="6" s="1"/>
  <c r="E153" i="3"/>
  <c r="F153" i="3"/>
  <c r="B154" i="3"/>
  <c r="B154" i="4" s="1"/>
  <c r="C154" i="3"/>
  <c r="C154" i="4" s="1"/>
  <c r="N154" i="7" s="1"/>
  <c r="C154" i="5" s="1"/>
  <c r="C154" i="6" s="1"/>
  <c r="D154" i="3"/>
  <c r="D154" i="4" s="1"/>
  <c r="W154" i="7" s="1"/>
  <c r="D154" i="5" s="1"/>
  <c r="D154" i="6" s="1"/>
  <c r="E154" i="3"/>
  <c r="E154" i="4" s="1"/>
  <c r="F154" i="3"/>
  <c r="F154" i="4" s="1"/>
  <c r="AN154" i="7" s="1"/>
  <c r="F154" i="5" s="1"/>
  <c r="F154" i="6" s="1"/>
  <c r="B155" i="3"/>
  <c r="B155" i="4" s="1"/>
  <c r="C155" i="3"/>
  <c r="D155" i="3"/>
  <c r="E155" i="3"/>
  <c r="E155" i="4" s="1"/>
  <c r="AF155" i="7" s="1"/>
  <c r="F155" i="3"/>
  <c r="F155" i="4" s="1"/>
  <c r="AN155" i="7" s="1"/>
  <c r="F155" i="5" s="1"/>
  <c r="F155" i="6" s="1"/>
  <c r="B156" i="3"/>
  <c r="C156" i="3"/>
  <c r="D156" i="3"/>
  <c r="D156" i="4" s="1"/>
  <c r="W156" i="7" s="1"/>
  <c r="D156" i="5" s="1"/>
  <c r="D156" i="6" s="1"/>
  <c r="E156" i="3"/>
  <c r="E156" i="4" s="1"/>
  <c r="F156" i="3"/>
  <c r="F156" i="4" s="1"/>
  <c r="AN156" i="7" s="1"/>
  <c r="F156" i="5" s="1"/>
  <c r="F156" i="6" s="1"/>
  <c r="B157" i="3"/>
  <c r="C157" i="3"/>
  <c r="C157" i="4" s="1"/>
  <c r="N157" i="7" s="1"/>
  <c r="C157" i="5" s="1"/>
  <c r="C157" i="6" s="1"/>
  <c r="D157" i="3"/>
  <c r="D157" i="4" s="1"/>
  <c r="W157" i="7" s="1"/>
  <c r="D157" i="5" s="1"/>
  <c r="D157" i="6" s="1"/>
  <c r="E157" i="3"/>
  <c r="F157" i="3"/>
  <c r="B158" i="3"/>
  <c r="B158" i="4" s="1"/>
  <c r="C158" i="3"/>
  <c r="C158" i="4" s="1"/>
  <c r="N158" i="7" s="1"/>
  <c r="C158" i="5" s="1"/>
  <c r="C158" i="6" s="1"/>
  <c r="D158" i="3"/>
  <c r="D158" i="4" s="1"/>
  <c r="W158" i="7" s="1"/>
  <c r="D158" i="5" s="1"/>
  <c r="D158" i="6" s="1"/>
  <c r="E158" i="3"/>
  <c r="F158" i="3"/>
  <c r="F158" i="4" s="1"/>
  <c r="AN158" i="7" s="1"/>
  <c r="F158" i="5" s="1"/>
  <c r="F158" i="6" s="1"/>
  <c r="B159" i="3"/>
  <c r="B159" i="4" s="1"/>
  <c r="C159" i="3"/>
  <c r="D159" i="3"/>
  <c r="E159" i="3"/>
  <c r="E159" i="4" s="1"/>
  <c r="F159" i="3"/>
  <c r="F159" i="4" s="1"/>
  <c r="AN159" i="7" s="1"/>
  <c r="F159" i="5" s="1"/>
  <c r="F159" i="6" s="1"/>
  <c r="B160" i="3"/>
  <c r="C160" i="3"/>
  <c r="C160" i="4" s="1"/>
  <c r="N160" i="7" s="1"/>
  <c r="C160" i="5" s="1"/>
  <c r="C160" i="6" s="1"/>
  <c r="D160" i="3"/>
  <c r="D160" i="4" s="1"/>
  <c r="W160" i="7" s="1"/>
  <c r="D160" i="5" s="1"/>
  <c r="D160" i="6" s="1"/>
  <c r="E160" i="3"/>
  <c r="E160" i="4" s="1"/>
  <c r="F160" i="3"/>
  <c r="F160" i="4" s="1"/>
  <c r="AN160" i="7" s="1"/>
  <c r="F160" i="5" s="1"/>
  <c r="F160" i="6" s="1"/>
  <c r="B161" i="3"/>
  <c r="C161" i="3"/>
  <c r="C161" i="4" s="1"/>
  <c r="N161" i="7" s="1"/>
  <c r="C161" i="5" s="1"/>
  <c r="C161" i="6" s="1"/>
  <c r="D161" i="3"/>
  <c r="D161" i="4" s="1"/>
  <c r="W161" i="7" s="1"/>
  <c r="D161" i="5" s="1"/>
  <c r="D161" i="6" s="1"/>
  <c r="E161" i="3"/>
  <c r="F161" i="3"/>
  <c r="B162" i="3"/>
  <c r="B162" i="4" s="1"/>
  <c r="C162" i="3"/>
  <c r="C162" i="4" s="1"/>
  <c r="N162" i="7" s="1"/>
  <c r="C162" i="5" s="1"/>
  <c r="C162" i="6" s="1"/>
  <c r="D162" i="3"/>
  <c r="E162" i="3"/>
  <c r="F162" i="3"/>
  <c r="F162" i="4" s="1"/>
  <c r="AN162" i="7" s="1"/>
  <c r="F162" i="5" s="1"/>
  <c r="F162" i="6" s="1"/>
  <c r="B163" i="3"/>
  <c r="B163" i="4" s="1"/>
  <c r="C163" i="3"/>
  <c r="C163" i="4" s="1"/>
  <c r="N163" i="7" s="1"/>
  <c r="C163" i="5" s="1"/>
  <c r="C163" i="6" s="1"/>
  <c r="D163" i="3"/>
  <c r="D163" i="4" s="1"/>
  <c r="W163" i="7" s="1"/>
  <c r="D163" i="5" s="1"/>
  <c r="D163" i="6" s="1"/>
  <c r="E163" i="3"/>
  <c r="E163" i="4" s="1"/>
  <c r="F163" i="3"/>
  <c r="F163" i="4" s="1"/>
  <c r="AN163" i="7" s="1"/>
  <c r="F163" i="5" s="1"/>
  <c r="F163" i="6" s="1"/>
  <c r="B164" i="3"/>
  <c r="C164" i="3"/>
  <c r="D164" i="3"/>
  <c r="D164" i="4" s="1"/>
  <c r="W164" i="7" s="1"/>
  <c r="D164" i="5" s="1"/>
  <c r="D164" i="6" s="1"/>
  <c r="E164" i="3"/>
  <c r="E164" i="4" s="1"/>
  <c r="F164" i="3"/>
  <c r="F164" i="4" s="1"/>
  <c r="AN164" i="7" s="1"/>
  <c r="F164" i="5" s="1"/>
  <c r="F164" i="6" s="1"/>
  <c r="B165" i="3"/>
  <c r="C165" i="3"/>
  <c r="C165" i="4" s="1"/>
  <c r="N165" i="7" s="1"/>
  <c r="C165" i="5" s="1"/>
  <c r="C165" i="6" s="1"/>
  <c r="D165" i="3"/>
  <c r="D165" i="4" s="1"/>
  <c r="W165" i="7" s="1"/>
  <c r="D165" i="5" s="1"/>
  <c r="D165" i="6" s="1"/>
  <c r="E165" i="3"/>
  <c r="F165" i="3"/>
  <c r="B166" i="3"/>
  <c r="B166" i="4" s="1"/>
  <c r="C166" i="3"/>
  <c r="C166" i="4" s="1"/>
  <c r="N166" i="7" s="1"/>
  <c r="C166" i="5" s="1"/>
  <c r="C166" i="6" s="1"/>
  <c r="D166" i="3"/>
  <c r="E166" i="3"/>
  <c r="F166" i="3"/>
  <c r="F166" i="4" s="1"/>
  <c r="AN166" i="7" s="1"/>
  <c r="F166" i="5" s="1"/>
  <c r="F166" i="6" s="1"/>
  <c r="B167" i="3"/>
  <c r="B167" i="4" s="1"/>
  <c r="C167" i="3"/>
  <c r="C167" i="4" s="1"/>
  <c r="N167" i="7" s="1"/>
  <c r="C167" i="5" s="1"/>
  <c r="C167" i="6" s="1"/>
  <c r="D167" i="3"/>
  <c r="E167" i="3"/>
  <c r="E167" i="4" s="1"/>
  <c r="F167" i="3"/>
  <c r="F167" i="4" s="1"/>
  <c r="AN167" i="7" s="1"/>
  <c r="F167" i="5" s="1"/>
  <c r="F167" i="6" s="1"/>
  <c r="B168" i="3"/>
  <c r="C168" i="3"/>
  <c r="C168" i="4" s="1"/>
  <c r="D168" i="3"/>
  <c r="D168" i="4" s="1"/>
  <c r="E168" i="3"/>
  <c r="E168" i="4" s="1"/>
  <c r="F168" i="3"/>
  <c r="B169" i="3"/>
  <c r="C169" i="3"/>
  <c r="C169" i="4" s="1"/>
  <c r="N169" i="7" s="1"/>
  <c r="C169" i="5" s="1"/>
  <c r="C169" i="6" s="1"/>
  <c r="D169" i="3"/>
  <c r="D169" i="4" s="1"/>
  <c r="W169" i="7" s="1"/>
  <c r="D169" i="5" s="1"/>
  <c r="D169" i="6" s="1"/>
  <c r="E169" i="3"/>
  <c r="E169" i="4" s="1"/>
  <c r="F169" i="3"/>
  <c r="B170" i="3"/>
  <c r="B170" i="4" s="1"/>
  <c r="C170" i="3"/>
  <c r="C170" i="4" s="1"/>
  <c r="N170" i="7" s="1"/>
  <c r="C170" i="5" s="1"/>
  <c r="C170" i="6" s="1"/>
  <c r="D170" i="3"/>
  <c r="E170" i="3"/>
  <c r="F170" i="3"/>
  <c r="F170" i="4" s="1"/>
  <c r="AN170" i="7" s="1"/>
  <c r="F170" i="5" s="1"/>
  <c r="F170" i="6" s="1"/>
  <c r="B171" i="3"/>
  <c r="B171" i="4" s="1"/>
  <c r="C171" i="3"/>
  <c r="C171" i="4" s="1"/>
  <c r="N171" i="7" s="1"/>
  <c r="C171" i="5" s="1"/>
  <c r="C171" i="6" s="1"/>
  <c r="D171" i="3"/>
  <c r="D171" i="4" s="1"/>
  <c r="W171" i="7" s="1"/>
  <c r="D171" i="5" s="1"/>
  <c r="D171" i="6" s="1"/>
  <c r="E171" i="3"/>
  <c r="E171" i="4" s="1"/>
  <c r="F171" i="3"/>
  <c r="F171" i="4" s="1"/>
  <c r="AN171" i="7" s="1"/>
  <c r="F171" i="5" s="1"/>
  <c r="F171" i="6" s="1"/>
  <c r="B172" i="3"/>
  <c r="C172" i="3"/>
  <c r="D172" i="3"/>
  <c r="D172" i="4" s="1"/>
  <c r="W172" i="7" s="1"/>
  <c r="D172" i="5" s="1"/>
  <c r="D172" i="6" s="1"/>
  <c r="E172" i="3"/>
  <c r="E172" i="4" s="1"/>
  <c r="F172" i="3"/>
  <c r="B173" i="3"/>
  <c r="C173" i="3"/>
  <c r="C173" i="4" s="1"/>
  <c r="N173" i="7" s="1"/>
  <c r="C173" i="5" s="1"/>
  <c r="C173" i="6" s="1"/>
  <c r="D173" i="3"/>
  <c r="D173" i="4" s="1"/>
  <c r="W173" i="7" s="1"/>
  <c r="D173" i="5" s="1"/>
  <c r="D173" i="6" s="1"/>
  <c r="E173" i="3"/>
  <c r="E173" i="4" s="1"/>
  <c r="F173" i="3"/>
  <c r="B174" i="3"/>
  <c r="B174" i="4" s="1"/>
  <c r="C174" i="3"/>
  <c r="C174" i="4" s="1"/>
  <c r="N174" i="7" s="1"/>
  <c r="C174" i="5" s="1"/>
  <c r="C174" i="6" s="1"/>
  <c r="D174" i="3"/>
  <c r="E174" i="3"/>
  <c r="F174" i="3"/>
  <c r="F174" i="4" s="1"/>
  <c r="AN174" i="7" s="1"/>
  <c r="F174" i="5" s="1"/>
  <c r="F174" i="6" s="1"/>
  <c r="B175" i="3"/>
  <c r="B175" i="4" s="1"/>
  <c r="E175" i="7" s="1"/>
  <c r="B175" i="5" s="1"/>
  <c r="C175" i="3"/>
  <c r="D175" i="3"/>
  <c r="D175" i="4" s="1"/>
  <c r="W175" i="7" s="1"/>
  <c r="D175" i="5" s="1"/>
  <c r="D175" i="6" s="1"/>
  <c r="E175" i="3"/>
  <c r="F175" i="3"/>
  <c r="F175" i="4" s="1"/>
  <c r="AN175" i="7" s="1"/>
  <c r="F175" i="5" s="1"/>
  <c r="F175" i="6" s="1"/>
  <c r="B176" i="3"/>
  <c r="B176" i="4" s="1"/>
  <c r="C176" i="3"/>
  <c r="D176" i="3"/>
  <c r="D176" i="4" s="1"/>
  <c r="W176" i="7" s="1"/>
  <c r="D176" i="5" s="1"/>
  <c r="D176" i="6" s="1"/>
  <c r="E176" i="3"/>
  <c r="E176" i="4" s="1"/>
  <c r="F176" i="3"/>
  <c r="B177" i="3"/>
  <c r="B177" i="4" s="1"/>
  <c r="B177" i="9" s="1"/>
  <c r="C177" i="3"/>
  <c r="C177" i="4" s="1"/>
  <c r="N177" i="7" s="1"/>
  <c r="C177" i="5" s="1"/>
  <c r="C177" i="6" s="1"/>
  <c r="D177" i="3"/>
  <c r="D177" i="4" s="1"/>
  <c r="W177" i="7" s="1"/>
  <c r="D177" i="5" s="1"/>
  <c r="D177" i="6" s="1"/>
  <c r="E177" i="3"/>
  <c r="E177" i="4" s="1"/>
  <c r="F177" i="3"/>
  <c r="B178" i="3"/>
  <c r="C178" i="3"/>
  <c r="C178" i="4" s="1"/>
  <c r="N178" i="7" s="1"/>
  <c r="C178" i="5" s="1"/>
  <c r="C178" i="6" s="1"/>
  <c r="D178" i="3"/>
  <c r="E178" i="3"/>
  <c r="E178" i="4" s="1"/>
  <c r="AF178" i="7" s="1"/>
  <c r="F178" i="3"/>
  <c r="F178" i="4" s="1"/>
  <c r="AN178" i="7" s="1"/>
  <c r="F178" i="5" s="1"/>
  <c r="F178" i="6" s="1"/>
  <c r="B179" i="3"/>
  <c r="B179" i="4" s="1"/>
  <c r="C179" i="3"/>
  <c r="D179" i="3"/>
  <c r="E179" i="3"/>
  <c r="E179" i="4" s="1"/>
  <c r="AF179" i="7" s="1"/>
  <c r="F179" i="3"/>
  <c r="F179" i="4" s="1"/>
  <c r="AN179" i="7" s="1"/>
  <c r="F179" i="5" s="1"/>
  <c r="F179" i="6" s="1"/>
  <c r="B180" i="3"/>
  <c r="B180" i="4" s="1"/>
  <c r="C180" i="3"/>
  <c r="C180" i="4" s="1"/>
  <c r="N180" i="7" s="1"/>
  <c r="C180" i="5" s="1"/>
  <c r="C180" i="6" s="1"/>
  <c r="D180" i="3"/>
  <c r="D180" i="4" s="1"/>
  <c r="W180" i="7" s="1"/>
  <c r="D180" i="5" s="1"/>
  <c r="D180" i="6" s="1"/>
  <c r="E180" i="3"/>
  <c r="E180" i="4" s="1"/>
  <c r="F180" i="3"/>
  <c r="F180" i="4" s="1"/>
  <c r="AN180" i="7" s="1"/>
  <c r="F180" i="5" s="1"/>
  <c r="F180" i="6" s="1"/>
  <c r="B181" i="3"/>
  <c r="C181" i="3"/>
  <c r="C181" i="4" s="1"/>
  <c r="N181" i="7" s="1"/>
  <c r="C181" i="5" s="1"/>
  <c r="C181" i="6" s="1"/>
  <c r="D181" i="3"/>
  <c r="D181" i="4" s="1"/>
  <c r="W181" i="7" s="1"/>
  <c r="D181" i="5" s="1"/>
  <c r="D181" i="6" s="1"/>
  <c r="E181" i="3"/>
  <c r="F181" i="3"/>
  <c r="F181" i="4" s="1"/>
  <c r="B182" i="3"/>
  <c r="B182" i="4" s="1"/>
  <c r="C182" i="3"/>
  <c r="C182" i="4" s="1"/>
  <c r="N182" i="7" s="1"/>
  <c r="C182" i="5" s="1"/>
  <c r="C182" i="6" s="1"/>
  <c r="D182" i="3"/>
  <c r="D182" i="4" s="1"/>
  <c r="W182" i="7" s="1"/>
  <c r="D182" i="5" s="1"/>
  <c r="D182" i="6" s="1"/>
  <c r="E182" i="3"/>
  <c r="F182" i="3"/>
  <c r="F182" i="4" s="1"/>
  <c r="AN182" i="7" s="1"/>
  <c r="F182" i="5" s="1"/>
  <c r="F182" i="6" s="1"/>
  <c r="B183" i="3"/>
  <c r="B183" i="4" s="1"/>
  <c r="E183" i="7" s="1"/>
  <c r="B183" i="5" s="1"/>
  <c r="C183" i="3"/>
  <c r="C183" i="4" s="1"/>
  <c r="N183" i="7" s="1"/>
  <c r="C183" i="5" s="1"/>
  <c r="C183" i="6" s="1"/>
  <c r="D183" i="3"/>
  <c r="E183" i="3"/>
  <c r="E183" i="4" s="1"/>
  <c r="F183" i="3"/>
  <c r="F183" i="4" s="1"/>
  <c r="AN183" i="7" s="1"/>
  <c r="F183" i="5" s="1"/>
  <c r="F183" i="6" s="1"/>
  <c r="B184" i="3"/>
  <c r="B184" i="4" s="1"/>
  <c r="C184" i="3"/>
  <c r="C184" i="4" s="1"/>
  <c r="D184" i="3"/>
  <c r="E184" i="3"/>
  <c r="E184" i="4" s="1"/>
  <c r="F184" i="3"/>
  <c r="B185" i="3"/>
  <c r="C185" i="3"/>
  <c r="C185" i="4" s="1"/>
  <c r="N185" i="7" s="1"/>
  <c r="C185" i="5" s="1"/>
  <c r="C185" i="6" s="1"/>
  <c r="D185" i="3"/>
  <c r="D185" i="4" s="1"/>
  <c r="W185" i="7" s="1"/>
  <c r="D185" i="5" s="1"/>
  <c r="D185" i="6" s="1"/>
  <c r="E185" i="3"/>
  <c r="E185" i="4" s="1"/>
  <c r="F185" i="3"/>
  <c r="B186" i="3"/>
  <c r="B186" i="4" s="1"/>
  <c r="C186" i="3"/>
  <c r="C186" i="4" s="1"/>
  <c r="N186" i="7" s="1"/>
  <c r="C186" i="5" s="1"/>
  <c r="C186" i="6" s="1"/>
  <c r="D186" i="3"/>
  <c r="D186" i="4" s="1"/>
  <c r="W186" i="7" s="1"/>
  <c r="D186" i="5" s="1"/>
  <c r="D186" i="6" s="1"/>
  <c r="E186" i="3"/>
  <c r="F186" i="3"/>
  <c r="F186" i="4" s="1"/>
  <c r="AN186" i="7" s="1"/>
  <c r="F186" i="5" s="1"/>
  <c r="F186" i="6" s="1"/>
  <c r="B187" i="3"/>
  <c r="B187" i="4" s="1"/>
  <c r="C187" i="3"/>
  <c r="C187" i="4" s="1"/>
  <c r="N187" i="7" s="1"/>
  <c r="C187" i="5" s="1"/>
  <c r="C187" i="6" s="1"/>
  <c r="D187" i="3"/>
  <c r="E187" i="3"/>
  <c r="E187" i="4" s="1"/>
  <c r="F187" i="3"/>
  <c r="F187" i="4" s="1"/>
  <c r="AN187" i="7" s="1"/>
  <c r="F187" i="5" s="1"/>
  <c r="F187" i="6" s="1"/>
  <c r="B188" i="3"/>
  <c r="C188" i="3"/>
  <c r="D188" i="3"/>
  <c r="E188" i="3"/>
  <c r="E188" i="4" s="1"/>
  <c r="F188" i="3"/>
  <c r="F188" i="4" s="1"/>
  <c r="AN188" i="7" s="1"/>
  <c r="F188" i="5" s="1"/>
  <c r="F188" i="6" s="1"/>
  <c r="B189" i="3"/>
  <c r="B189" i="4" s="1"/>
  <c r="C189" i="3"/>
  <c r="C189" i="4" s="1"/>
  <c r="N189" i="7" s="1"/>
  <c r="C189" i="5" s="1"/>
  <c r="C189" i="6" s="1"/>
  <c r="D189" i="3"/>
  <c r="D189" i="4" s="1"/>
  <c r="W189" i="7" s="1"/>
  <c r="D189" i="5" s="1"/>
  <c r="D189" i="6" s="1"/>
  <c r="E189" i="3"/>
  <c r="E189" i="4" s="1"/>
  <c r="F189" i="3"/>
  <c r="B190" i="3"/>
  <c r="B190" i="4" s="1"/>
  <c r="C190" i="3"/>
  <c r="C190" i="4" s="1"/>
  <c r="N190" i="7" s="1"/>
  <c r="C190" i="5" s="1"/>
  <c r="C190" i="6" s="1"/>
  <c r="D190" i="3"/>
  <c r="D190" i="4" s="1"/>
  <c r="W190" i="7" s="1"/>
  <c r="D190" i="5" s="1"/>
  <c r="D190" i="6" s="1"/>
  <c r="E190" i="3"/>
  <c r="F190" i="3"/>
  <c r="F190" i="4" s="1"/>
  <c r="AN190" i="7" s="1"/>
  <c r="F190" i="5" s="1"/>
  <c r="F190" i="6" s="1"/>
  <c r="B191" i="3"/>
  <c r="B191" i="4" s="1"/>
  <c r="C191" i="3"/>
  <c r="D191" i="3"/>
  <c r="E191" i="3"/>
  <c r="E191" i="4" s="1"/>
  <c r="F191" i="3"/>
  <c r="F191" i="4" s="1"/>
  <c r="AN191" i="7" s="1"/>
  <c r="F191" i="5" s="1"/>
  <c r="F191" i="6" s="1"/>
  <c r="B192" i="3"/>
  <c r="B192" i="4" s="1"/>
  <c r="C192" i="3"/>
  <c r="D192" i="3"/>
  <c r="D192" i="4" s="1"/>
  <c r="W192" i="7" s="1"/>
  <c r="D192" i="5" s="1"/>
  <c r="D192" i="6" s="1"/>
  <c r="E192" i="3"/>
  <c r="E192" i="4" s="1"/>
  <c r="F192" i="3"/>
  <c r="F192" i="4" s="1"/>
  <c r="AN192" i="7" s="1"/>
  <c r="F192" i="5" s="1"/>
  <c r="F192" i="6" s="1"/>
  <c r="B193" i="3"/>
  <c r="B193" i="4" s="1"/>
  <c r="B193" i="9" s="1"/>
  <c r="C193" i="3"/>
  <c r="C193" i="4" s="1"/>
  <c r="N193" i="7" s="1"/>
  <c r="C193" i="5" s="1"/>
  <c r="C193" i="6" s="1"/>
  <c r="D193" i="3"/>
  <c r="D193" i="4" s="1"/>
  <c r="W193" i="7" s="1"/>
  <c r="D193" i="5" s="1"/>
  <c r="D193" i="6" s="1"/>
  <c r="E193" i="3"/>
  <c r="E193" i="4" s="1"/>
  <c r="F193" i="3"/>
  <c r="B194" i="3"/>
  <c r="C194" i="3"/>
  <c r="C194" i="4" s="1"/>
  <c r="N194" i="7" s="1"/>
  <c r="C194" i="5" s="1"/>
  <c r="C194" i="6" s="1"/>
  <c r="D194" i="3"/>
  <c r="E194" i="3"/>
  <c r="E194" i="4" s="1"/>
  <c r="AF194" i="7" s="1"/>
  <c r="F194" i="3"/>
  <c r="F194" i="4" s="1"/>
  <c r="AN194" i="7" s="1"/>
  <c r="F194" i="5" s="1"/>
  <c r="F194" i="6" s="1"/>
  <c r="B195" i="3"/>
  <c r="B195" i="4" s="1"/>
  <c r="C195" i="3"/>
  <c r="C195" i="4" s="1"/>
  <c r="N195" i="7" s="1"/>
  <c r="C195" i="5" s="1"/>
  <c r="C195" i="6" s="1"/>
  <c r="D195" i="3"/>
  <c r="E195" i="3"/>
  <c r="E195" i="4" s="1"/>
  <c r="AF195" i="7" s="1"/>
  <c r="F195" i="3"/>
  <c r="F195" i="4" s="1"/>
  <c r="AN195" i="7" s="1"/>
  <c r="F195" i="5" s="1"/>
  <c r="F195" i="6" s="1"/>
  <c r="B196" i="3"/>
  <c r="B196" i="4" s="1"/>
  <c r="C196" i="3"/>
  <c r="D196" i="3"/>
  <c r="D196" i="4" s="1"/>
  <c r="W196" i="7" s="1"/>
  <c r="D196" i="5" s="1"/>
  <c r="D196" i="6" s="1"/>
  <c r="E196" i="3"/>
  <c r="E196" i="4" s="1"/>
  <c r="F196" i="3"/>
  <c r="F196" i="4" s="1"/>
  <c r="AN196" i="7" s="1"/>
  <c r="F196" i="5" s="1"/>
  <c r="F196" i="6" s="1"/>
  <c r="B197" i="3"/>
  <c r="B197" i="4" s="1"/>
  <c r="B197" i="9" s="1"/>
  <c r="C197" i="3"/>
  <c r="C197" i="4" s="1"/>
  <c r="N197" i="7" s="1"/>
  <c r="C197" i="5" s="1"/>
  <c r="C197" i="6" s="1"/>
  <c r="D197" i="3"/>
  <c r="D197" i="4" s="1"/>
  <c r="W197" i="7" s="1"/>
  <c r="D197" i="5" s="1"/>
  <c r="D197" i="6" s="1"/>
  <c r="E197" i="3"/>
  <c r="F197" i="3"/>
  <c r="B198" i="3"/>
  <c r="B198" i="4" s="1"/>
  <c r="C198" i="3"/>
  <c r="C198" i="4" s="1"/>
  <c r="N198" i="7" s="1"/>
  <c r="C198" i="5" s="1"/>
  <c r="C198" i="6" s="1"/>
  <c r="D198" i="3"/>
  <c r="D198" i="4" s="1"/>
  <c r="W198" i="7" s="1"/>
  <c r="D198" i="5" s="1"/>
  <c r="D198" i="6" s="1"/>
  <c r="E198" i="3"/>
  <c r="F198" i="3"/>
  <c r="F198" i="4" s="1"/>
  <c r="AN198" i="7" s="1"/>
  <c r="F198" i="5" s="1"/>
  <c r="F198" i="6" s="1"/>
  <c r="B199" i="3"/>
  <c r="B199" i="4" s="1"/>
  <c r="C199" i="3"/>
  <c r="C199" i="4" s="1"/>
  <c r="N199" i="7" s="1"/>
  <c r="C199" i="5" s="1"/>
  <c r="C199" i="6" s="1"/>
  <c r="D199" i="3"/>
  <c r="E199" i="3"/>
  <c r="E199" i="4" s="1"/>
  <c r="F199" i="3"/>
  <c r="F199" i="4" s="1"/>
  <c r="AN199" i="7" s="1"/>
  <c r="F199" i="5" s="1"/>
  <c r="F199" i="6" s="1"/>
  <c r="B200" i="3"/>
  <c r="B200" i="4" s="1"/>
  <c r="C200" i="3"/>
  <c r="D200" i="3"/>
  <c r="D200" i="4" s="1"/>
  <c r="W200" i="7" s="1"/>
  <c r="D200" i="5" s="1"/>
  <c r="D200" i="6" s="1"/>
  <c r="E200" i="3"/>
  <c r="E200" i="4" s="1"/>
  <c r="F200" i="3"/>
  <c r="B201" i="3"/>
  <c r="C201" i="3"/>
  <c r="C201" i="4" s="1"/>
  <c r="N201" i="7" s="1"/>
  <c r="C201" i="5" s="1"/>
  <c r="C201" i="6" s="1"/>
  <c r="D201" i="3"/>
  <c r="D201" i="4" s="1"/>
  <c r="W201" i="7" s="1"/>
  <c r="D201" i="5" s="1"/>
  <c r="D201" i="6" s="1"/>
  <c r="E201" i="3"/>
  <c r="E201" i="4" s="1"/>
  <c r="F201" i="3"/>
  <c r="F201" i="4" s="1"/>
  <c r="AN201" i="7" s="1"/>
  <c r="F201" i="5" s="1"/>
  <c r="F201" i="6" s="1"/>
  <c r="B202" i="3"/>
  <c r="B202" i="4" s="1"/>
  <c r="C202" i="3"/>
  <c r="C202" i="4" s="1"/>
  <c r="N202" i="7" s="1"/>
  <c r="C202" i="5" s="1"/>
  <c r="C202" i="6" s="1"/>
  <c r="D202" i="3"/>
  <c r="D202" i="4" s="1"/>
  <c r="W202" i="7" s="1"/>
  <c r="D202" i="5" s="1"/>
  <c r="D202" i="6" s="1"/>
  <c r="E202" i="3"/>
  <c r="F202" i="3"/>
  <c r="F202" i="4" s="1"/>
  <c r="AN202" i="7" s="1"/>
  <c r="F202" i="5" s="1"/>
  <c r="F202" i="6" s="1"/>
  <c r="B203" i="3"/>
  <c r="B203" i="4" s="1"/>
  <c r="C203" i="3"/>
  <c r="C203" i="4" s="1"/>
  <c r="N203" i="7" s="1"/>
  <c r="C203" i="5" s="1"/>
  <c r="C203" i="6" s="1"/>
  <c r="D203" i="3"/>
  <c r="E203" i="3"/>
  <c r="F203" i="3"/>
  <c r="F203" i="4" s="1"/>
  <c r="AN203" i="7" s="1"/>
  <c r="F203" i="5" s="1"/>
  <c r="F203" i="6" s="1"/>
  <c r="B204" i="3"/>
  <c r="C204" i="3"/>
  <c r="D204" i="3"/>
  <c r="E204" i="3"/>
  <c r="E204" i="4" s="1"/>
  <c r="F204" i="3"/>
  <c r="F204" i="4" s="1"/>
  <c r="AN204" i="7" s="1"/>
  <c r="F204" i="5" s="1"/>
  <c r="F204" i="6" s="1"/>
  <c r="B205" i="3"/>
  <c r="C205" i="3"/>
  <c r="C205" i="4" s="1"/>
  <c r="N205" i="7" s="1"/>
  <c r="C205" i="5" s="1"/>
  <c r="C205" i="6" s="1"/>
  <c r="D205" i="3"/>
  <c r="D205" i="4" s="1"/>
  <c r="W205" i="7" s="1"/>
  <c r="D205" i="5" s="1"/>
  <c r="D205" i="6" s="1"/>
  <c r="E205" i="3"/>
  <c r="E205" i="4" s="1"/>
  <c r="F205" i="3"/>
  <c r="F205" i="4" s="1"/>
  <c r="B206" i="3"/>
  <c r="B206" i="4" s="1"/>
  <c r="C206" i="3"/>
  <c r="C206" i="4" s="1"/>
  <c r="N206" i="7" s="1"/>
  <c r="C206" i="5" s="1"/>
  <c r="C206" i="6" s="1"/>
  <c r="D206" i="3"/>
  <c r="D206" i="4" s="1"/>
  <c r="W206" i="7" s="1"/>
  <c r="D206" i="5" s="1"/>
  <c r="D206" i="6" s="1"/>
  <c r="E206" i="3"/>
  <c r="F206" i="3"/>
  <c r="F206" i="4" s="1"/>
  <c r="AN206" i="7" s="1"/>
  <c r="F206" i="5" s="1"/>
  <c r="F206" i="6" s="1"/>
  <c r="B207" i="3"/>
  <c r="B207" i="4" s="1"/>
  <c r="C207" i="3"/>
  <c r="D207" i="3"/>
  <c r="D207" i="4" s="1"/>
  <c r="E207" i="3"/>
  <c r="F207" i="3"/>
  <c r="F207" i="4" s="1"/>
  <c r="AN207" i="7" s="1"/>
  <c r="F207" i="5" s="1"/>
  <c r="F207" i="6" s="1"/>
  <c r="B208" i="3"/>
  <c r="B208" i="4" s="1"/>
  <c r="C208" i="3"/>
  <c r="D208" i="3"/>
  <c r="D208" i="4" s="1"/>
  <c r="W208" i="7" s="1"/>
  <c r="D208" i="5" s="1"/>
  <c r="D208" i="6" s="1"/>
  <c r="E208" i="3"/>
  <c r="E208" i="4" s="1"/>
  <c r="F208" i="3"/>
  <c r="F208" i="4" s="1"/>
  <c r="AN208" i="7" s="1"/>
  <c r="F208" i="5" s="1"/>
  <c r="F208" i="6" s="1"/>
  <c r="B209" i="3"/>
  <c r="C209" i="3"/>
  <c r="C209" i="4" s="1"/>
  <c r="N209" i="7" s="1"/>
  <c r="C209" i="5" s="1"/>
  <c r="C209" i="6" s="1"/>
  <c r="D209" i="3"/>
  <c r="D209" i="4" s="1"/>
  <c r="W209" i="7" s="1"/>
  <c r="D209" i="5" s="1"/>
  <c r="D209" i="6" s="1"/>
  <c r="E209" i="3"/>
  <c r="E209" i="4" s="1"/>
  <c r="F209" i="3"/>
  <c r="F209" i="4" s="1"/>
  <c r="B210" i="3"/>
  <c r="B210" i="4" s="1"/>
  <c r="C210" i="3"/>
  <c r="C210" i="4" s="1"/>
  <c r="N210" i="7" s="1"/>
  <c r="C210" i="5" s="1"/>
  <c r="C210" i="6" s="1"/>
  <c r="D210" i="3"/>
  <c r="E210" i="3"/>
  <c r="F210" i="3"/>
  <c r="F210" i="4" s="1"/>
  <c r="AN210" i="7" s="1"/>
  <c r="F210" i="5" s="1"/>
  <c r="F210" i="6" s="1"/>
  <c r="B211" i="3"/>
  <c r="B211" i="4" s="1"/>
  <c r="E211" i="7" s="1"/>
  <c r="B211" i="5" s="1"/>
  <c r="C211" i="3"/>
  <c r="C211" i="4" s="1"/>
  <c r="N211" i="7" s="1"/>
  <c r="C211" i="5" s="1"/>
  <c r="C211" i="6" s="1"/>
  <c r="D211" i="3"/>
  <c r="E211" i="3"/>
  <c r="E211" i="4" s="1"/>
  <c r="F211" i="3"/>
  <c r="F211" i="4" s="1"/>
  <c r="AN211" i="7" s="1"/>
  <c r="F211" i="5" s="1"/>
  <c r="F211" i="6" s="1"/>
  <c r="B212" i="3"/>
  <c r="B212" i="4" s="1"/>
  <c r="C212" i="3"/>
  <c r="D212" i="3"/>
  <c r="D212" i="4" s="1"/>
  <c r="W212" i="7" s="1"/>
  <c r="D212" i="5" s="1"/>
  <c r="D212" i="6" s="1"/>
  <c r="E212" i="3"/>
  <c r="E212" i="4" s="1"/>
  <c r="F212" i="3"/>
  <c r="F212" i="4" s="1"/>
  <c r="AN212" i="7" s="1"/>
  <c r="F212" i="5" s="1"/>
  <c r="F212" i="6" s="1"/>
  <c r="B213" i="3"/>
  <c r="C213" i="3"/>
  <c r="C213" i="4" s="1"/>
  <c r="N213" i="7" s="1"/>
  <c r="C213" i="5" s="1"/>
  <c r="C213" i="6" s="1"/>
  <c r="D213" i="3"/>
  <c r="D213" i="4" s="1"/>
  <c r="W213" i="7" s="1"/>
  <c r="D213" i="5" s="1"/>
  <c r="D213" i="6" s="1"/>
  <c r="E213" i="3"/>
  <c r="F213" i="3"/>
  <c r="B214" i="3"/>
  <c r="B214" i="4" s="1"/>
  <c r="C214" i="3"/>
  <c r="C214" i="4" s="1"/>
  <c r="N214" i="7" s="1"/>
  <c r="C214" i="5" s="1"/>
  <c r="C214" i="6" s="1"/>
  <c r="D214" i="3"/>
  <c r="D214" i="4" s="1"/>
  <c r="W214" i="7" s="1"/>
  <c r="D214" i="5" s="1"/>
  <c r="D214" i="6" s="1"/>
  <c r="E214" i="3"/>
  <c r="E214" i="4" s="1"/>
  <c r="F214" i="3"/>
  <c r="F214" i="4" s="1"/>
  <c r="AN214" i="7" s="1"/>
  <c r="F214" i="5" s="1"/>
  <c r="F214" i="6" s="1"/>
  <c r="B215" i="3"/>
  <c r="B215" i="4" s="1"/>
  <c r="C215" i="3"/>
  <c r="C215" i="4" s="1"/>
  <c r="N215" i="7" s="1"/>
  <c r="C215" i="5" s="1"/>
  <c r="C215" i="6" s="1"/>
  <c r="D215" i="3"/>
  <c r="E215" i="3"/>
  <c r="E215" i="4" s="1"/>
  <c r="AF215" i="7" s="1"/>
  <c r="F215" i="3"/>
  <c r="F215" i="4" s="1"/>
  <c r="AN215" i="7" s="1"/>
  <c r="F215" i="5" s="1"/>
  <c r="F215" i="6" s="1"/>
  <c r="B216" i="3"/>
  <c r="B216" i="4" s="1"/>
  <c r="C216" i="3"/>
  <c r="D216" i="3"/>
  <c r="D216" i="4" s="1"/>
  <c r="W216" i="7" s="1"/>
  <c r="D216" i="5" s="1"/>
  <c r="D216" i="6" s="1"/>
  <c r="E216" i="3"/>
  <c r="E216" i="4" s="1"/>
  <c r="F216" i="3"/>
  <c r="B217" i="3"/>
  <c r="C217" i="3"/>
  <c r="C217" i="4" s="1"/>
  <c r="N217" i="7" s="1"/>
  <c r="C217" i="5" s="1"/>
  <c r="C217" i="6" s="1"/>
  <c r="D217" i="3"/>
  <c r="D217" i="4" s="1"/>
  <c r="W217" i="7" s="1"/>
  <c r="D217" i="5" s="1"/>
  <c r="D217" i="6" s="1"/>
  <c r="E217" i="3"/>
  <c r="E217" i="4" s="1"/>
  <c r="F217" i="3"/>
  <c r="B218" i="3"/>
  <c r="B218" i="4" s="1"/>
  <c r="C218" i="3"/>
  <c r="C218" i="4" s="1"/>
  <c r="N218" i="7" s="1"/>
  <c r="C218" i="5" s="1"/>
  <c r="C218" i="6" s="1"/>
  <c r="D218" i="3"/>
  <c r="D218" i="4" s="1"/>
  <c r="W218" i="7" s="1"/>
  <c r="D218" i="5" s="1"/>
  <c r="D218" i="6" s="1"/>
  <c r="E218" i="3"/>
  <c r="E218" i="4" s="1"/>
  <c r="AF218" i="7" s="1"/>
  <c r="F218" i="3"/>
  <c r="F218" i="4" s="1"/>
  <c r="AN218" i="7" s="1"/>
  <c r="F218" i="5" s="1"/>
  <c r="F218" i="6" s="1"/>
  <c r="B219" i="3"/>
  <c r="B219" i="4" s="1"/>
  <c r="C219" i="3"/>
  <c r="C219" i="4" s="1"/>
  <c r="N219" i="7" s="1"/>
  <c r="C219" i="5" s="1"/>
  <c r="C219" i="6" s="1"/>
  <c r="D219" i="3"/>
  <c r="E219" i="3"/>
  <c r="E219" i="4" s="1"/>
  <c r="AF219" i="7" s="1"/>
  <c r="F219" i="3"/>
  <c r="F219" i="4" s="1"/>
  <c r="AN219" i="7" s="1"/>
  <c r="F219" i="5" s="1"/>
  <c r="F219" i="6" s="1"/>
  <c r="B220" i="3"/>
  <c r="C220" i="3"/>
  <c r="C220" i="4" s="1"/>
  <c r="D220" i="3"/>
  <c r="D220" i="4" s="1"/>
  <c r="W220" i="7" s="1"/>
  <c r="D220" i="5" s="1"/>
  <c r="D220" i="6" s="1"/>
  <c r="E220" i="3"/>
  <c r="E220" i="4" s="1"/>
  <c r="F220" i="3"/>
  <c r="F220" i="4" s="1"/>
  <c r="AN220" i="7" s="1"/>
  <c r="F220" i="5" s="1"/>
  <c r="F220" i="6" s="1"/>
  <c r="B221" i="3"/>
  <c r="C221" i="3"/>
  <c r="C221" i="4" s="1"/>
  <c r="N221" i="7" s="1"/>
  <c r="C221" i="5" s="1"/>
  <c r="C221" i="6" s="1"/>
  <c r="D221" i="3"/>
  <c r="D221" i="4" s="1"/>
  <c r="W221" i="7" s="1"/>
  <c r="D221" i="5" s="1"/>
  <c r="D221" i="6" s="1"/>
  <c r="E221" i="3"/>
  <c r="E221" i="4" s="1"/>
  <c r="F221" i="3"/>
  <c r="B222" i="3"/>
  <c r="B222" i="4" s="1"/>
  <c r="C222" i="3"/>
  <c r="C222" i="4" s="1"/>
  <c r="N222" i="7" s="1"/>
  <c r="C222" i="5" s="1"/>
  <c r="C222" i="6" s="1"/>
  <c r="D222" i="3"/>
  <c r="D222" i="4" s="1"/>
  <c r="W222" i="7" s="1"/>
  <c r="D222" i="5" s="1"/>
  <c r="D222" i="6" s="1"/>
  <c r="E222" i="3"/>
  <c r="E222" i="4" s="1"/>
  <c r="AF222" i="7" s="1"/>
  <c r="F222" i="3"/>
  <c r="F222" i="4" s="1"/>
  <c r="AN222" i="7" s="1"/>
  <c r="F222" i="5" s="1"/>
  <c r="F222" i="6" s="1"/>
  <c r="B223" i="3"/>
  <c r="B223" i="4" s="1"/>
  <c r="C223" i="3"/>
  <c r="D223" i="3"/>
  <c r="E223" i="3"/>
  <c r="E223" i="4" s="1"/>
  <c r="AF223" i="7" s="1"/>
  <c r="F223" i="3"/>
  <c r="F223" i="4" s="1"/>
  <c r="AN223" i="7" s="1"/>
  <c r="F223" i="5" s="1"/>
  <c r="F223" i="6" s="1"/>
  <c r="B224" i="3"/>
  <c r="B224" i="4" s="1"/>
  <c r="C224" i="3"/>
  <c r="D224" i="3"/>
  <c r="D224" i="4" s="1"/>
  <c r="W224" i="7" s="1"/>
  <c r="D224" i="5" s="1"/>
  <c r="D224" i="6" s="1"/>
  <c r="E224" i="3"/>
  <c r="E224" i="4" s="1"/>
  <c r="F224" i="3"/>
  <c r="F224" i="4" s="1"/>
  <c r="AN224" i="7" s="1"/>
  <c r="F224" i="5" s="1"/>
  <c r="F224" i="6" s="1"/>
  <c r="B225" i="3"/>
  <c r="C225" i="3"/>
  <c r="C225" i="4" s="1"/>
  <c r="N225" i="7" s="1"/>
  <c r="C225" i="5" s="1"/>
  <c r="C225" i="6" s="1"/>
  <c r="D225" i="3"/>
  <c r="D225" i="4" s="1"/>
  <c r="W225" i="7" s="1"/>
  <c r="D225" i="5" s="1"/>
  <c r="D225" i="6" s="1"/>
  <c r="E225" i="3"/>
  <c r="E225" i="4" s="1"/>
  <c r="F225" i="3"/>
  <c r="B226" i="3"/>
  <c r="B226" i="4" s="1"/>
  <c r="C226" i="3"/>
  <c r="C226" i="4" s="1"/>
  <c r="N226" i="7" s="1"/>
  <c r="C226" i="5" s="1"/>
  <c r="C226" i="6" s="1"/>
  <c r="D226" i="3"/>
  <c r="E226" i="3"/>
  <c r="F226" i="3"/>
  <c r="F226" i="4" s="1"/>
  <c r="AN226" i="7" s="1"/>
  <c r="F226" i="5" s="1"/>
  <c r="F226" i="6" s="1"/>
  <c r="B227" i="3"/>
  <c r="B227" i="4" s="1"/>
  <c r="C227" i="3"/>
  <c r="C227" i="4" s="1"/>
  <c r="N227" i="7" s="1"/>
  <c r="C227" i="5" s="1"/>
  <c r="C227" i="6" s="1"/>
  <c r="D227" i="3"/>
  <c r="D227" i="4" s="1"/>
  <c r="W227" i="7" s="1"/>
  <c r="D227" i="5" s="1"/>
  <c r="D227" i="6" s="1"/>
  <c r="E227" i="3"/>
  <c r="E227" i="4" s="1"/>
  <c r="F227" i="3"/>
  <c r="F227" i="4" s="1"/>
  <c r="AN227" i="7" s="1"/>
  <c r="F227" i="5" s="1"/>
  <c r="F227" i="6" s="1"/>
  <c r="B228" i="3"/>
  <c r="B228" i="4" s="1"/>
  <c r="C228" i="3"/>
  <c r="D228" i="3"/>
  <c r="D228" i="4" s="1"/>
  <c r="W228" i="7" s="1"/>
  <c r="D228" i="5" s="1"/>
  <c r="D228" i="6" s="1"/>
  <c r="E228" i="3"/>
  <c r="E228" i="4" s="1"/>
  <c r="F228" i="3"/>
  <c r="F228" i="4" s="1"/>
  <c r="AN228" i="7" s="1"/>
  <c r="F228" i="5" s="1"/>
  <c r="F228" i="6" s="1"/>
  <c r="B229" i="3"/>
  <c r="C229" i="3"/>
  <c r="C229" i="4" s="1"/>
  <c r="N229" i="7" s="1"/>
  <c r="C229" i="5" s="1"/>
  <c r="C229" i="6" s="1"/>
  <c r="D229" i="3"/>
  <c r="D229" i="4" s="1"/>
  <c r="W229" i="7" s="1"/>
  <c r="D229" i="5" s="1"/>
  <c r="D229" i="6" s="1"/>
  <c r="E229" i="3"/>
  <c r="F229" i="3"/>
  <c r="B230" i="3"/>
  <c r="B230" i="4" s="1"/>
  <c r="B230" i="9" s="1"/>
  <c r="C230" i="3"/>
  <c r="C230" i="4" s="1"/>
  <c r="N230" i="7" s="1"/>
  <c r="C230" i="5" s="1"/>
  <c r="C230" i="6" s="1"/>
  <c r="D230" i="3"/>
  <c r="D230" i="4" s="1"/>
  <c r="W230" i="7" s="1"/>
  <c r="D230" i="5" s="1"/>
  <c r="D230" i="6" s="1"/>
  <c r="E230" i="3"/>
  <c r="F230" i="3"/>
  <c r="F230" i="4" s="1"/>
  <c r="AN230" i="7" s="1"/>
  <c r="F230" i="5" s="1"/>
  <c r="F230" i="6" s="1"/>
  <c r="B231" i="3"/>
  <c r="B231" i="4" s="1"/>
  <c r="C231" i="3"/>
  <c r="C231" i="4" s="1"/>
  <c r="N231" i="7" s="1"/>
  <c r="C231" i="5" s="1"/>
  <c r="C231" i="6" s="1"/>
  <c r="D231" i="3"/>
  <c r="D231" i="4" s="1"/>
  <c r="E231" i="3"/>
  <c r="E231" i="4" s="1"/>
  <c r="F231" i="3"/>
  <c r="F231" i="4" s="1"/>
  <c r="AN231" i="7" s="1"/>
  <c r="F231" i="5" s="1"/>
  <c r="F231" i="6" s="1"/>
  <c r="B232" i="3"/>
  <c r="B232" i="4" s="1"/>
  <c r="C232" i="3"/>
  <c r="D232" i="3"/>
  <c r="D232" i="4" s="1"/>
  <c r="W232" i="7" s="1"/>
  <c r="D232" i="5" s="1"/>
  <c r="D232" i="6" s="1"/>
  <c r="E232" i="3"/>
  <c r="E232" i="4" s="1"/>
  <c r="F232" i="3"/>
  <c r="B233" i="3"/>
  <c r="B233" i="4" s="1"/>
  <c r="C233" i="3"/>
  <c r="C233" i="4" s="1"/>
  <c r="N233" i="7" s="1"/>
  <c r="C233" i="5" s="1"/>
  <c r="C233" i="6" s="1"/>
  <c r="D233" i="3"/>
  <c r="D233" i="4" s="1"/>
  <c r="W233" i="7" s="1"/>
  <c r="D233" i="5" s="1"/>
  <c r="D233" i="6" s="1"/>
  <c r="E233" i="3"/>
  <c r="E233" i="4" s="1"/>
  <c r="F233" i="3"/>
  <c r="B234" i="3"/>
  <c r="B234" i="4" s="1"/>
  <c r="C234" i="3"/>
  <c r="C234" i="4" s="1"/>
  <c r="N234" i="7" s="1"/>
  <c r="C234" i="5" s="1"/>
  <c r="C234" i="6" s="1"/>
  <c r="D234" i="3"/>
  <c r="D234" i="4" s="1"/>
  <c r="W234" i="7" s="1"/>
  <c r="D234" i="5" s="1"/>
  <c r="D234" i="6" s="1"/>
  <c r="E234" i="3"/>
  <c r="F234" i="3"/>
  <c r="F234" i="4" s="1"/>
  <c r="AN234" i="7" s="1"/>
  <c r="F234" i="5" s="1"/>
  <c r="F234" i="6" s="1"/>
  <c r="B235" i="3"/>
  <c r="B235" i="4" s="1"/>
  <c r="C235" i="3"/>
  <c r="C235" i="4" s="1"/>
  <c r="N235" i="7" s="1"/>
  <c r="C235" i="5" s="1"/>
  <c r="C235" i="6" s="1"/>
  <c r="D235" i="3"/>
  <c r="D235" i="4" s="1"/>
  <c r="E235" i="3"/>
  <c r="E235" i="4" s="1"/>
  <c r="F235" i="3"/>
  <c r="F235" i="4" s="1"/>
  <c r="AN235" i="7" s="1"/>
  <c r="F235" i="5" s="1"/>
  <c r="F235" i="6" s="1"/>
  <c r="B236" i="3"/>
  <c r="C236" i="3"/>
  <c r="D236" i="3"/>
  <c r="D236" i="4" s="1"/>
  <c r="W236" i="7" s="1"/>
  <c r="D236" i="5" s="1"/>
  <c r="D236" i="6" s="1"/>
  <c r="E236" i="3"/>
  <c r="E236" i="4" s="1"/>
  <c r="F236" i="3"/>
  <c r="F236" i="4" s="1"/>
  <c r="AN236" i="7" s="1"/>
  <c r="F236" i="5" s="1"/>
  <c r="F236" i="6" s="1"/>
  <c r="B237" i="3"/>
  <c r="C237" i="3"/>
  <c r="C237" i="4" s="1"/>
  <c r="N237" i="7" s="1"/>
  <c r="C237" i="5" s="1"/>
  <c r="C237" i="6" s="1"/>
  <c r="D237" i="3"/>
  <c r="D237" i="4" s="1"/>
  <c r="W237" i="7" s="1"/>
  <c r="D237" i="5" s="1"/>
  <c r="D237" i="6" s="1"/>
  <c r="E237" i="3"/>
  <c r="E237" i="4" s="1"/>
  <c r="F237" i="3"/>
  <c r="B238" i="3"/>
  <c r="B238" i="4" s="1"/>
  <c r="C238" i="3"/>
  <c r="C238" i="4" s="1"/>
  <c r="N238" i="7" s="1"/>
  <c r="C238" i="5" s="1"/>
  <c r="C238" i="6" s="1"/>
  <c r="D238" i="3"/>
  <c r="D238" i="4" s="1"/>
  <c r="W238" i="7" s="1"/>
  <c r="D238" i="5" s="1"/>
  <c r="D238" i="6" s="1"/>
  <c r="E238" i="3"/>
  <c r="F238" i="3"/>
  <c r="F238" i="4" s="1"/>
  <c r="AN238" i="7" s="1"/>
  <c r="F238" i="5" s="1"/>
  <c r="F238" i="6" s="1"/>
  <c r="B239" i="3"/>
  <c r="B239" i="4" s="1"/>
  <c r="E239" i="7" s="1"/>
  <c r="B239" i="5" s="1"/>
  <c r="C239" i="3"/>
  <c r="D239" i="3"/>
  <c r="E239" i="3"/>
  <c r="E239" i="4" s="1"/>
  <c r="F239" i="3"/>
  <c r="F239" i="4" s="1"/>
  <c r="AN239" i="7" s="1"/>
  <c r="F239" i="5" s="1"/>
  <c r="F239" i="6" s="1"/>
  <c r="B240" i="3"/>
  <c r="B240" i="4" s="1"/>
  <c r="C240" i="3"/>
  <c r="C240" i="4" s="1"/>
  <c r="N240" i="7" s="1"/>
  <c r="C240" i="5" s="1"/>
  <c r="C240" i="6" s="1"/>
  <c r="D240" i="3"/>
  <c r="D240" i="4" s="1"/>
  <c r="W240" i="7" s="1"/>
  <c r="D240" i="5" s="1"/>
  <c r="D240" i="6" s="1"/>
  <c r="E240" i="3"/>
  <c r="E240" i="4" s="1"/>
  <c r="F240" i="3"/>
  <c r="F240" i="4" s="1"/>
  <c r="AN240" i="7" s="1"/>
  <c r="F240" i="5" s="1"/>
  <c r="F240" i="6" s="1"/>
  <c r="B241" i="3"/>
  <c r="C241" i="3"/>
  <c r="C241" i="4" s="1"/>
  <c r="N241" i="7" s="1"/>
  <c r="C241" i="5" s="1"/>
  <c r="C241" i="6" s="1"/>
  <c r="D241" i="3"/>
  <c r="D241" i="4" s="1"/>
  <c r="W241" i="7" s="1"/>
  <c r="D241" i="5" s="1"/>
  <c r="D241" i="6" s="1"/>
  <c r="E241" i="3"/>
  <c r="E241" i="4" s="1"/>
  <c r="F241" i="3"/>
  <c r="B242" i="3"/>
  <c r="B242" i="4" s="1"/>
  <c r="C242" i="3"/>
  <c r="C242" i="4" s="1"/>
  <c r="N242" i="7" s="1"/>
  <c r="C242" i="5" s="1"/>
  <c r="C242" i="6" s="1"/>
  <c r="D242" i="3"/>
  <c r="E242" i="3"/>
  <c r="F242" i="3"/>
  <c r="F242" i="4" s="1"/>
  <c r="AN242" i="7" s="1"/>
  <c r="F242" i="5" s="1"/>
  <c r="F242" i="6" s="1"/>
  <c r="B243" i="3"/>
  <c r="B243" i="4" s="1"/>
  <c r="C243" i="3"/>
  <c r="C243" i="4" s="1"/>
  <c r="N243" i="7" s="1"/>
  <c r="C243" i="5" s="1"/>
  <c r="C243" i="6" s="1"/>
  <c r="D243" i="3"/>
  <c r="E243" i="3"/>
  <c r="E243" i="4" s="1"/>
  <c r="F243" i="3"/>
  <c r="F243" i="4" s="1"/>
  <c r="AN243" i="7" s="1"/>
  <c r="F243" i="5" s="1"/>
  <c r="F243" i="6" s="1"/>
  <c r="B244" i="3"/>
  <c r="B244" i="4" s="1"/>
  <c r="C244" i="3"/>
  <c r="C244" i="4" s="1"/>
  <c r="D244" i="3"/>
  <c r="D244" i="4" s="1"/>
  <c r="W244" i="7" s="1"/>
  <c r="D244" i="5" s="1"/>
  <c r="D244" i="6" s="1"/>
  <c r="E244" i="3"/>
  <c r="E244" i="4" s="1"/>
  <c r="F244" i="3"/>
  <c r="F244" i="4" s="1"/>
  <c r="AN244" i="7" s="1"/>
  <c r="F244" i="5" s="1"/>
  <c r="F244" i="6" s="1"/>
  <c r="B245" i="3"/>
  <c r="C245" i="3"/>
  <c r="C245" i="4" s="1"/>
  <c r="D245" i="3"/>
  <c r="D245" i="4" s="1"/>
  <c r="W245" i="7" s="1"/>
  <c r="D245" i="5" s="1"/>
  <c r="D245" i="6" s="1"/>
  <c r="E245" i="3"/>
  <c r="F245" i="3"/>
  <c r="F245" i="4" s="1"/>
  <c r="B246" i="3"/>
  <c r="B246" i="4" s="1"/>
  <c r="C246" i="3"/>
  <c r="C246" i="4" s="1"/>
  <c r="N246" i="7" s="1"/>
  <c r="C246" i="5" s="1"/>
  <c r="C246" i="6" s="1"/>
  <c r="D246" i="3"/>
  <c r="D246" i="4" s="1"/>
  <c r="W246" i="7" s="1"/>
  <c r="D246" i="5" s="1"/>
  <c r="D246" i="6" s="1"/>
  <c r="E246" i="3"/>
  <c r="F246" i="3"/>
  <c r="F246" i="4" s="1"/>
  <c r="AN246" i="7" s="1"/>
  <c r="F246" i="5" s="1"/>
  <c r="F246" i="6" s="1"/>
  <c r="B247" i="3"/>
  <c r="B247" i="4" s="1"/>
  <c r="E247" i="7" s="1"/>
  <c r="B247" i="5" s="1"/>
  <c r="C247" i="3"/>
  <c r="C247" i="4" s="1"/>
  <c r="N247" i="7" s="1"/>
  <c r="C247" i="5" s="1"/>
  <c r="C247" i="6" s="1"/>
  <c r="D247" i="3"/>
  <c r="E247" i="3"/>
  <c r="E247" i="4" s="1"/>
  <c r="F247" i="3"/>
  <c r="F247" i="4" s="1"/>
  <c r="AN247" i="7" s="1"/>
  <c r="F247" i="5" s="1"/>
  <c r="F247" i="6" s="1"/>
  <c r="B248" i="3"/>
  <c r="B248" i="4" s="1"/>
  <c r="B249" i="9" s="1"/>
  <c r="C248" i="3"/>
  <c r="C248" i="4" s="1"/>
  <c r="N248" i="7" s="1"/>
  <c r="C248" i="5" s="1"/>
  <c r="C248" i="6" s="1"/>
  <c r="D248" i="3"/>
  <c r="D248" i="4" s="1"/>
  <c r="E248" i="3"/>
  <c r="E248" i="4" s="1"/>
  <c r="AF248" i="7" s="1"/>
  <c r="F248" i="3"/>
  <c r="C3" i="3"/>
  <c r="D3" i="3"/>
  <c r="D3" i="4" s="1"/>
  <c r="W3" i="7" s="1"/>
  <c r="D3" i="5" s="1"/>
  <c r="D3" i="6" s="1"/>
  <c r="E3" i="3"/>
  <c r="E3" i="4" s="1"/>
  <c r="AF3" i="7" s="1"/>
  <c r="E3" i="5" s="1"/>
  <c r="F3" i="3"/>
  <c r="F3" i="4" s="1"/>
  <c r="AN3" i="7" s="1"/>
  <c r="F3" i="5" s="1"/>
  <c r="F3" i="6" s="1"/>
  <c r="B3" i="3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3" i="7"/>
  <c r="E13" i="7"/>
  <c r="B13" i="5" s="1"/>
  <c r="E111" i="7"/>
  <c r="B111" i="5" s="1"/>
  <c r="E119" i="7"/>
  <c r="B119" i="5" s="1"/>
  <c r="L82" i="4"/>
  <c r="L84" i="4"/>
  <c r="L83" i="4"/>
  <c r="C4" i="4"/>
  <c r="N4" i="7" s="1"/>
  <c r="C4" i="5" s="1"/>
  <c r="E4" i="4"/>
  <c r="B5" i="4"/>
  <c r="E5" i="4"/>
  <c r="E6" i="4"/>
  <c r="F6" i="4"/>
  <c r="C7" i="4"/>
  <c r="E7" i="4"/>
  <c r="E8" i="4"/>
  <c r="B9" i="4"/>
  <c r="B9" i="9" s="1"/>
  <c r="E9" i="4"/>
  <c r="E10" i="4"/>
  <c r="C11" i="4"/>
  <c r="E11" i="4"/>
  <c r="E12" i="4"/>
  <c r="F12" i="4"/>
  <c r="C13" i="4"/>
  <c r="N13" i="7" s="1"/>
  <c r="C13" i="5" s="1"/>
  <c r="E13" i="4"/>
  <c r="C14" i="4"/>
  <c r="N14" i="7" s="1"/>
  <c r="C14" i="5" s="1"/>
  <c r="C14" i="6" s="1"/>
  <c r="D14" i="4"/>
  <c r="E14" i="4"/>
  <c r="E15" i="4"/>
  <c r="B16" i="4"/>
  <c r="B16" i="9" s="1"/>
  <c r="C16" i="4"/>
  <c r="E16" i="4"/>
  <c r="F16" i="4"/>
  <c r="C17" i="4"/>
  <c r="N17" i="7" s="1"/>
  <c r="C17" i="5" s="1"/>
  <c r="D17" i="4"/>
  <c r="W17" i="7" s="1"/>
  <c r="D17" i="5" s="1"/>
  <c r="D17" i="6" s="1"/>
  <c r="E17" i="4"/>
  <c r="AF17" i="7" s="1"/>
  <c r="C18" i="4"/>
  <c r="N18" i="7" s="1"/>
  <c r="C18" i="5" s="1"/>
  <c r="D18" i="4"/>
  <c r="W18" i="7" s="1"/>
  <c r="D18" i="5" s="1"/>
  <c r="D18" i="6" s="1"/>
  <c r="E18" i="4"/>
  <c r="AF18" i="7" s="1"/>
  <c r="C19" i="4"/>
  <c r="N19" i="7" s="1"/>
  <c r="C19" i="5" s="1"/>
  <c r="E19" i="4"/>
  <c r="F19" i="4"/>
  <c r="AN19" i="7" s="1"/>
  <c r="F19" i="5" s="1"/>
  <c r="C20" i="4"/>
  <c r="E20" i="4"/>
  <c r="F20" i="4"/>
  <c r="AN20" i="7" s="1"/>
  <c r="F20" i="5" s="1"/>
  <c r="F20" i="6" s="1"/>
  <c r="E21" i="4"/>
  <c r="AF21" i="7" s="1"/>
  <c r="C22" i="4"/>
  <c r="N22" i="7" s="1"/>
  <c r="C22" i="5" s="1"/>
  <c r="D22" i="4"/>
  <c r="E22" i="4"/>
  <c r="C23" i="4"/>
  <c r="N23" i="7" s="1"/>
  <c r="C23" i="5" s="1"/>
  <c r="E23" i="4"/>
  <c r="B24" i="4"/>
  <c r="B24" i="9" s="1"/>
  <c r="C24" i="4"/>
  <c r="N24" i="7" s="1"/>
  <c r="C24" i="5" s="1"/>
  <c r="E24" i="4"/>
  <c r="F24" i="4"/>
  <c r="C25" i="4"/>
  <c r="N25" i="7" s="1"/>
  <c r="C25" i="5" s="1"/>
  <c r="D25" i="4"/>
  <c r="W25" i="7" s="1"/>
  <c r="D25" i="5" s="1"/>
  <c r="D25" i="6" s="1"/>
  <c r="E25" i="4"/>
  <c r="AF25" i="7" s="1"/>
  <c r="C26" i="4"/>
  <c r="N26" i="7" s="1"/>
  <c r="C26" i="5" s="1"/>
  <c r="E26" i="4"/>
  <c r="C27" i="4"/>
  <c r="E27" i="4"/>
  <c r="E28" i="4"/>
  <c r="F28" i="4"/>
  <c r="C29" i="4"/>
  <c r="N29" i="7" s="1"/>
  <c r="C29" i="5" s="1"/>
  <c r="E29" i="4"/>
  <c r="C30" i="4"/>
  <c r="N30" i="7" s="1"/>
  <c r="C30" i="5" s="1"/>
  <c r="D30" i="4"/>
  <c r="E30" i="4"/>
  <c r="E31" i="4"/>
  <c r="F31" i="4"/>
  <c r="C32" i="4"/>
  <c r="E32" i="4"/>
  <c r="C33" i="4"/>
  <c r="N33" i="7" s="1"/>
  <c r="C33" i="5" s="1"/>
  <c r="E33" i="4"/>
  <c r="AF33" i="7" s="1"/>
  <c r="B34" i="4"/>
  <c r="C34" i="4"/>
  <c r="N34" i="7" s="1"/>
  <c r="C34" i="5" s="1"/>
  <c r="E34" i="4"/>
  <c r="F34" i="4"/>
  <c r="C35" i="4"/>
  <c r="N35" i="7" s="1"/>
  <c r="C35" i="5" s="1"/>
  <c r="E35" i="4"/>
  <c r="F35" i="4"/>
  <c r="AN35" i="7" s="1"/>
  <c r="F35" i="5" s="1"/>
  <c r="B36" i="4"/>
  <c r="B36" i="9" s="1"/>
  <c r="E36" i="4"/>
  <c r="F36" i="4"/>
  <c r="AN36" i="7" s="1"/>
  <c r="F36" i="5" s="1"/>
  <c r="B37" i="4"/>
  <c r="D37" i="4"/>
  <c r="W37" i="7" s="1"/>
  <c r="D37" i="5" s="1"/>
  <c r="D37" i="6" s="1"/>
  <c r="E37" i="4"/>
  <c r="AF37" i="7" s="1"/>
  <c r="D38" i="4"/>
  <c r="W38" i="7" s="1"/>
  <c r="D38" i="5" s="1"/>
  <c r="D38" i="6" s="1"/>
  <c r="E38" i="4"/>
  <c r="F38" i="4"/>
  <c r="AN38" i="7" s="1"/>
  <c r="F38" i="5" s="1"/>
  <c r="C39" i="4"/>
  <c r="E39" i="4"/>
  <c r="C40" i="4"/>
  <c r="N40" i="7" s="1"/>
  <c r="C40" i="5" s="1"/>
  <c r="E40" i="4"/>
  <c r="F40" i="4"/>
  <c r="E41" i="4"/>
  <c r="D42" i="4"/>
  <c r="E42" i="4"/>
  <c r="AF42" i="7" s="1"/>
  <c r="C43" i="4"/>
  <c r="E43" i="4"/>
  <c r="B44" i="4"/>
  <c r="B44" i="9" s="1"/>
  <c r="E44" i="4"/>
  <c r="E45" i="4"/>
  <c r="B46" i="4"/>
  <c r="C46" i="4"/>
  <c r="N46" i="7" s="1"/>
  <c r="C46" i="5" s="1"/>
  <c r="C46" i="6" s="1"/>
  <c r="E46" i="4"/>
  <c r="B47" i="4"/>
  <c r="E47" i="4"/>
  <c r="F47" i="4"/>
  <c r="AN47" i="7" s="1"/>
  <c r="F47" i="5" s="1"/>
  <c r="B48" i="4"/>
  <c r="E48" i="4"/>
  <c r="F48" i="4"/>
  <c r="AN48" i="7" s="1"/>
  <c r="F48" i="5" s="1"/>
  <c r="E49" i="4"/>
  <c r="AF49" i="7" s="1"/>
  <c r="E50" i="4"/>
  <c r="C51" i="4"/>
  <c r="E51" i="4"/>
  <c r="E52" i="4"/>
  <c r="F52" i="4"/>
  <c r="E53" i="4"/>
  <c r="C54" i="4"/>
  <c r="N54" i="7" s="1"/>
  <c r="C54" i="5" s="1"/>
  <c r="C54" i="6" s="1"/>
  <c r="D54" i="4"/>
  <c r="E54" i="4"/>
  <c r="AF54" i="7" s="1"/>
  <c r="F54" i="4"/>
  <c r="AN54" i="7" s="1"/>
  <c r="F54" i="5" s="1"/>
  <c r="B55" i="4"/>
  <c r="C55" i="4"/>
  <c r="N55" i="7" s="1"/>
  <c r="C55" i="5" s="1"/>
  <c r="E55" i="4"/>
  <c r="F55" i="4"/>
  <c r="AN55" i="7" s="1"/>
  <c r="F55" i="5" s="1"/>
  <c r="C56" i="4"/>
  <c r="N56" i="7" s="1"/>
  <c r="C56" i="5" s="1"/>
  <c r="E56" i="4"/>
  <c r="F56" i="4"/>
  <c r="AN56" i="7" s="1"/>
  <c r="F56" i="5" s="1"/>
  <c r="F56" i="6" s="1"/>
  <c r="D58" i="4"/>
  <c r="E58" i="4"/>
  <c r="AF58" i="7" s="1"/>
  <c r="E59" i="4"/>
  <c r="B60" i="4"/>
  <c r="B60" i="9" s="1"/>
  <c r="E60" i="4"/>
  <c r="F60" i="4"/>
  <c r="E61" i="4"/>
  <c r="AF61" i="7" s="1"/>
  <c r="E62" i="4"/>
  <c r="F62" i="4"/>
  <c r="AN62" i="7" s="1"/>
  <c r="F62" i="5" s="1"/>
  <c r="C63" i="4"/>
  <c r="E64" i="4"/>
  <c r="F64" i="4"/>
  <c r="D66" i="4"/>
  <c r="F66" i="4"/>
  <c r="AN66" i="7" s="1"/>
  <c r="F66" i="5" s="1"/>
  <c r="B67" i="4"/>
  <c r="F67" i="4"/>
  <c r="AN67" i="7" s="1"/>
  <c r="F67" i="5" s="1"/>
  <c r="B68" i="4"/>
  <c r="C68" i="4"/>
  <c r="E68" i="4"/>
  <c r="F68" i="4"/>
  <c r="E69" i="4"/>
  <c r="C71" i="4"/>
  <c r="B72" i="4"/>
  <c r="B72" i="9" s="1"/>
  <c r="E73" i="4"/>
  <c r="AF73" i="7" s="1"/>
  <c r="C74" i="4"/>
  <c r="N74" i="7" s="1"/>
  <c r="C74" i="5" s="1"/>
  <c r="C74" i="6" s="1"/>
  <c r="D74" i="4"/>
  <c r="C75" i="4"/>
  <c r="N75" i="7" s="1"/>
  <c r="C75" i="5" s="1"/>
  <c r="F75" i="4"/>
  <c r="AN75" i="7" s="1"/>
  <c r="F75" i="5" s="1"/>
  <c r="B76" i="4"/>
  <c r="B76" i="9" s="1"/>
  <c r="D76" i="4"/>
  <c r="F76" i="4"/>
  <c r="AN76" i="7" s="1"/>
  <c r="F76" i="5" s="1"/>
  <c r="E77" i="4"/>
  <c r="AF77" i="7" s="1"/>
  <c r="C78" i="4"/>
  <c r="N78" i="7" s="1"/>
  <c r="C78" i="5" s="1"/>
  <c r="D78" i="4"/>
  <c r="C79" i="4"/>
  <c r="N79" i="7" s="1"/>
  <c r="C79" i="5" s="1"/>
  <c r="B80" i="4"/>
  <c r="B80" i="9" s="1"/>
  <c r="C80" i="4"/>
  <c r="N80" i="7" s="1"/>
  <c r="C80" i="5" s="1"/>
  <c r="D80" i="4"/>
  <c r="F80" i="4"/>
  <c r="C81" i="4"/>
  <c r="N81" i="7" s="1"/>
  <c r="C81" i="5" s="1"/>
  <c r="E81" i="4"/>
  <c r="AF81" i="7" s="1"/>
  <c r="F81" i="4"/>
  <c r="AN81" i="7" s="1"/>
  <c r="F81" i="5" s="1"/>
  <c r="D82" i="4"/>
  <c r="E82" i="4"/>
  <c r="F82" i="4"/>
  <c r="AN82" i="7" s="1"/>
  <c r="F82" i="5" s="1"/>
  <c r="C83" i="4"/>
  <c r="E83" i="4"/>
  <c r="AF83" i="7" s="1"/>
  <c r="B84" i="4"/>
  <c r="B84" i="9" s="1"/>
  <c r="C84" i="4"/>
  <c r="N84" i="7" s="1"/>
  <c r="C84" i="5" s="1"/>
  <c r="F84" i="4"/>
  <c r="B85" i="4"/>
  <c r="E85" i="4"/>
  <c r="AF85" i="7" s="1"/>
  <c r="D86" i="4"/>
  <c r="E86" i="4"/>
  <c r="C87" i="4"/>
  <c r="D87" i="4"/>
  <c r="W87" i="7" s="1"/>
  <c r="D87" i="5" s="1"/>
  <c r="D87" i="6" s="1"/>
  <c r="B88" i="4"/>
  <c r="B88" i="9" s="1"/>
  <c r="C88" i="4"/>
  <c r="N88" i="7" s="1"/>
  <c r="C88" i="5" s="1"/>
  <c r="F88" i="4"/>
  <c r="B89" i="4"/>
  <c r="E89" i="4"/>
  <c r="AF89" i="7" s="1"/>
  <c r="B90" i="4"/>
  <c r="C90" i="4"/>
  <c r="N90" i="7" s="1"/>
  <c r="C90" i="5" s="1"/>
  <c r="D90" i="4"/>
  <c r="C91" i="4"/>
  <c r="N91" i="7" s="1"/>
  <c r="C91" i="5" s="1"/>
  <c r="C91" i="6" s="1"/>
  <c r="D91" i="4"/>
  <c r="W91" i="7" s="1"/>
  <c r="D91" i="5" s="1"/>
  <c r="D91" i="6" s="1"/>
  <c r="B92" i="4"/>
  <c r="B92" i="9" s="1"/>
  <c r="C92" i="4"/>
  <c r="N92" i="7" s="1"/>
  <c r="C92" i="5" s="1"/>
  <c r="C92" i="6" s="1"/>
  <c r="F92" i="4"/>
  <c r="E93" i="4"/>
  <c r="AF93" i="7" s="1"/>
  <c r="F93" i="4"/>
  <c r="AN93" i="7" s="1"/>
  <c r="F93" i="5" s="1"/>
  <c r="F93" i="6" s="1"/>
  <c r="D94" i="4"/>
  <c r="E94" i="4"/>
  <c r="C95" i="4"/>
  <c r="F95" i="4"/>
  <c r="AN95" i="7" s="1"/>
  <c r="F95" i="5" s="1"/>
  <c r="B96" i="4"/>
  <c r="B96" i="9" s="1"/>
  <c r="C96" i="4"/>
  <c r="N96" i="7" s="1"/>
  <c r="C96" i="5" s="1"/>
  <c r="C96" i="6" s="1"/>
  <c r="F96" i="4"/>
  <c r="AN96" i="7" s="1"/>
  <c r="F96" i="5" s="1"/>
  <c r="F96" i="6" s="1"/>
  <c r="B97" i="4"/>
  <c r="E97" i="4"/>
  <c r="AF97" i="7" s="1"/>
  <c r="F97" i="4"/>
  <c r="AN97" i="7" s="1"/>
  <c r="F97" i="5" s="1"/>
  <c r="F97" i="6" s="1"/>
  <c r="D98" i="4"/>
  <c r="E98" i="4"/>
  <c r="C99" i="4"/>
  <c r="D99" i="4"/>
  <c r="W99" i="7" s="1"/>
  <c r="D99" i="5" s="1"/>
  <c r="D99" i="6" s="1"/>
  <c r="B100" i="4"/>
  <c r="B100" i="9" s="1"/>
  <c r="C100" i="4"/>
  <c r="F100" i="4"/>
  <c r="B101" i="4"/>
  <c r="E101" i="4"/>
  <c r="AF101" i="7" s="1"/>
  <c r="F101" i="4"/>
  <c r="AN101" i="7" s="1"/>
  <c r="F101" i="5" s="1"/>
  <c r="D102" i="4"/>
  <c r="E102" i="4"/>
  <c r="C103" i="4"/>
  <c r="D103" i="4"/>
  <c r="W103" i="7" s="1"/>
  <c r="D103" i="5" s="1"/>
  <c r="D103" i="6" s="1"/>
  <c r="B104" i="4"/>
  <c r="B104" i="9" s="1"/>
  <c r="C104" i="4"/>
  <c r="N104" i="7" s="1"/>
  <c r="C104" i="5" s="1"/>
  <c r="C104" i="6" s="1"/>
  <c r="F104" i="4"/>
  <c r="B105" i="4"/>
  <c r="E105" i="4"/>
  <c r="AF105" i="7" s="1"/>
  <c r="F105" i="4"/>
  <c r="AN105" i="7" s="1"/>
  <c r="F105" i="5" s="1"/>
  <c r="F105" i="6" s="1"/>
  <c r="D106" i="4"/>
  <c r="E106" i="4"/>
  <c r="AF106" i="7" s="1"/>
  <c r="C107" i="4"/>
  <c r="D107" i="4"/>
  <c r="W107" i="7" s="1"/>
  <c r="D107" i="5" s="1"/>
  <c r="D107" i="6" s="1"/>
  <c r="E107" i="4"/>
  <c r="AF107" i="7" s="1"/>
  <c r="B108" i="4"/>
  <c r="B108" i="9" s="1"/>
  <c r="F108" i="4"/>
  <c r="B109" i="4"/>
  <c r="E109" i="4"/>
  <c r="AF109" i="7" s="1"/>
  <c r="F109" i="4"/>
  <c r="AN109" i="7" s="1"/>
  <c r="F109" i="5" s="1"/>
  <c r="F109" i="6" s="1"/>
  <c r="D110" i="4"/>
  <c r="E110" i="4"/>
  <c r="C111" i="4"/>
  <c r="D111" i="4"/>
  <c r="W111" i="7" s="1"/>
  <c r="D111" i="5" s="1"/>
  <c r="D111" i="6" s="1"/>
  <c r="F112" i="4"/>
  <c r="B113" i="4"/>
  <c r="B113" i="9" s="1"/>
  <c r="F113" i="4"/>
  <c r="AN113" i="7" s="1"/>
  <c r="F113" i="5" s="1"/>
  <c r="F113" i="6" s="1"/>
  <c r="D114" i="4"/>
  <c r="E114" i="4"/>
  <c r="AF114" i="7" s="1"/>
  <c r="C115" i="4"/>
  <c r="D115" i="4"/>
  <c r="W115" i="7" s="1"/>
  <c r="D115" i="5" s="1"/>
  <c r="D115" i="6" s="1"/>
  <c r="C116" i="4"/>
  <c r="N116" i="7" s="1"/>
  <c r="C116" i="5" s="1"/>
  <c r="C116" i="6" s="1"/>
  <c r="F116" i="4"/>
  <c r="E117" i="4"/>
  <c r="AF117" i="7" s="1"/>
  <c r="F117" i="4"/>
  <c r="E118" i="4"/>
  <c r="C119" i="4"/>
  <c r="D119" i="4"/>
  <c r="F120" i="4"/>
  <c r="B121" i="4"/>
  <c r="B121" i="9" s="1"/>
  <c r="E121" i="4"/>
  <c r="AF121" i="7" s="1"/>
  <c r="F121" i="4"/>
  <c r="AN121" i="7" s="1"/>
  <c r="F121" i="5" s="1"/>
  <c r="F121" i="6" s="1"/>
  <c r="E122" i="4"/>
  <c r="C123" i="4"/>
  <c r="D123" i="4"/>
  <c r="B124" i="4"/>
  <c r="B124" i="9" s="1"/>
  <c r="D124" i="4"/>
  <c r="W124" i="7" s="1"/>
  <c r="D124" i="5" s="1"/>
  <c r="D124" i="6" s="1"/>
  <c r="B125" i="4"/>
  <c r="E125" i="4"/>
  <c r="AF125" i="7" s="1"/>
  <c r="E126" i="4"/>
  <c r="AF126" i="7" s="1"/>
  <c r="F126" i="4"/>
  <c r="C127" i="4"/>
  <c r="B128" i="4"/>
  <c r="B128" i="9" s="1"/>
  <c r="C128" i="4"/>
  <c r="N128" i="7" s="1"/>
  <c r="C128" i="5" s="1"/>
  <c r="C128" i="6" s="1"/>
  <c r="E129" i="4"/>
  <c r="AF129" i="7" s="1"/>
  <c r="F129" i="4"/>
  <c r="D130" i="4"/>
  <c r="E130" i="4"/>
  <c r="AF130" i="7" s="1"/>
  <c r="D131" i="4"/>
  <c r="W131" i="7" s="1"/>
  <c r="D131" i="5" s="1"/>
  <c r="D131" i="6" s="1"/>
  <c r="B132" i="4"/>
  <c r="B132" i="9" s="1"/>
  <c r="C132" i="4"/>
  <c r="B133" i="4"/>
  <c r="E133" i="4"/>
  <c r="AF133" i="7" s="1"/>
  <c r="F133" i="4"/>
  <c r="D134" i="4"/>
  <c r="D135" i="4"/>
  <c r="W135" i="7" s="1"/>
  <c r="D135" i="5" s="1"/>
  <c r="D135" i="6" s="1"/>
  <c r="B136" i="4"/>
  <c r="B136" i="9" s="1"/>
  <c r="C136" i="4"/>
  <c r="F136" i="4"/>
  <c r="B137" i="4"/>
  <c r="D138" i="4"/>
  <c r="E138" i="4"/>
  <c r="AF138" i="7" s="1"/>
  <c r="D139" i="4"/>
  <c r="W139" i="7" s="1"/>
  <c r="D139" i="5" s="1"/>
  <c r="D139" i="6" s="1"/>
  <c r="B140" i="4"/>
  <c r="B140" i="9" s="1"/>
  <c r="C140" i="4"/>
  <c r="F140" i="4"/>
  <c r="B141" i="4"/>
  <c r="F141" i="4"/>
  <c r="AN141" i="7" s="1"/>
  <c r="F141" i="5" s="1"/>
  <c r="F141" i="6" s="1"/>
  <c r="D142" i="4"/>
  <c r="C143" i="4"/>
  <c r="D143" i="4"/>
  <c r="C144" i="4"/>
  <c r="N144" i="7" s="1"/>
  <c r="C144" i="5" s="1"/>
  <c r="C144" i="6" s="1"/>
  <c r="F144" i="4"/>
  <c r="B145" i="4"/>
  <c r="B145" i="9" s="1"/>
  <c r="D146" i="4"/>
  <c r="E146" i="4"/>
  <c r="AF146" i="7" s="1"/>
  <c r="C147" i="4"/>
  <c r="D147" i="4"/>
  <c r="W147" i="7" s="1"/>
  <c r="D147" i="5" s="1"/>
  <c r="D147" i="6" s="1"/>
  <c r="C148" i="4"/>
  <c r="N148" i="7" s="1"/>
  <c r="C148" i="5" s="1"/>
  <c r="C148" i="6" s="1"/>
  <c r="F148" i="4"/>
  <c r="B149" i="4"/>
  <c r="B149" i="9" s="1"/>
  <c r="E149" i="4"/>
  <c r="AF149" i="7" s="1"/>
  <c r="E150" i="4"/>
  <c r="C151" i="4"/>
  <c r="C152" i="4"/>
  <c r="N152" i="7" s="1"/>
  <c r="C152" i="5" s="1"/>
  <c r="C152" i="6" s="1"/>
  <c r="F152" i="4"/>
  <c r="E153" i="4"/>
  <c r="AF153" i="7" s="1"/>
  <c r="F153" i="4"/>
  <c r="AN153" i="7" s="1"/>
  <c r="F153" i="5" s="1"/>
  <c r="F153" i="6" s="1"/>
  <c r="C155" i="4"/>
  <c r="D155" i="4"/>
  <c r="B156" i="4"/>
  <c r="C156" i="4"/>
  <c r="N156" i="7" s="1"/>
  <c r="C156" i="5" s="1"/>
  <c r="C156" i="6" s="1"/>
  <c r="B157" i="4"/>
  <c r="E157" i="4"/>
  <c r="AF157" i="7" s="1"/>
  <c r="F157" i="4"/>
  <c r="E158" i="4"/>
  <c r="AF158" i="7" s="1"/>
  <c r="C159" i="4"/>
  <c r="D159" i="4"/>
  <c r="B160" i="4"/>
  <c r="B161" i="4"/>
  <c r="E161" i="4"/>
  <c r="AF161" i="7" s="1"/>
  <c r="F161" i="4"/>
  <c r="D162" i="4"/>
  <c r="E162" i="4"/>
  <c r="B164" i="4"/>
  <c r="C164" i="4"/>
  <c r="B165" i="4"/>
  <c r="E165" i="4"/>
  <c r="AF165" i="7" s="1"/>
  <c r="F165" i="4"/>
  <c r="D166" i="4"/>
  <c r="E166" i="4"/>
  <c r="D167" i="4"/>
  <c r="W167" i="7" s="1"/>
  <c r="D167" i="5" s="1"/>
  <c r="D167" i="6" s="1"/>
  <c r="B168" i="4"/>
  <c r="F168" i="4"/>
  <c r="B169" i="4"/>
  <c r="F169" i="4"/>
  <c r="AN169" i="7" s="1"/>
  <c r="F169" i="5" s="1"/>
  <c r="F169" i="6" s="1"/>
  <c r="D170" i="4"/>
  <c r="E170" i="4"/>
  <c r="AF170" i="7" s="1"/>
  <c r="B172" i="4"/>
  <c r="B172" i="9" s="1"/>
  <c r="C172" i="4"/>
  <c r="F172" i="4"/>
  <c r="B173" i="4"/>
  <c r="F173" i="4"/>
  <c r="AN173" i="7" s="1"/>
  <c r="F173" i="5" s="1"/>
  <c r="F173" i="6" s="1"/>
  <c r="D174" i="4"/>
  <c r="E174" i="4"/>
  <c r="AF174" i="7" s="1"/>
  <c r="C175" i="4"/>
  <c r="N175" i="7" s="1"/>
  <c r="C175" i="5" s="1"/>
  <c r="C175" i="6" s="1"/>
  <c r="E175" i="4"/>
  <c r="AF175" i="7" s="1"/>
  <c r="C176" i="4"/>
  <c r="N176" i="7" s="1"/>
  <c r="C176" i="5" s="1"/>
  <c r="C176" i="6" s="1"/>
  <c r="F176" i="4"/>
  <c r="F177" i="4"/>
  <c r="AN177" i="7" s="1"/>
  <c r="F177" i="5" s="1"/>
  <c r="F177" i="6" s="1"/>
  <c r="B178" i="4"/>
  <c r="D178" i="4"/>
  <c r="C179" i="4"/>
  <c r="D179" i="4"/>
  <c r="W179" i="7" s="1"/>
  <c r="D179" i="5" s="1"/>
  <c r="D179" i="6" s="1"/>
  <c r="B181" i="4"/>
  <c r="B181" i="9" s="1"/>
  <c r="E181" i="4"/>
  <c r="AF181" i="7" s="1"/>
  <c r="E182" i="4"/>
  <c r="D183" i="4"/>
  <c r="D184" i="4"/>
  <c r="W184" i="7" s="1"/>
  <c r="D184" i="5" s="1"/>
  <c r="D184" i="6" s="1"/>
  <c r="F184" i="4"/>
  <c r="B185" i="4"/>
  <c r="B185" i="9" s="1"/>
  <c r="F185" i="4"/>
  <c r="AN185" i="7" s="1"/>
  <c r="F185" i="5" s="1"/>
  <c r="F185" i="6" s="1"/>
  <c r="E186" i="4"/>
  <c r="AF186" i="7" s="1"/>
  <c r="D187" i="4"/>
  <c r="B188" i="4"/>
  <c r="C188" i="4"/>
  <c r="D188" i="4"/>
  <c r="W188" i="7" s="1"/>
  <c r="D188" i="5" s="1"/>
  <c r="D188" i="6" s="1"/>
  <c r="F189" i="4"/>
  <c r="E190" i="4"/>
  <c r="AF190" i="7" s="1"/>
  <c r="C191" i="4"/>
  <c r="D191" i="4"/>
  <c r="C192" i="4"/>
  <c r="F193" i="4"/>
  <c r="B194" i="4"/>
  <c r="D194" i="4"/>
  <c r="D195" i="4"/>
  <c r="C196" i="4"/>
  <c r="E197" i="4"/>
  <c r="AF197" i="7" s="1"/>
  <c r="F197" i="4"/>
  <c r="E198" i="4"/>
  <c r="AF198" i="7" s="1"/>
  <c r="D199" i="4"/>
  <c r="C200" i="4"/>
  <c r="F200" i="4"/>
  <c r="B201" i="4"/>
  <c r="B201" i="9" s="1"/>
  <c r="E202" i="4"/>
  <c r="AF202" i="7" s="1"/>
  <c r="D203" i="4"/>
  <c r="E203" i="4"/>
  <c r="B204" i="4"/>
  <c r="C204" i="4"/>
  <c r="D204" i="4"/>
  <c r="B205" i="4"/>
  <c r="E206" i="4"/>
  <c r="AF206" i="7" s="1"/>
  <c r="C207" i="4"/>
  <c r="N207" i="7" s="1"/>
  <c r="C207" i="5" s="1"/>
  <c r="C207" i="6" s="1"/>
  <c r="E207" i="4"/>
  <c r="AF207" i="7" s="1"/>
  <c r="C208" i="4"/>
  <c r="N208" i="7" s="1"/>
  <c r="C208" i="5" s="1"/>
  <c r="C208" i="6" s="1"/>
  <c r="B209" i="4"/>
  <c r="B209" i="9" s="1"/>
  <c r="D210" i="4"/>
  <c r="E210" i="4"/>
  <c r="AF210" i="7" s="1"/>
  <c r="D211" i="4"/>
  <c r="W211" i="7" s="1"/>
  <c r="D211" i="5" s="1"/>
  <c r="D211" i="6" s="1"/>
  <c r="C212" i="4"/>
  <c r="B213" i="4"/>
  <c r="B213" i="9" s="1"/>
  <c r="E213" i="4"/>
  <c r="AF213" i="7" s="1"/>
  <c r="F213" i="4"/>
  <c r="D215" i="4"/>
  <c r="C216" i="4"/>
  <c r="F216" i="4"/>
  <c r="B217" i="4"/>
  <c r="B217" i="9" s="1"/>
  <c r="F217" i="4"/>
  <c r="AN217" i="7" s="1"/>
  <c r="F217" i="5" s="1"/>
  <c r="F217" i="6" s="1"/>
  <c r="D219" i="4"/>
  <c r="B220" i="4"/>
  <c r="B221" i="4"/>
  <c r="F221" i="4"/>
  <c r="C223" i="4"/>
  <c r="D223" i="4"/>
  <c r="C224" i="4"/>
  <c r="N224" i="7" s="1"/>
  <c r="C224" i="5" s="1"/>
  <c r="C224" i="6" s="1"/>
  <c r="B225" i="4"/>
  <c r="B225" i="9" s="1"/>
  <c r="F225" i="4"/>
  <c r="D226" i="4"/>
  <c r="W226" i="7" s="1"/>
  <c r="D226" i="5" s="1"/>
  <c r="D226" i="6" s="1"/>
  <c r="E226" i="4"/>
  <c r="AF226" i="7" s="1"/>
  <c r="C228" i="4"/>
  <c r="B229" i="4"/>
  <c r="B229" i="9" s="1"/>
  <c r="E229" i="4"/>
  <c r="AF229" i="7" s="1"/>
  <c r="F229" i="4"/>
  <c r="E230" i="4"/>
  <c r="AF230" i="7" s="1"/>
  <c r="C232" i="4"/>
  <c r="F232" i="4"/>
  <c r="F233" i="4"/>
  <c r="AN233" i="7" s="1"/>
  <c r="F233" i="5" s="1"/>
  <c r="F233" i="6" s="1"/>
  <c r="E234" i="4"/>
  <c r="AF234" i="7" s="1"/>
  <c r="B236" i="4"/>
  <c r="C236" i="4"/>
  <c r="B237" i="4"/>
  <c r="F237" i="4"/>
  <c r="E238" i="4"/>
  <c r="AF238" i="7" s="1"/>
  <c r="C239" i="4"/>
  <c r="N239" i="7" s="1"/>
  <c r="C239" i="5" s="1"/>
  <c r="C239" i="6" s="1"/>
  <c r="D239" i="4"/>
  <c r="B241" i="4"/>
  <c r="B241" i="9" s="1"/>
  <c r="F241" i="4"/>
  <c r="D242" i="4"/>
  <c r="E242" i="4"/>
  <c r="AF242" i="7" s="1"/>
  <c r="D243" i="4"/>
  <c r="W243" i="7" s="1"/>
  <c r="D243" i="5" s="1"/>
  <c r="D243" i="6" s="1"/>
  <c r="B245" i="4"/>
  <c r="B245" i="9" s="1"/>
  <c r="E245" i="4"/>
  <c r="AF245" i="7" s="1"/>
  <c r="E246" i="4"/>
  <c r="AF246" i="7" s="1"/>
  <c r="D247" i="4"/>
  <c r="F248" i="4"/>
  <c r="AN248" i="7" s="1"/>
  <c r="F248" i="5" s="1"/>
  <c r="F248" i="6" s="1"/>
  <c r="C3" i="4"/>
  <c r="N3" i="7" s="1"/>
  <c r="C3" i="5" s="1"/>
  <c r="B3" i="4"/>
  <c r="E3" i="7" s="1"/>
  <c r="B3" i="5" s="1"/>
  <c r="B182" i="9" l="1"/>
  <c r="F324" i="17"/>
  <c r="B254" i="17"/>
  <c r="B313" i="17"/>
  <c r="F316" i="17"/>
  <c r="F256" i="17"/>
  <c r="E316" i="17"/>
  <c r="D324" i="17"/>
  <c r="F313" i="17"/>
  <c r="D254" i="17"/>
  <c r="B168" i="9"/>
  <c r="B164" i="9"/>
  <c r="B233" i="9"/>
  <c r="C316" i="17"/>
  <c r="D316" i="12"/>
  <c r="E324" i="17"/>
  <c r="D168" i="9"/>
  <c r="W168" i="7"/>
  <c r="D168" i="5" s="1"/>
  <c r="D168" i="6" s="1"/>
  <c r="AF159" i="7"/>
  <c r="E159" i="5" s="1"/>
  <c r="E159" i="6" s="1"/>
  <c r="F142" i="9"/>
  <c r="AN142" i="7"/>
  <c r="F142" i="5" s="1"/>
  <c r="F142" i="6" s="1"/>
  <c r="D178" i="9"/>
  <c r="W178" i="7"/>
  <c r="D178" i="5" s="1"/>
  <c r="D178" i="6" s="1"/>
  <c r="D86" i="9"/>
  <c r="W86" i="7"/>
  <c r="D86" i="5" s="1"/>
  <c r="D86" i="6" s="1"/>
  <c r="C51" i="9"/>
  <c r="N51" i="7"/>
  <c r="C51" i="5" s="1"/>
  <c r="AF48" i="7"/>
  <c r="E48" i="5" s="1"/>
  <c r="E48" i="6" s="1"/>
  <c r="AF45" i="7"/>
  <c r="E45" i="5" s="1"/>
  <c r="C43" i="9"/>
  <c r="N43" i="7"/>
  <c r="C43" i="5" s="1"/>
  <c r="F40" i="9"/>
  <c r="AN40" i="7"/>
  <c r="F40" i="5" s="1"/>
  <c r="C39" i="9"/>
  <c r="N39" i="7"/>
  <c r="C39" i="5" s="1"/>
  <c r="C39" i="6" s="1"/>
  <c r="AF36" i="7"/>
  <c r="E36" i="5" s="1"/>
  <c r="E36" i="6" s="1"/>
  <c r="C11" i="9"/>
  <c r="N11" i="7"/>
  <c r="C11" i="5" s="1"/>
  <c r="C11" i="6" s="1"/>
  <c r="AF8" i="7"/>
  <c r="E8" i="5" s="1"/>
  <c r="E8" i="6" s="1"/>
  <c r="AF6" i="7"/>
  <c r="E6" i="5" s="1"/>
  <c r="E6" i="6" s="1"/>
  <c r="AF240" i="7"/>
  <c r="E240" i="5" s="1"/>
  <c r="E240" i="6" s="1"/>
  <c r="AF228" i="7"/>
  <c r="E228" i="5" s="1"/>
  <c r="E228" i="6" s="1"/>
  <c r="AF224" i="7"/>
  <c r="E224" i="5" s="1"/>
  <c r="E224" i="6" s="1"/>
  <c r="AF220" i="7"/>
  <c r="E220" i="5" s="1"/>
  <c r="E220" i="6" s="1"/>
  <c r="AF216" i="7"/>
  <c r="E216" i="5" s="1"/>
  <c r="E216" i="6" s="1"/>
  <c r="AF212" i="7"/>
  <c r="E212" i="5" s="1"/>
  <c r="E212" i="6" s="1"/>
  <c r="AF208" i="7"/>
  <c r="E208" i="5" s="1"/>
  <c r="E208" i="6" s="1"/>
  <c r="AF204" i="7"/>
  <c r="E204" i="5" s="1"/>
  <c r="E204" i="6" s="1"/>
  <c r="AF200" i="7"/>
  <c r="E200" i="5" s="1"/>
  <c r="E200" i="6" s="1"/>
  <c r="AF196" i="7"/>
  <c r="E196" i="5" s="1"/>
  <c r="E196" i="6" s="1"/>
  <c r="AF192" i="7"/>
  <c r="E192" i="5" s="1"/>
  <c r="E192" i="6" s="1"/>
  <c r="AF188" i="7"/>
  <c r="E188" i="5" s="1"/>
  <c r="E188" i="6" s="1"/>
  <c r="AF184" i="7"/>
  <c r="E184" i="5" s="1"/>
  <c r="E184" i="6" s="1"/>
  <c r="AF180" i="7"/>
  <c r="E180" i="5" s="1"/>
  <c r="E180" i="6" s="1"/>
  <c r="AF176" i="7"/>
  <c r="E176" i="5" s="1"/>
  <c r="E176" i="6" s="1"/>
  <c r="AF172" i="7"/>
  <c r="E172" i="5" s="1"/>
  <c r="E172" i="6" s="1"/>
  <c r="AF168" i="7"/>
  <c r="E168" i="5" s="1"/>
  <c r="E168" i="6" s="1"/>
  <c r="AF164" i="7"/>
  <c r="E164" i="5" s="1"/>
  <c r="E164" i="6" s="1"/>
  <c r="AF160" i="7"/>
  <c r="E160" i="5" s="1"/>
  <c r="E160" i="6" s="1"/>
  <c r="AF156" i="7"/>
  <c r="E156" i="5" s="1"/>
  <c r="E156" i="6" s="1"/>
  <c r="AF152" i="7"/>
  <c r="E152" i="5" s="1"/>
  <c r="E152" i="6" s="1"/>
  <c r="AF148" i="7"/>
  <c r="E148" i="5" s="1"/>
  <c r="E148" i="6" s="1"/>
  <c r="AF144" i="7"/>
  <c r="E144" i="5" s="1"/>
  <c r="E144" i="6" s="1"/>
  <c r="AF140" i="7"/>
  <c r="E140" i="5" s="1"/>
  <c r="E140" i="6" s="1"/>
  <c r="AF136" i="7"/>
  <c r="E136" i="5" s="1"/>
  <c r="E136" i="6" s="1"/>
  <c r="AF132" i="7"/>
  <c r="E132" i="5" s="1"/>
  <c r="E132" i="6" s="1"/>
  <c r="AF128" i="7"/>
  <c r="E128" i="5" s="1"/>
  <c r="E128" i="6" s="1"/>
  <c r="AF124" i="7"/>
  <c r="E124" i="5" s="1"/>
  <c r="E124" i="6" s="1"/>
  <c r="AF120" i="7"/>
  <c r="E120" i="5" s="1"/>
  <c r="E120" i="6" s="1"/>
  <c r="AF116" i="7"/>
  <c r="E116" i="5" s="1"/>
  <c r="E116" i="6" s="1"/>
  <c r="AF112" i="7"/>
  <c r="E112" i="5" s="1"/>
  <c r="E112" i="6" s="1"/>
  <c r="AF108" i="7"/>
  <c r="E108" i="5" s="1"/>
  <c r="E108" i="6" s="1"/>
  <c r="AF104" i="7"/>
  <c r="E104" i="5" s="1"/>
  <c r="E104" i="6" s="1"/>
  <c r="AF100" i="7"/>
  <c r="E100" i="5" s="1"/>
  <c r="E100" i="6" s="1"/>
  <c r="AF96" i="7"/>
  <c r="E96" i="5" s="1"/>
  <c r="E96" i="6" s="1"/>
  <c r="AF92" i="7"/>
  <c r="E92" i="5" s="1"/>
  <c r="E92" i="6" s="1"/>
  <c r="AF88" i="7"/>
  <c r="E88" i="5" s="1"/>
  <c r="E88" i="6" s="1"/>
  <c r="AF84" i="7"/>
  <c r="E84" i="5" s="1"/>
  <c r="E84" i="6" s="1"/>
  <c r="AF80" i="7"/>
  <c r="E80" i="5" s="1"/>
  <c r="E80" i="6" s="1"/>
  <c r="AF76" i="7"/>
  <c r="E76" i="5" s="1"/>
  <c r="E76" i="6" s="1"/>
  <c r="AF72" i="7"/>
  <c r="E72" i="5" s="1"/>
  <c r="E72" i="6" s="1"/>
  <c r="F237" i="9"/>
  <c r="AN237" i="7"/>
  <c r="F237" i="5" s="1"/>
  <c r="F237" i="6" s="1"/>
  <c r="AF235" i="7"/>
  <c r="E235" i="5" s="1"/>
  <c r="E235" i="6" s="1"/>
  <c r="F232" i="9"/>
  <c r="AN232" i="7"/>
  <c r="F232" i="5" s="1"/>
  <c r="F232" i="6" s="1"/>
  <c r="C228" i="9"/>
  <c r="N228" i="7"/>
  <c r="C228" i="5" s="1"/>
  <c r="C228" i="6" s="1"/>
  <c r="F221" i="9"/>
  <c r="AN221" i="7"/>
  <c r="F221" i="5" s="1"/>
  <c r="F221" i="6" s="1"/>
  <c r="D219" i="9"/>
  <c r="W219" i="7"/>
  <c r="D219" i="5" s="1"/>
  <c r="D219" i="6" s="1"/>
  <c r="C216" i="9"/>
  <c r="N216" i="7"/>
  <c r="C216" i="5" s="1"/>
  <c r="C216" i="6" s="1"/>
  <c r="AF203" i="7"/>
  <c r="E203" i="5" s="1"/>
  <c r="E203" i="6" s="1"/>
  <c r="F200" i="9"/>
  <c r="AN200" i="7"/>
  <c r="F200" i="5" s="1"/>
  <c r="F200" i="6" s="1"/>
  <c r="F197" i="9"/>
  <c r="AN197" i="7"/>
  <c r="F197" i="5" s="1"/>
  <c r="F197" i="6" s="1"/>
  <c r="D194" i="9"/>
  <c r="W194" i="7"/>
  <c r="D194" i="5" s="1"/>
  <c r="D194" i="6" s="1"/>
  <c r="D191" i="9"/>
  <c r="W191" i="7"/>
  <c r="D191" i="5" s="1"/>
  <c r="D191" i="6" s="1"/>
  <c r="C140" i="9"/>
  <c r="N140" i="7"/>
  <c r="C140" i="5" s="1"/>
  <c r="C140" i="6" s="1"/>
  <c r="F133" i="9"/>
  <c r="AN133" i="7"/>
  <c r="F133" i="5" s="1"/>
  <c r="F133" i="6" s="1"/>
  <c r="F129" i="9"/>
  <c r="AN129" i="7"/>
  <c r="F129" i="5" s="1"/>
  <c r="F129" i="6" s="1"/>
  <c r="C123" i="9"/>
  <c r="N123" i="7"/>
  <c r="C123" i="5" s="1"/>
  <c r="C123" i="6" s="1"/>
  <c r="AF118" i="7"/>
  <c r="E118" i="5" s="1"/>
  <c r="E118" i="6" s="1"/>
  <c r="D110" i="9"/>
  <c r="W110" i="7"/>
  <c r="D110" i="5" s="1"/>
  <c r="D110" i="6" s="1"/>
  <c r="C107" i="9"/>
  <c r="N107" i="7"/>
  <c r="C107" i="5" s="1"/>
  <c r="C107" i="6" s="1"/>
  <c r="D102" i="9"/>
  <c r="W102" i="7"/>
  <c r="D102" i="5" s="1"/>
  <c r="D102" i="6" s="1"/>
  <c r="C99" i="9"/>
  <c r="N99" i="7"/>
  <c r="C99" i="5" s="1"/>
  <c r="C99" i="6" s="1"/>
  <c r="D94" i="9"/>
  <c r="W94" i="7"/>
  <c r="D94" i="5" s="1"/>
  <c r="D94" i="6" s="1"/>
  <c r="F90" i="9"/>
  <c r="AN90" i="7"/>
  <c r="F90" i="5" s="1"/>
  <c r="F90" i="6" s="1"/>
  <c r="AF53" i="7"/>
  <c r="E53" i="5" s="1"/>
  <c r="E53" i="6" s="1"/>
  <c r="AF16" i="7"/>
  <c r="E16" i="5" s="1"/>
  <c r="E16" i="6" s="1"/>
  <c r="AF14" i="7"/>
  <c r="E14" i="5" s="1"/>
  <c r="E14" i="6" s="1"/>
  <c r="C245" i="9"/>
  <c r="N245" i="7"/>
  <c r="C245" i="5" s="1"/>
  <c r="C245" i="6" s="1"/>
  <c r="D242" i="9"/>
  <c r="W242" i="7"/>
  <c r="D242" i="5" s="1"/>
  <c r="D242" i="6" s="1"/>
  <c r="D239" i="9"/>
  <c r="W239" i="7"/>
  <c r="D239" i="5" s="1"/>
  <c r="D239" i="6" s="1"/>
  <c r="C232" i="9"/>
  <c r="N232" i="7"/>
  <c r="C232" i="5" s="1"/>
  <c r="C232" i="6" s="1"/>
  <c r="D210" i="9"/>
  <c r="W210" i="7"/>
  <c r="D210" i="5" s="1"/>
  <c r="D210" i="6" s="1"/>
  <c r="D204" i="9"/>
  <c r="W204" i="7"/>
  <c r="D204" i="5" s="1"/>
  <c r="D204" i="6" s="1"/>
  <c r="C200" i="9"/>
  <c r="N200" i="7"/>
  <c r="C200" i="5" s="1"/>
  <c r="C200" i="6" s="1"/>
  <c r="C191" i="9"/>
  <c r="N191" i="7"/>
  <c r="C191" i="5" s="1"/>
  <c r="C191" i="6" s="1"/>
  <c r="AF162" i="7"/>
  <c r="E162" i="5" s="1"/>
  <c r="E162" i="6" s="1"/>
  <c r="C159" i="9"/>
  <c r="N159" i="7"/>
  <c r="C159" i="5" s="1"/>
  <c r="C159" i="6" s="1"/>
  <c r="C155" i="9"/>
  <c r="N155" i="7"/>
  <c r="C155" i="5" s="1"/>
  <c r="C155" i="6" s="1"/>
  <c r="D152" i="9"/>
  <c r="W152" i="7"/>
  <c r="D152" i="5" s="1"/>
  <c r="D152" i="6" s="1"/>
  <c r="AF122" i="7"/>
  <c r="E122" i="5" s="1"/>
  <c r="E122" i="6" s="1"/>
  <c r="F120" i="9"/>
  <c r="AN120" i="7"/>
  <c r="F120" i="5" s="1"/>
  <c r="F120" i="6" s="1"/>
  <c r="F117" i="9"/>
  <c r="AN117" i="7"/>
  <c r="F117" i="5" s="1"/>
  <c r="F117" i="6" s="1"/>
  <c r="AF82" i="7"/>
  <c r="E82" i="5" s="1"/>
  <c r="F52" i="9"/>
  <c r="AN52" i="7"/>
  <c r="F52" i="5" s="1"/>
  <c r="F24" i="9"/>
  <c r="AN24" i="7"/>
  <c r="F24" i="5" s="1"/>
  <c r="F24" i="6" s="1"/>
  <c r="AF23" i="7"/>
  <c r="E23" i="5" s="1"/>
  <c r="E23" i="6" s="1"/>
  <c r="C16" i="9"/>
  <c r="N16" i="7"/>
  <c r="C16" i="5" s="1"/>
  <c r="D249" i="9"/>
  <c r="W248" i="7"/>
  <c r="D248" i="5" s="1"/>
  <c r="D248" i="6" s="1"/>
  <c r="AF247" i="7"/>
  <c r="E247" i="5" s="1"/>
  <c r="AF211" i="7"/>
  <c r="E211" i="5" s="1"/>
  <c r="AF191" i="7"/>
  <c r="E191" i="5" s="1"/>
  <c r="E191" i="6" s="1"/>
  <c r="AF183" i="7"/>
  <c r="E183" i="5" s="1"/>
  <c r="AF171" i="7"/>
  <c r="E171" i="5" s="1"/>
  <c r="E171" i="6" s="1"/>
  <c r="AF139" i="7"/>
  <c r="E139" i="5" s="1"/>
  <c r="E139" i="6" s="1"/>
  <c r="AF131" i="7"/>
  <c r="E131" i="5" s="1"/>
  <c r="E131" i="6" s="1"/>
  <c r="AF119" i="7"/>
  <c r="E119" i="5" s="1"/>
  <c r="AF115" i="7"/>
  <c r="E115" i="5" s="1"/>
  <c r="E115" i="6" s="1"/>
  <c r="AF111" i="7"/>
  <c r="E111" i="5" s="1"/>
  <c r="AF103" i="7"/>
  <c r="E103" i="5" s="1"/>
  <c r="E103" i="6" s="1"/>
  <c r="AF99" i="7"/>
  <c r="E99" i="5" s="1"/>
  <c r="E99" i="6" s="1"/>
  <c r="AF95" i="7"/>
  <c r="E95" i="5" s="1"/>
  <c r="E95" i="6" s="1"/>
  <c r="AF87" i="7"/>
  <c r="E87" i="5" s="1"/>
  <c r="E87" i="6" s="1"/>
  <c r="AF63" i="7"/>
  <c r="E63" i="5" s="1"/>
  <c r="E63" i="6" s="1"/>
  <c r="D159" i="9"/>
  <c r="W159" i="7"/>
  <c r="D159" i="5" s="1"/>
  <c r="D159" i="6" s="1"/>
  <c r="D155" i="9"/>
  <c r="W155" i="7"/>
  <c r="D155" i="5" s="1"/>
  <c r="D155" i="6" s="1"/>
  <c r="F152" i="9"/>
  <c r="AN152" i="7"/>
  <c r="F152" i="5" s="1"/>
  <c r="F152" i="6" s="1"/>
  <c r="AF150" i="7"/>
  <c r="E150" i="5" s="1"/>
  <c r="E150" i="6" s="1"/>
  <c r="F148" i="9"/>
  <c r="AN148" i="7"/>
  <c r="F148" i="5" s="1"/>
  <c r="F148" i="6" s="1"/>
  <c r="D142" i="9"/>
  <c r="W142" i="7"/>
  <c r="D142" i="5" s="1"/>
  <c r="D142" i="6" s="1"/>
  <c r="D138" i="9"/>
  <c r="W138" i="7"/>
  <c r="D138" i="5" s="1"/>
  <c r="D138" i="6" s="1"/>
  <c r="C127" i="9"/>
  <c r="N127" i="7"/>
  <c r="C127" i="5" s="1"/>
  <c r="C127" i="6" s="1"/>
  <c r="F116" i="9"/>
  <c r="AN116" i="7"/>
  <c r="F116" i="5" s="1"/>
  <c r="F116" i="6" s="1"/>
  <c r="F112" i="9"/>
  <c r="AN112" i="7"/>
  <c r="F112" i="5" s="1"/>
  <c r="F112" i="6" s="1"/>
  <c r="F108" i="9"/>
  <c r="AN108" i="7"/>
  <c r="F108" i="5" s="1"/>
  <c r="F108" i="6" s="1"/>
  <c r="F100" i="9"/>
  <c r="AN100" i="7"/>
  <c r="F100" i="5" s="1"/>
  <c r="F100" i="6" s="1"/>
  <c r="AF69" i="7"/>
  <c r="E69" i="5" s="1"/>
  <c r="E69" i="6" s="1"/>
  <c r="D66" i="9"/>
  <c r="W66" i="7"/>
  <c r="D66" i="5" s="1"/>
  <c r="D66" i="6" s="1"/>
  <c r="C32" i="9"/>
  <c r="N32" i="7"/>
  <c r="C32" i="5" s="1"/>
  <c r="D30" i="9"/>
  <c r="W30" i="7"/>
  <c r="D30" i="5" s="1"/>
  <c r="D30" i="6" s="1"/>
  <c r="F28" i="9"/>
  <c r="AN28" i="7"/>
  <c r="F28" i="5" s="1"/>
  <c r="AF26" i="7"/>
  <c r="E26" i="5" s="1"/>
  <c r="AF20" i="7"/>
  <c r="E20" i="5" s="1"/>
  <c r="D215" i="9"/>
  <c r="W215" i="7"/>
  <c r="D215" i="5" s="1"/>
  <c r="D215" i="6" s="1"/>
  <c r="D203" i="9"/>
  <c r="W203" i="7"/>
  <c r="D203" i="5" s="1"/>
  <c r="D203" i="6" s="1"/>
  <c r="C188" i="9"/>
  <c r="N188" i="7"/>
  <c r="C188" i="5" s="1"/>
  <c r="C188" i="6" s="1"/>
  <c r="D146" i="9"/>
  <c r="W146" i="7"/>
  <c r="D146" i="5" s="1"/>
  <c r="D146" i="6" s="1"/>
  <c r="D143" i="9"/>
  <c r="W143" i="7"/>
  <c r="D143" i="5" s="1"/>
  <c r="D143" i="6" s="1"/>
  <c r="F126" i="9"/>
  <c r="AN126" i="7"/>
  <c r="F126" i="5" s="1"/>
  <c r="F126" i="6" s="1"/>
  <c r="C100" i="9"/>
  <c r="N100" i="7"/>
  <c r="C100" i="5" s="1"/>
  <c r="C100" i="6" s="1"/>
  <c r="AF98" i="7"/>
  <c r="E98" i="5" s="1"/>
  <c r="E98" i="6" s="1"/>
  <c r="D90" i="9"/>
  <c r="W90" i="7"/>
  <c r="D90" i="5" s="1"/>
  <c r="D90" i="6" s="1"/>
  <c r="B89" i="9"/>
  <c r="F68" i="9"/>
  <c r="AN68" i="7"/>
  <c r="F68" i="5" s="1"/>
  <c r="F34" i="9"/>
  <c r="AN34" i="7"/>
  <c r="F34" i="5" s="1"/>
  <c r="F31" i="9"/>
  <c r="AN31" i="7"/>
  <c r="F31" i="5" s="1"/>
  <c r="F31" i="6" s="1"/>
  <c r="F12" i="9"/>
  <c r="AN12" i="7"/>
  <c r="F12" i="5" s="1"/>
  <c r="F12" i="6" s="1"/>
  <c r="E7" i="5"/>
  <c r="AF7" i="7"/>
  <c r="E5" i="5"/>
  <c r="AF5" i="7"/>
  <c r="E243" i="5"/>
  <c r="E243" i="6" s="1"/>
  <c r="AF243" i="7"/>
  <c r="E231" i="5"/>
  <c r="E231" i="6" s="1"/>
  <c r="AF231" i="7"/>
  <c r="E199" i="5"/>
  <c r="E199" i="6" s="1"/>
  <c r="AF199" i="7"/>
  <c r="E187" i="5"/>
  <c r="E187" i="6" s="1"/>
  <c r="AF187" i="7"/>
  <c r="E167" i="5"/>
  <c r="E167" i="6" s="1"/>
  <c r="AF167" i="7"/>
  <c r="E163" i="5"/>
  <c r="E163" i="6" s="1"/>
  <c r="AF163" i="7"/>
  <c r="E127" i="5"/>
  <c r="E127" i="6" s="1"/>
  <c r="AF127" i="7"/>
  <c r="F136" i="9"/>
  <c r="AN136" i="7"/>
  <c r="F136" i="5" s="1"/>
  <c r="F136" i="6" s="1"/>
  <c r="D134" i="9"/>
  <c r="W134" i="7"/>
  <c r="D134" i="5" s="1"/>
  <c r="D134" i="6" s="1"/>
  <c r="D119" i="9"/>
  <c r="W119" i="7"/>
  <c r="D119" i="5" s="1"/>
  <c r="D119" i="6" s="1"/>
  <c r="C111" i="9"/>
  <c r="N111" i="7"/>
  <c r="C111" i="5" s="1"/>
  <c r="C111" i="6" s="1"/>
  <c r="D106" i="9"/>
  <c r="W106" i="7"/>
  <c r="D106" i="5" s="1"/>
  <c r="D106" i="6" s="1"/>
  <c r="F104" i="9"/>
  <c r="AN104" i="7"/>
  <c r="F104" i="5" s="1"/>
  <c r="F104" i="6" s="1"/>
  <c r="C103" i="9"/>
  <c r="N103" i="7"/>
  <c r="C103" i="5" s="1"/>
  <c r="C103" i="6" s="1"/>
  <c r="D98" i="9"/>
  <c r="W98" i="7"/>
  <c r="D98" i="5" s="1"/>
  <c r="D98" i="6" s="1"/>
  <c r="E68" i="5"/>
  <c r="AF68" i="7"/>
  <c r="E64" i="5"/>
  <c r="AF64" i="7"/>
  <c r="E59" i="5"/>
  <c r="AF59" i="7"/>
  <c r="E56" i="5"/>
  <c r="AF56" i="7"/>
  <c r="D54" i="9"/>
  <c r="W54" i="7"/>
  <c r="D54" i="5" s="1"/>
  <c r="D54" i="6" s="1"/>
  <c r="E52" i="5"/>
  <c r="AF52" i="7"/>
  <c r="D42" i="9"/>
  <c r="W42" i="7"/>
  <c r="D42" i="5" s="1"/>
  <c r="D42" i="6" s="1"/>
  <c r="E38" i="5"/>
  <c r="AF38" i="7"/>
  <c r="E34" i="5"/>
  <c r="AF34" i="7"/>
  <c r="E31" i="5"/>
  <c r="AF31" i="7"/>
  <c r="E29" i="5"/>
  <c r="AF29" i="7"/>
  <c r="E27" i="5"/>
  <c r="AF27" i="7"/>
  <c r="E24" i="5"/>
  <c r="AF24" i="7"/>
  <c r="E12" i="5"/>
  <c r="AF12" i="7"/>
  <c r="E9" i="5"/>
  <c r="AF9" i="7"/>
  <c r="C7" i="9"/>
  <c r="N7" i="7"/>
  <c r="C7" i="5" s="1"/>
  <c r="C7" i="6" s="1"/>
  <c r="F245" i="9"/>
  <c r="AN245" i="7"/>
  <c r="F245" i="5" s="1"/>
  <c r="F245" i="6" s="1"/>
  <c r="C244" i="9"/>
  <c r="N244" i="7"/>
  <c r="C244" i="5" s="1"/>
  <c r="C244" i="6" s="1"/>
  <c r="D235" i="9"/>
  <c r="W235" i="7"/>
  <c r="D235" i="5" s="1"/>
  <c r="D235" i="6" s="1"/>
  <c r="D231" i="9"/>
  <c r="W231" i="7"/>
  <c r="D231" i="5" s="1"/>
  <c r="D231" i="6" s="1"/>
  <c r="C220" i="9"/>
  <c r="N220" i="7"/>
  <c r="C220" i="5" s="1"/>
  <c r="C220" i="6" s="1"/>
  <c r="E214" i="5"/>
  <c r="E214" i="6" s="1"/>
  <c r="AF214" i="7"/>
  <c r="F209" i="9"/>
  <c r="AN209" i="7"/>
  <c r="F209" i="5" s="1"/>
  <c r="F209" i="6" s="1"/>
  <c r="D207" i="9"/>
  <c r="W207" i="7"/>
  <c r="D207" i="5" s="1"/>
  <c r="D207" i="6" s="1"/>
  <c r="F205" i="9"/>
  <c r="AN205" i="7"/>
  <c r="F205" i="5" s="1"/>
  <c r="F205" i="6" s="1"/>
  <c r="C184" i="9"/>
  <c r="N184" i="7"/>
  <c r="C184" i="5" s="1"/>
  <c r="C184" i="6" s="1"/>
  <c r="F181" i="9"/>
  <c r="AN181" i="7"/>
  <c r="F181" i="5" s="1"/>
  <c r="F181" i="6" s="1"/>
  <c r="C168" i="9"/>
  <c r="N168" i="7"/>
  <c r="C168" i="5" s="1"/>
  <c r="C168" i="6" s="1"/>
  <c r="E154" i="5"/>
  <c r="E154" i="6" s="1"/>
  <c r="AF154" i="7"/>
  <c r="D151" i="9"/>
  <c r="W151" i="7"/>
  <c r="D151" i="5" s="1"/>
  <c r="D151" i="6" s="1"/>
  <c r="E134" i="5"/>
  <c r="E134" i="6" s="1"/>
  <c r="AF134" i="7"/>
  <c r="D127" i="9"/>
  <c r="W127" i="7"/>
  <c r="D127" i="5" s="1"/>
  <c r="D127" i="6" s="1"/>
  <c r="F125" i="9"/>
  <c r="AN125" i="7"/>
  <c r="F125" i="5" s="1"/>
  <c r="F125" i="6" s="1"/>
  <c r="AF90" i="7"/>
  <c r="E90" i="5" s="1"/>
  <c r="E90" i="6" s="1"/>
  <c r="E78" i="5"/>
  <c r="E78" i="6" s="1"/>
  <c r="AF78" i="7"/>
  <c r="AF74" i="7"/>
  <c r="E74" i="5" s="1"/>
  <c r="E74" i="6" s="1"/>
  <c r="F73" i="9"/>
  <c r="AN73" i="7"/>
  <c r="F73" i="5" s="1"/>
  <c r="F73" i="6" s="1"/>
  <c r="D71" i="9"/>
  <c r="W71" i="7"/>
  <c r="D71" i="5" s="1"/>
  <c r="D71" i="6" s="1"/>
  <c r="E70" i="5"/>
  <c r="AF70" i="7"/>
  <c r="D63" i="9"/>
  <c r="W63" i="7"/>
  <c r="D63" i="5" s="1"/>
  <c r="D63" i="6" s="1"/>
  <c r="C60" i="9"/>
  <c r="N60" i="7"/>
  <c r="C60" i="5" s="1"/>
  <c r="C60" i="6" s="1"/>
  <c r="D51" i="9"/>
  <c r="W51" i="7"/>
  <c r="D51" i="5" s="1"/>
  <c r="D51" i="6" s="1"/>
  <c r="C48" i="9"/>
  <c r="N48" i="7"/>
  <c r="C48" i="5" s="1"/>
  <c r="C48" i="6" s="1"/>
  <c r="D47" i="9"/>
  <c r="W47" i="7"/>
  <c r="D47" i="5" s="1"/>
  <c r="D47" i="6" s="1"/>
  <c r="F45" i="9"/>
  <c r="AN45" i="7"/>
  <c r="F45" i="5" s="1"/>
  <c r="F45" i="6" s="1"/>
  <c r="D35" i="9"/>
  <c r="W35" i="7"/>
  <c r="D35" i="5" s="1"/>
  <c r="D35" i="6" s="1"/>
  <c r="F33" i="9"/>
  <c r="AN33" i="7"/>
  <c r="F33" i="5" s="1"/>
  <c r="F33" i="6" s="1"/>
  <c r="D27" i="9"/>
  <c r="W27" i="7"/>
  <c r="D27" i="5" s="1"/>
  <c r="D27" i="6" s="1"/>
  <c r="B13" i="9"/>
  <c r="D11" i="9"/>
  <c r="W11" i="7"/>
  <c r="D11" i="5" s="1"/>
  <c r="D11" i="6" s="1"/>
  <c r="F9" i="9"/>
  <c r="AN9" i="7"/>
  <c r="F9" i="5" s="1"/>
  <c r="F9" i="6" s="1"/>
  <c r="D7" i="9"/>
  <c r="W7" i="7"/>
  <c r="D7" i="5" s="1"/>
  <c r="D7" i="6" s="1"/>
  <c r="F5" i="9"/>
  <c r="AN5" i="7"/>
  <c r="F5" i="5" s="1"/>
  <c r="F5" i="6" s="1"/>
  <c r="AF239" i="7"/>
  <c r="E239" i="5" s="1"/>
  <c r="F229" i="9"/>
  <c r="AN229" i="7"/>
  <c r="F229" i="5" s="1"/>
  <c r="F229" i="6" s="1"/>
  <c r="D174" i="9"/>
  <c r="W174" i="7"/>
  <c r="D174" i="5" s="1"/>
  <c r="D174" i="6" s="1"/>
  <c r="C172" i="9"/>
  <c r="N172" i="7"/>
  <c r="C172" i="5" s="1"/>
  <c r="C172" i="6" s="1"/>
  <c r="F165" i="9"/>
  <c r="AN165" i="7"/>
  <c r="F165" i="5" s="1"/>
  <c r="F165" i="6" s="1"/>
  <c r="AF60" i="7"/>
  <c r="E60" i="5" s="1"/>
  <c r="E60" i="6" s="1"/>
  <c r="D58" i="9"/>
  <c r="W58" i="7"/>
  <c r="D58" i="5" s="1"/>
  <c r="D58" i="6" s="1"/>
  <c r="D22" i="9"/>
  <c r="W22" i="7"/>
  <c r="D22" i="5" s="1"/>
  <c r="D22" i="6" s="1"/>
  <c r="AF244" i="7"/>
  <c r="E244" i="5" s="1"/>
  <c r="E244" i="6" s="1"/>
  <c r="AF236" i="7"/>
  <c r="E236" i="5" s="1"/>
  <c r="E236" i="6" s="1"/>
  <c r="AF232" i="7"/>
  <c r="E232" i="5" s="1"/>
  <c r="E232" i="6" s="1"/>
  <c r="D183" i="9"/>
  <c r="W183" i="7"/>
  <c r="D183" i="5" s="1"/>
  <c r="D183" i="6" s="1"/>
  <c r="B169" i="9"/>
  <c r="D114" i="9"/>
  <c r="W114" i="7"/>
  <c r="D114" i="5" s="1"/>
  <c r="D114" i="6" s="1"/>
  <c r="F64" i="9"/>
  <c r="AN64" i="7"/>
  <c r="F64" i="5" s="1"/>
  <c r="F64" i="6" s="1"/>
  <c r="E62" i="5"/>
  <c r="AF62" i="7"/>
  <c r="AF55" i="7"/>
  <c r="E55" i="5" s="1"/>
  <c r="E55" i="6" s="1"/>
  <c r="E50" i="5"/>
  <c r="AF50" i="7"/>
  <c r="AF46" i="7"/>
  <c r="E46" i="5" s="1"/>
  <c r="E46" i="6" s="1"/>
  <c r="E44" i="5"/>
  <c r="AF44" i="7"/>
  <c r="AF40" i="7"/>
  <c r="E40" i="5" s="1"/>
  <c r="E40" i="6" s="1"/>
  <c r="E28" i="5"/>
  <c r="AF28" i="7"/>
  <c r="C20" i="9"/>
  <c r="N20" i="7"/>
  <c r="C20" i="5" s="1"/>
  <c r="D14" i="9"/>
  <c r="W14" i="7"/>
  <c r="D14" i="5" s="1"/>
  <c r="D14" i="6" s="1"/>
  <c r="AF10" i="7"/>
  <c r="E10" i="5" s="1"/>
  <c r="E227" i="5"/>
  <c r="E227" i="6" s="1"/>
  <c r="AF227" i="7"/>
  <c r="AF151" i="7"/>
  <c r="E151" i="5" s="1"/>
  <c r="E151" i="6" s="1"/>
  <c r="E147" i="5"/>
  <c r="E147" i="6" s="1"/>
  <c r="AF147" i="7"/>
  <c r="AF123" i="7"/>
  <c r="E123" i="5" s="1"/>
  <c r="E123" i="6" s="1"/>
  <c r="D247" i="9"/>
  <c r="W247" i="7"/>
  <c r="D247" i="5" s="1"/>
  <c r="D247" i="6" s="1"/>
  <c r="F241" i="9"/>
  <c r="AN241" i="7"/>
  <c r="F241" i="5" s="1"/>
  <c r="F241" i="6" s="1"/>
  <c r="C236" i="9"/>
  <c r="N236" i="7"/>
  <c r="C236" i="5" s="1"/>
  <c r="C236" i="6" s="1"/>
  <c r="D223" i="9"/>
  <c r="W223" i="7"/>
  <c r="D223" i="5" s="1"/>
  <c r="D223" i="6" s="1"/>
  <c r="C212" i="9"/>
  <c r="N212" i="7"/>
  <c r="C212" i="5" s="1"/>
  <c r="C212" i="6" s="1"/>
  <c r="C204" i="9"/>
  <c r="N204" i="7"/>
  <c r="C204" i="5" s="1"/>
  <c r="C204" i="6" s="1"/>
  <c r="D199" i="9"/>
  <c r="W199" i="7"/>
  <c r="D199" i="5" s="1"/>
  <c r="D199" i="6" s="1"/>
  <c r="C196" i="9"/>
  <c r="N196" i="7"/>
  <c r="C196" i="5" s="1"/>
  <c r="C196" i="6" s="1"/>
  <c r="F193" i="9"/>
  <c r="AN193" i="7"/>
  <c r="F193" i="5" s="1"/>
  <c r="F193" i="6" s="1"/>
  <c r="AF182" i="7"/>
  <c r="E182" i="5" s="1"/>
  <c r="E182" i="6" s="1"/>
  <c r="F168" i="9"/>
  <c r="AN168" i="7"/>
  <c r="F168" i="5" s="1"/>
  <c r="F168" i="6" s="1"/>
  <c r="AF166" i="7"/>
  <c r="E166" i="5" s="1"/>
  <c r="E166" i="6" s="1"/>
  <c r="D162" i="9"/>
  <c r="W162" i="7"/>
  <c r="D162" i="5" s="1"/>
  <c r="D162" i="6" s="1"/>
  <c r="B160" i="9"/>
  <c r="C143" i="9"/>
  <c r="N143" i="7"/>
  <c r="C143" i="5" s="1"/>
  <c r="C143" i="6" s="1"/>
  <c r="C95" i="9"/>
  <c r="N95" i="7"/>
  <c r="C95" i="5" s="1"/>
  <c r="C95" i="6" s="1"/>
  <c r="F88" i="9"/>
  <c r="AN88" i="7"/>
  <c r="F88" i="5" s="1"/>
  <c r="F88" i="6" s="1"/>
  <c r="C87" i="9"/>
  <c r="N87" i="7"/>
  <c r="C87" i="5" s="1"/>
  <c r="D82" i="9"/>
  <c r="W82" i="7"/>
  <c r="D82" i="5" s="1"/>
  <c r="D82" i="6" s="1"/>
  <c r="F80" i="9"/>
  <c r="AN80" i="7"/>
  <c r="F80" i="5" s="1"/>
  <c r="B236" i="9"/>
  <c r="F225" i="9"/>
  <c r="AN225" i="7"/>
  <c r="F225" i="5" s="1"/>
  <c r="F225" i="6" s="1"/>
  <c r="C223" i="9"/>
  <c r="N223" i="7"/>
  <c r="C223" i="5" s="1"/>
  <c r="C223" i="6" s="1"/>
  <c r="F216" i="9"/>
  <c r="AN216" i="7"/>
  <c r="F216" i="5" s="1"/>
  <c r="F216" i="6" s="1"/>
  <c r="F213" i="9"/>
  <c r="AN213" i="7"/>
  <c r="F213" i="5" s="1"/>
  <c r="F213" i="6" s="1"/>
  <c r="B204" i="9"/>
  <c r="D195" i="9"/>
  <c r="W195" i="7"/>
  <c r="D195" i="5" s="1"/>
  <c r="D195" i="6" s="1"/>
  <c r="C192" i="9"/>
  <c r="N192" i="7"/>
  <c r="C192" i="5" s="1"/>
  <c r="C192" i="6" s="1"/>
  <c r="F189" i="9"/>
  <c r="AN189" i="7"/>
  <c r="F189" i="5" s="1"/>
  <c r="F189" i="6" s="1"/>
  <c r="D187" i="9"/>
  <c r="W187" i="7"/>
  <c r="D187" i="5" s="1"/>
  <c r="D187" i="6" s="1"/>
  <c r="F184" i="9"/>
  <c r="AN184" i="7"/>
  <c r="F184" i="5" s="1"/>
  <c r="F184" i="6" s="1"/>
  <c r="C179" i="9"/>
  <c r="N179" i="7"/>
  <c r="C179" i="5" s="1"/>
  <c r="C179" i="6" s="1"/>
  <c r="F176" i="9"/>
  <c r="AN176" i="7"/>
  <c r="F176" i="5" s="1"/>
  <c r="F176" i="6" s="1"/>
  <c r="F172" i="9"/>
  <c r="AN172" i="7"/>
  <c r="F172" i="5" s="1"/>
  <c r="F172" i="6" s="1"/>
  <c r="D170" i="9"/>
  <c r="W170" i="7"/>
  <c r="D170" i="5" s="1"/>
  <c r="D170" i="6" s="1"/>
  <c r="D166" i="9"/>
  <c r="W166" i="7"/>
  <c r="D166" i="5" s="1"/>
  <c r="D166" i="6" s="1"/>
  <c r="C164" i="9"/>
  <c r="N164" i="7"/>
  <c r="C164" i="5" s="1"/>
  <c r="C164" i="6" s="1"/>
  <c r="F161" i="9"/>
  <c r="AN161" i="7"/>
  <c r="F161" i="5" s="1"/>
  <c r="F161" i="6" s="1"/>
  <c r="F157" i="9"/>
  <c r="AN157" i="7"/>
  <c r="F157" i="5" s="1"/>
  <c r="F157" i="6" s="1"/>
  <c r="B156" i="9"/>
  <c r="C151" i="9"/>
  <c r="N151" i="7"/>
  <c r="C151" i="5" s="1"/>
  <c r="C151" i="6" s="1"/>
  <c r="C147" i="9"/>
  <c r="N147" i="7"/>
  <c r="C147" i="5" s="1"/>
  <c r="C147" i="6" s="1"/>
  <c r="F144" i="9"/>
  <c r="AN144" i="7"/>
  <c r="F144" i="5" s="1"/>
  <c r="F144" i="6" s="1"/>
  <c r="F140" i="9"/>
  <c r="AN140" i="7"/>
  <c r="F140" i="5" s="1"/>
  <c r="F140" i="6" s="1"/>
  <c r="C136" i="9"/>
  <c r="N136" i="7"/>
  <c r="C136" i="5" s="1"/>
  <c r="C136" i="6" s="1"/>
  <c r="C132" i="9"/>
  <c r="N132" i="7"/>
  <c r="C132" i="5" s="1"/>
  <c r="C132" i="6" s="1"/>
  <c r="D130" i="9"/>
  <c r="W130" i="7"/>
  <c r="D130" i="5" s="1"/>
  <c r="D130" i="6" s="1"/>
  <c r="D123" i="9"/>
  <c r="W123" i="7"/>
  <c r="D123" i="5" s="1"/>
  <c r="D123" i="6" s="1"/>
  <c r="C119" i="9"/>
  <c r="N119" i="7"/>
  <c r="C119" i="5" s="1"/>
  <c r="C119" i="6" s="1"/>
  <c r="C115" i="9"/>
  <c r="N115" i="7"/>
  <c r="C115" i="5" s="1"/>
  <c r="C115" i="6" s="1"/>
  <c r="E110" i="5"/>
  <c r="E110" i="6" s="1"/>
  <c r="AF110" i="7"/>
  <c r="AF102" i="7"/>
  <c r="E102" i="5" s="1"/>
  <c r="E102" i="6" s="1"/>
  <c r="E94" i="5"/>
  <c r="E94" i="6" s="1"/>
  <c r="AF94" i="7"/>
  <c r="F92" i="9"/>
  <c r="AN92" i="7"/>
  <c r="F92" i="5" s="1"/>
  <c r="F92" i="6" s="1"/>
  <c r="E86" i="5"/>
  <c r="E86" i="6" s="1"/>
  <c r="AF86" i="7"/>
  <c r="F84" i="9"/>
  <c r="AN84" i="7"/>
  <c r="F84" i="5" s="1"/>
  <c r="F84" i="6" s="1"/>
  <c r="C83" i="9"/>
  <c r="N83" i="7"/>
  <c r="C83" i="5" s="1"/>
  <c r="C83" i="6" s="1"/>
  <c r="D80" i="9"/>
  <c r="W80" i="7"/>
  <c r="D80" i="5" s="1"/>
  <c r="D80" i="6" s="1"/>
  <c r="D78" i="9"/>
  <c r="W78" i="7"/>
  <c r="D78" i="5" s="1"/>
  <c r="D78" i="6" s="1"/>
  <c r="D76" i="9"/>
  <c r="W76" i="7"/>
  <c r="D76" i="5" s="1"/>
  <c r="D76" i="6" s="1"/>
  <c r="D74" i="9"/>
  <c r="W74" i="7"/>
  <c r="D74" i="5" s="1"/>
  <c r="D74" i="6" s="1"/>
  <c r="C71" i="9"/>
  <c r="N71" i="7"/>
  <c r="C71" i="5" s="1"/>
  <c r="C71" i="6" s="1"/>
  <c r="C68" i="9"/>
  <c r="N68" i="7"/>
  <c r="C68" i="5" s="1"/>
  <c r="C63" i="9"/>
  <c r="N63" i="7"/>
  <c r="C63" i="5" s="1"/>
  <c r="C63" i="6" s="1"/>
  <c r="F60" i="9"/>
  <c r="AN60" i="7"/>
  <c r="F60" i="5" s="1"/>
  <c r="F60" i="6" s="1"/>
  <c r="AF51" i="7"/>
  <c r="E51" i="5" s="1"/>
  <c r="E51" i="6" s="1"/>
  <c r="E47" i="5"/>
  <c r="AF47" i="7"/>
  <c r="AF43" i="7"/>
  <c r="E43" i="5" s="1"/>
  <c r="E43" i="6" s="1"/>
  <c r="E41" i="5"/>
  <c r="AF41" i="7"/>
  <c r="AF39" i="7"/>
  <c r="E39" i="5" s="1"/>
  <c r="E39" i="6" s="1"/>
  <c r="E35" i="5"/>
  <c r="E35" i="6" s="1"/>
  <c r="AF35" i="7"/>
  <c r="AF32" i="7"/>
  <c r="E32" i="5" s="1"/>
  <c r="E32" i="6" s="1"/>
  <c r="E30" i="5"/>
  <c r="E30" i="6" s="1"/>
  <c r="AF30" i="7"/>
  <c r="C27" i="9"/>
  <c r="N27" i="7"/>
  <c r="C27" i="5" s="1"/>
  <c r="E22" i="5"/>
  <c r="AF22" i="7"/>
  <c r="AF19" i="7"/>
  <c r="E19" i="5" s="1"/>
  <c r="E19" i="6" s="1"/>
  <c r="F16" i="9"/>
  <c r="AN16" i="7"/>
  <c r="F16" i="5" s="1"/>
  <c r="F16" i="6" s="1"/>
  <c r="AF15" i="7"/>
  <c r="E15" i="5" s="1"/>
  <c r="E15" i="6" s="1"/>
  <c r="E13" i="5"/>
  <c r="C13" i="10" s="1"/>
  <c r="C14" i="11" s="1"/>
  <c r="AF13" i="7"/>
  <c r="AF11" i="7"/>
  <c r="E11" i="5" s="1"/>
  <c r="E11" i="6" s="1"/>
  <c r="F6" i="9"/>
  <c r="AN6" i="7"/>
  <c r="F6" i="5" s="1"/>
  <c r="F6" i="6" s="1"/>
  <c r="AF4" i="7"/>
  <c r="E4" i="5" s="1"/>
  <c r="E241" i="5"/>
  <c r="E241" i="6" s="1"/>
  <c r="AF241" i="7"/>
  <c r="AF237" i="7"/>
  <c r="E237" i="5" s="1"/>
  <c r="E237" i="6" s="1"/>
  <c r="E233" i="5"/>
  <c r="E233" i="6" s="1"/>
  <c r="AF233" i="7"/>
  <c r="AF225" i="7"/>
  <c r="E225" i="5" s="1"/>
  <c r="E225" i="6" s="1"/>
  <c r="E221" i="5"/>
  <c r="E221" i="6" s="1"/>
  <c r="AF221" i="7"/>
  <c r="AF217" i="7"/>
  <c r="E217" i="5" s="1"/>
  <c r="E217" i="6" s="1"/>
  <c r="E209" i="5"/>
  <c r="E209" i="6" s="1"/>
  <c r="AF209" i="7"/>
  <c r="AF205" i="7"/>
  <c r="E205" i="5" s="1"/>
  <c r="E205" i="6" s="1"/>
  <c r="E201" i="5"/>
  <c r="E201" i="6" s="1"/>
  <c r="AF201" i="7"/>
  <c r="AF193" i="7"/>
  <c r="E193" i="5" s="1"/>
  <c r="E193" i="6" s="1"/>
  <c r="E189" i="5"/>
  <c r="E189" i="6" s="1"/>
  <c r="AF189" i="7"/>
  <c r="AF185" i="7"/>
  <c r="E185" i="5" s="1"/>
  <c r="E185" i="6" s="1"/>
  <c r="E177" i="5"/>
  <c r="E177" i="6" s="1"/>
  <c r="AF177" i="7"/>
  <c r="AF173" i="7"/>
  <c r="E173" i="5" s="1"/>
  <c r="E173" i="6" s="1"/>
  <c r="E169" i="5"/>
  <c r="E169" i="6" s="1"/>
  <c r="AF169" i="7"/>
  <c r="AF145" i="7"/>
  <c r="E145" i="5" s="1"/>
  <c r="E145" i="6" s="1"/>
  <c r="E141" i="5"/>
  <c r="E141" i="6" s="1"/>
  <c r="AF141" i="7"/>
  <c r="AF137" i="7"/>
  <c r="E137" i="5" s="1"/>
  <c r="E137" i="6" s="1"/>
  <c r="E113" i="5"/>
  <c r="E113" i="6" s="1"/>
  <c r="AF113" i="7"/>
  <c r="AF65" i="7"/>
  <c r="E65" i="5" s="1"/>
  <c r="E65" i="6" s="1"/>
  <c r="E57" i="5"/>
  <c r="E57" i="6" s="1"/>
  <c r="AF57" i="7"/>
  <c r="B324" i="17"/>
  <c r="B282" i="17"/>
  <c r="F301" i="17"/>
  <c r="B301" i="17"/>
  <c r="F314" i="17"/>
  <c r="E269" i="17"/>
  <c r="C269" i="12"/>
  <c r="C301" i="12"/>
  <c r="D301" i="17"/>
  <c r="C301" i="17"/>
  <c r="E301" i="17"/>
  <c r="F269" i="17"/>
  <c r="D269" i="17"/>
  <c r="E282" i="17"/>
  <c r="C282" i="17"/>
  <c r="D282" i="17"/>
  <c r="E318" i="17"/>
  <c r="F282" i="17"/>
  <c r="D318" i="17"/>
  <c r="E174" i="9"/>
  <c r="E174" i="5"/>
  <c r="E174" i="6" s="1"/>
  <c r="E153" i="9"/>
  <c r="E153" i="5"/>
  <c r="E153" i="6" s="1"/>
  <c r="E138" i="9"/>
  <c r="E138" i="5"/>
  <c r="E138" i="6" s="1"/>
  <c r="E121" i="9"/>
  <c r="E121" i="5"/>
  <c r="E121" i="6" s="1"/>
  <c r="E248" i="5"/>
  <c r="E248" i="6" s="1"/>
  <c r="E249" i="9"/>
  <c r="C318" i="17"/>
  <c r="D314" i="17"/>
  <c r="F318" i="17"/>
  <c r="B314" i="17"/>
  <c r="E238" i="9"/>
  <c r="E238" i="5"/>
  <c r="E238" i="6" s="1"/>
  <c r="E219" i="9"/>
  <c r="E219" i="5"/>
  <c r="E219" i="6" s="1"/>
  <c r="E125" i="9"/>
  <c r="E125" i="5"/>
  <c r="E125" i="6" s="1"/>
  <c r="E58" i="9"/>
  <c r="E58" i="5"/>
  <c r="E245" i="9"/>
  <c r="E245" i="5"/>
  <c r="E245" i="6" s="1"/>
  <c r="E242" i="9"/>
  <c r="E242" i="5"/>
  <c r="E242" i="6" s="1"/>
  <c r="E213" i="9"/>
  <c r="E213" i="5"/>
  <c r="E213" i="6" s="1"/>
  <c r="E210" i="9"/>
  <c r="E210" i="5"/>
  <c r="E210" i="6" s="1"/>
  <c r="E186" i="9"/>
  <c r="E186" i="5"/>
  <c r="E186" i="6" s="1"/>
  <c r="E181" i="9"/>
  <c r="E181" i="5"/>
  <c r="E181" i="6" s="1"/>
  <c r="E161" i="9"/>
  <c r="E161" i="5"/>
  <c r="E161" i="6" s="1"/>
  <c r="E157" i="9"/>
  <c r="E157" i="5"/>
  <c r="E157" i="6" s="1"/>
  <c r="E146" i="9"/>
  <c r="E146" i="5"/>
  <c r="E146" i="6" s="1"/>
  <c r="E114" i="9"/>
  <c r="E114" i="5"/>
  <c r="E114" i="6" s="1"/>
  <c r="E105" i="9"/>
  <c r="E105" i="5"/>
  <c r="E105" i="6" s="1"/>
  <c r="E97" i="9"/>
  <c r="E97" i="5"/>
  <c r="E97" i="6" s="1"/>
  <c r="E89" i="9"/>
  <c r="E89" i="5"/>
  <c r="E89" i="6" s="1"/>
  <c r="E81" i="9"/>
  <c r="E81" i="5"/>
  <c r="E81" i="6" s="1"/>
  <c r="E37" i="9"/>
  <c r="E37" i="5"/>
  <c r="E37" i="6" s="1"/>
  <c r="E17" i="9"/>
  <c r="E17" i="5"/>
  <c r="D17" i="10" s="1"/>
  <c r="D18" i="11" s="1"/>
  <c r="C13" i="9"/>
  <c r="F246" i="9"/>
  <c r="C241" i="9"/>
  <c r="D236" i="9"/>
  <c r="D232" i="9"/>
  <c r="D228" i="9"/>
  <c r="E223" i="9"/>
  <c r="E223" i="5"/>
  <c r="E223" i="6" s="1"/>
  <c r="C221" i="9"/>
  <c r="E215" i="9"/>
  <c r="E215" i="5"/>
  <c r="E215" i="6" s="1"/>
  <c r="F210" i="9"/>
  <c r="D208" i="9"/>
  <c r="F206" i="9"/>
  <c r="F202" i="9"/>
  <c r="E195" i="9"/>
  <c r="E195" i="5"/>
  <c r="E195" i="6" s="1"/>
  <c r="C185" i="9"/>
  <c r="F182" i="9"/>
  <c r="C181" i="9"/>
  <c r="E179" i="9"/>
  <c r="E179" i="5"/>
  <c r="E179" i="6" s="1"/>
  <c r="D176" i="9"/>
  <c r="D172" i="9"/>
  <c r="C169" i="9"/>
  <c r="D164" i="9"/>
  <c r="C161" i="9"/>
  <c r="E155" i="9"/>
  <c r="E155" i="5"/>
  <c r="E155" i="6" s="1"/>
  <c r="F150" i="9"/>
  <c r="F146" i="9"/>
  <c r="E143" i="9"/>
  <c r="E143" i="5"/>
  <c r="E143" i="6" s="1"/>
  <c r="F138" i="9"/>
  <c r="E135" i="9"/>
  <c r="E135" i="5"/>
  <c r="E135" i="6" s="1"/>
  <c r="D128" i="9"/>
  <c r="C125" i="9"/>
  <c r="C121" i="9"/>
  <c r="C113" i="9"/>
  <c r="C109" i="9"/>
  <c r="D96" i="9"/>
  <c r="E91" i="9"/>
  <c r="E91" i="5"/>
  <c r="E91" i="6" s="1"/>
  <c r="F86" i="9"/>
  <c r="D84" i="9"/>
  <c r="E79" i="9"/>
  <c r="E79" i="5"/>
  <c r="E79" i="6" s="1"/>
  <c r="F78" i="9"/>
  <c r="C77" i="9"/>
  <c r="E75" i="9"/>
  <c r="E75" i="5"/>
  <c r="E75" i="6" s="1"/>
  <c r="F74" i="9"/>
  <c r="C73" i="9"/>
  <c r="D72" i="9"/>
  <c r="E71" i="9"/>
  <c r="E71" i="5"/>
  <c r="E71" i="6" s="1"/>
  <c r="F70" i="9"/>
  <c r="D68" i="9"/>
  <c r="E67" i="9"/>
  <c r="E67" i="5"/>
  <c r="E67" i="6" s="1"/>
  <c r="C65" i="9"/>
  <c r="D64" i="9"/>
  <c r="C61" i="9"/>
  <c r="D60" i="9"/>
  <c r="F58" i="9"/>
  <c r="D56" i="9"/>
  <c r="C53" i="9"/>
  <c r="D52" i="9"/>
  <c r="F50" i="9"/>
  <c r="C49" i="9"/>
  <c r="D48" i="9"/>
  <c r="F46" i="9"/>
  <c r="C45" i="9"/>
  <c r="D44" i="9"/>
  <c r="F42" i="9"/>
  <c r="D40" i="9"/>
  <c r="C37" i="9"/>
  <c r="D36" i="9"/>
  <c r="D32" i="9"/>
  <c r="F30" i="9"/>
  <c r="D28" i="9"/>
  <c r="F26" i="9"/>
  <c r="D24" i="9"/>
  <c r="F22" i="9"/>
  <c r="D20" i="9"/>
  <c r="F18" i="9"/>
  <c r="D16" i="9"/>
  <c r="F14" i="9"/>
  <c r="D12" i="9"/>
  <c r="F10" i="9"/>
  <c r="C9" i="9"/>
  <c r="D8" i="9"/>
  <c r="C318" i="12"/>
  <c r="C314" i="17"/>
  <c r="D314" i="12"/>
  <c r="B318" i="17"/>
  <c r="E314" i="17"/>
  <c r="E246" i="9"/>
  <c r="E246" i="5"/>
  <c r="E246" i="6" s="1"/>
  <c r="E206" i="9"/>
  <c r="E206" i="5"/>
  <c r="E206" i="6" s="1"/>
  <c r="E198" i="9"/>
  <c r="E198" i="5"/>
  <c r="E198" i="6" s="1"/>
  <c r="F248" i="9"/>
  <c r="F249" i="9"/>
  <c r="E234" i="9"/>
  <c r="E234" i="5"/>
  <c r="E234" i="6" s="1"/>
  <c r="E229" i="9"/>
  <c r="E229" i="5"/>
  <c r="E229" i="6" s="1"/>
  <c r="E226" i="9"/>
  <c r="E226" i="5"/>
  <c r="E226" i="6" s="1"/>
  <c r="C224" i="9"/>
  <c r="F217" i="9"/>
  <c r="E207" i="9"/>
  <c r="E207" i="5"/>
  <c r="E207" i="6" s="1"/>
  <c r="E197" i="9"/>
  <c r="E197" i="5"/>
  <c r="E197" i="6" s="1"/>
  <c r="E175" i="9"/>
  <c r="E175" i="5"/>
  <c r="E175" i="6" s="1"/>
  <c r="F173" i="9"/>
  <c r="D167" i="9"/>
  <c r="E165" i="9"/>
  <c r="E165" i="5"/>
  <c r="E165" i="6" s="1"/>
  <c r="F141" i="9"/>
  <c r="E133" i="9"/>
  <c r="E133" i="5"/>
  <c r="E133" i="6" s="1"/>
  <c r="D131" i="9"/>
  <c r="E129" i="9"/>
  <c r="E129" i="5"/>
  <c r="E129" i="6" s="1"/>
  <c r="D124" i="9"/>
  <c r="C116" i="9"/>
  <c r="E106" i="9"/>
  <c r="E106" i="5"/>
  <c r="E106" i="6" s="1"/>
  <c r="F93" i="9"/>
  <c r="E85" i="9"/>
  <c r="E85" i="5"/>
  <c r="E85" i="6" s="1"/>
  <c r="E77" i="9"/>
  <c r="E77" i="5"/>
  <c r="E77" i="6" s="1"/>
  <c r="E73" i="9"/>
  <c r="E73" i="5"/>
  <c r="E54" i="9"/>
  <c r="E54" i="5"/>
  <c r="E42" i="9"/>
  <c r="E42" i="5"/>
  <c r="E42" i="6" s="1"/>
  <c r="E33" i="9"/>
  <c r="E33" i="5"/>
  <c r="C30" i="9"/>
  <c r="E18" i="9"/>
  <c r="E18" i="5"/>
  <c r="C248" i="9"/>
  <c r="C249" i="9"/>
  <c r="E222" i="9"/>
  <c r="E222" i="5"/>
  <c r="E222" i="6" s="1"/>
  <c r="E218" i="9"/>
  <c r="E218" i="5"/>
  <c r="E218" i="6" s="1"/>
  <c r="E194" i="9"/>
  <c r="E194" i="5"/>
  <c r="E194" i="6" s="1"/>
  <c r="E178" i="9"/>
  <c r="E178" i="5"/>
  <c r="E178" i="6" s="1"/>
  <c r="E142" i="9"/>
  <c r="E142" i="5"/>
  <c r="E142" i="6" s="1"/>
  <c r="E66" i="9"/>
  <c r="E66" i="5"/>
  <c r="E66" i="6" s="1"/>
  <c r="C239" i="9"/>
  <c r="E230" i="9"/>
  <c r="E230" i="5"/>
  <c r="E230" i="6" s="1"/>
  <c r="C229" i="9"/>
  <c r="D226" i="9"/>
  <c r="B220" i="9"/>
  <c r="C207" i="9"/>
  <c r="E202" i="9"/>
  <c r="E202" i="5"/>
  <c r="E202" i="6" s="1"/>
  <c r="E190" i="9"/>
  <c r="E190" i="5"/>
  <c r="E190" i="6" s="1"/>
  <c r="B188" i="9"/>
  <c r="D179" i="9"/>
  <c r="F177" i="9"/>
  <c r="C175" i="9"/>
  <c r="E170" i="9"/>
  <c r="E170" i="5"/>
  <c r="E170" i="6" s="1"/>
  <c r="E158" i="9"/>
  <c r="E158" i="5"/>
  <c r="E158" i="6" s="1"/>
  <c r="C156" i="9"/>
  <c r="F153" i="9"/>
  <c r="C152" i="9"/>
  <c r="E149" i="9"/>
  <c r="E149" i="5"/>
  <c r="E149" i="6" s="1"/>
  <c r="E130" i="9"/>
  <c r="E130" i="5"/>
  <c r="E130" i="6" s="1"/>
  <c r="C128" i="9"/>
  <c r="E126" i="9"/>
  <c r="E126" i="5"/>
  <c r="E126" i="6" s="1"/>
  <c r="E117" i="9"/>
  <c r="E117" i="5"/>
  <c r="E117" i="6" s="1"/>
  <c r="E109" i="9"/>
  <c r="E109" i="5"/>
  <c r="E109" i="6" s="1"/>
  <c r="E107" i="9"/>
  <c r="E107" i="5"/>
  <c r="E107" i="6" s="1"/>
  <c r="E101" i="9"/>
  <c r="E101" i="5"/>
  <c r="E101" i="6" s="1"/>
  <c r="E93" i="9"/>
  <c r="E93" i="5"/>
  <c r="E93" i="6" s="1"/>
  <c r="D91" i="9"/>
  <c r="E83" i="9"/>
  <c r="E83" i="5"/>
  <c r="E83" i="6" s="1"/>
  <c r="F76" i="9"/>
  <c r="C75" i="9"/>
  <c r="E61" i="9"/>
  <c r="E61" i="5"/>
  <c r="E61" i="6" s="1"/>
  <c r="E61" i="13" s="1"/>
  <c r="E49" i="9"/>
  <c r="E49" i="5"/>
  <c r="E49" i="6" s="1"/>
  <c r="C33" i="9"/>
  <c r="E25" i="9"/>
  <c r="E25" i="5"/>
  <c r="E25" i="6" s="1"/>
  <c r="C23" i="9"/>
  <c r="E21" i="9"/>
  <c r="E21" i="5"/>
  <c r="E21" i="6" s="1"/>
  <c r="F72" i="9"/>
  <c r="D70" i="9"/>
  <c r="C67" i="9"/>
  <c r="B64" i="9"/>
  <c r="D62" i="9"/>
  <c r="C59" i="9"/>
  <c r="B52" i="9"/>
  <c r="D50" i="9"/>
  <c r="B40" i="9"/>
  <c r="D34" i="9"/>
  <c r="B28" i="9"/>
  <c r="B20" i="9"/>
  <c r="B12" i="9"/>
  <c r="D10" i="9"/>
  <c r="F8" i="9"/>
  <c r="B8" i="9"/>
  <c r="D6" i="9"/>
  <c r="D297" i="12"/>
  <c r="D297" i="17"/>
  <c r="D268" i="12"/>
  <c r="D268" i="17"/>
  <c r="F298" i="12"/>
  <c r="F298" i="17"/>
  <c r="F270" i="12"/>
  <c r="F270" i="17"/>
  <c r="B325" i="12"/>
  <c r="B325" i="17"/>
  <c r="E325" i="17"/>
  <c r="D259" i="12"/>
  <c r="D259" i="17"/>
  <c r="F295" i="12"/>
  <c r="F295" i="17"/>
  <c r="D295" i="12"/>
  <c r="D295" i="17"/>
  <c r="E253" i="12"/>
  <c r="E253" i="17"/>
  <c r="D323" i="12"/>
  <c r="D323" i="17"/>
  <c r="F260" i="12"/>
  <c r="F260" i="17"/>
  <c r="E33" i="7"/>
  <c r="B33" i="5" s="1"/>
  <c r="B33" i="6" s="1"/>
  <c r="D294" i="12"/>
  <c r="D294" i="17"/>
  <c r="C287" i="12"/>
  <c r="C287" i="17"/>
  <c r="C290" i="12"/>
  <c r="C290" i="17"/>
  <c r="E297" i="12"/>
  <c r="E297" i="17"/>
  <c r="E268" i="12"/>
  <c r="E268" i="17"/>
  <c r="E263" i="12"/>
  <c r="E263" i="17"/>
  <c r="C291" i="12"/>
  <c r="C291" i="17"/>
  <c r="D302" i="12"/>
  <c r="D302" i="17"/>
  <c r="E257" i="12"/>
  <c r="E257" i="17"/>
  <c r="B257" i="12"/>
  <c r="B257" i="17"/>
  <c r="D300" i="12"/>
  <c r="D300" i="17"/>
  <c r="F288" i="12"/>
  <c r="F288" i="17"/>
  <c r="C288" i="12"/>
  <c r="C288" i="17"/>
  <c r="C298" i="12"/>
  <c r="C298" i="17"/>
  <c r="B270" i="12"/>
  <c r="B270" i="17"/>
  <c r="F265" i="12"/>
  <c r="F265" i="17"/>
  <c r="F321" i="12"/>
  <c r="F321" i="17"/>
  <c r="D296" i="12"/>
  <c r="D296" i="17"/>
  <c r="C296" i="12"/>
  <c r="C296" i="17"/>
  <c r="E299" i="12"/>
  <c r="E299" i="17"/>
  <c r="D299" i="12"/>
  <c r="D299" i="17"/>
  <c r="F262" i="12"/>
  <c r="F262" i="17"/>
  <c r="F255" i="12"/>
  <c r="F255" i="17"/>
  <c r="F325" i="12"/>
  <c r="F325" i="17"/>
  <c r="F289" i="12"/>
  <c r="F289" i="17"/>
  <c r="C267" i="12"/>
  <c r="C267" i="17"/>
  <c r="F319" i="12"/>
  <c r="F319" i="17"/>
  <c r="B259" i="12"/>
  <c r="B259" i="17"/>
  <c r="F327" i="12"/>
  <c r="F327" i="17"/>
  <c r="D292" i="12"/>
  <c r="D292" i="17"/>
  <c r="C295" i="12"/>
  <c r="C295" i="17"/>
  <c r="C253" i="12"/>
  <c r="C253" i="17"/>
  <c r="B323" i="12"/>
  <c r="E323" i="17"/>
  <c r="B323" i="17"/>
  <c r="B260" i="12"/>
  <c r="B260" i="17"/>
  <c r="D287" i="12"/>
  <c r="D287" i="17"/>
  <c r="B291" i="12"/>
  <c r="B291" i="17"/>
  <c r="B302" i="12"/>
  <c r="B302" i="17"/>
  <c r="F267" i="12"/>
  <c r="F267" i="17"/>
  <c r="B178" i="9"/>
  <c r="B157" i="9"/>
  <c r="B150" i="9"/>
  <c r="B48" i="9"/>
  <c r="E21" i="7"/>
  <c r="B294" i="12"/>
  <c r="B294" i="17"/>
  <c r="B287" i="12"/>
  <c r="B287" i="17"/>
  <c r="F290" i="12"/>
  <c r="F290" i="17"/>
  <c r="C297" i="12"/>
  <c r="C297" i="17"/>
  <c r="B268" i="12"/>
  <c r="B268" i="17"/>
  <c r="B263" i="12"/>
  <c r="B263" i="17"/>
  <c r="F291" i="12"/>
  <c r="F291" i="17"/>
  <c r="F302" i="12"/>
  <c r="F302" i="17"/>
  <c r="E302" i="12"/>
  <c r="E302" i="17"/>
  <c r="C257" i="12"/>
  <c r="C257" i="17"/>
  <c r="E300" i="12"/>
  <c r="E300" i="17"/>
  <c r="C300" i="12"/>
  <c r="C300" i="17"/>
  <c r="D288" i="12"/>
  <c r="D288" i="17"/>
  <c r="D298" i="12"/>
  <c r="D298" i="17"/>
  <c r="E298" i="12"/>
  <c r="E298" i="17"/>
  <c r="C270" i="12"/>
  <c r="C270" i="17"/>
  <c r="D265" i="12"/>
  <c r="D265" i="17"/>
  <c r="B265" i="12"/>
  <c r="B265" i="17"/>
  <c r="D321" i="12"/>
  <c r="D321" i="17"/>
  <c r="F296" i="12"/>
  <c r="F296" i="17"/>
  <c r="B299" i="12"/>
  <c r="B299" i="17"/>
  <c r="D262" i="12"/>
  <c r="D262" i="17"/>
  <c r="E262" i="12"/>
  <c r="E262" i="17"/>
  <c r="C255" i="12"/>
  <c r="C255" i="17"/>
  <c r="D325" i="12"/>
  <c r="D325" i="17"/>
  <c r="D289" i="12"/>
  <c r="D289" i="17"/>
  <c r="B289" i="12"/>
  <c r="B289" i="17"/>
  <c r="B267" i="12"/>
  <c r="B267" i="17"/>
  <c r="B319" i="12"/>
  <c r="B319" i="17"/>
  <c r="E319" i="17"/>
  <c r="C259" i="12"/>
  <c r="C259" i="17"/>
  <c r="C327" i="12"/>
  <c r="C327" i="17"/>
  <c r="F292" i="12"/>
  <c r="F292" i="17"/>
  <c r="E295" i="12"/>
  <c r="E295" i="17"/>
  <c r="F253" i="12"/>
  <c r="F253" i="17"/>
  <c r="F323" i="12"/>
  <c r="F323" i="17"/>
  <c r="E260" i="12"/>
  <c r="E260" i="17"/>
  <c r="F294" i="12"/>
  <c r="F294" i="17"/>
  <c r="F287" i="12"/>
  <c r="F287" i="17"/>
  <c r="D290" i="12"/>
  <c r="D290" i="17"/>
  <c r="B297" i="12"/>
  <c r="B297" i="17"/>
  <c r="C263" i="12"/>
  <c r="C263" i="17"/>
  <c r="D263" i="12"/>
  <c r="D263" i="17"/>
  <c r="F257" i="12"/>
  <c r="F257" i="17"/>
  <c r="F300" i="12"/>
  <c r="F300" i="17"/>
  <c r="E288" i="12"/>
  <c r="E288" i="17"/>
  <c r="E265" i="12"/>
  <c r="E265" i="17"/>
  <c r="B321" i="12"/>
  <c r="B321" i="17"/>
  <c r="E321" i="17"/>
  <c r="B296" i="12"/>
  <c r="B296" i="17"/>
  <c r="C299" i="12"/>
  <c r="C299" i="17"/>
  <c r="C262" i="12"/>
  <c r="C262" i="17"/>
  <c r="B255" i="12"/>
  <c r="B255" i="17"/>
  <c r="E289" i="12"/>
  <c r="E289" i="17"/>
  <c r="C319" i="12"/>
  <c r="C319" i="17"/>
  <c r="F259" i="12"/>
  <c r="F259" i="17"/>
  <c r="B327" i="12"/>
  <c r="E327" i="17"/>
  <c r="B327" i="17"/>
  <c r="E292" i="12"/>
  <c r="E292" i="17"/>
  <c r="B194" i="9"/>
  <c r="B210" i="9"/>
  <c r="B133" i="9"/>
  <c r="B85" i="9"/>
  <c r="B234" i="9"/>
  <c r="B198" i="9"/>
  <c r="B190" i="9"/>
  <c r="B154" i="9"/>
  <c r="B130" i="9"/>
  <c r="B118" i="9"/>
  <c r="B94" i="9"/>
  <c r="B82" i="9"/>
  <c r="B78" i="9"/>
  <c r="B74" i="9"/>
  <c r="B70" i="9"/>
  <c r="B66" i="9"/>
  <c r="B62" i="9"/>
  <c r="B58" i="9"/>
  <c r="B54" i="9"/>
  <c r="B50" i="9"/>
  <c r="B42" i="9"/>
  <c r="B30" i="9"/>
  <c r="B26" i="9"/>
  <c r="B22" i="9"/>
  <c r="B18" i="9"/>
  <c r="B14" i="9"/>
  <c r="C294" i="12"/>
  <c r="C294" i="17"/>
  <c r="E294" i="12"/>
  <c r="E294" i="17"/>
  <c r="E287" i="12"/>
  <c r="E287" i="17"/>
  <c r="B290" i="12"/>
  <c r="B290" i="17"/>
  <c r="E290" i="12"/>
  <c r="E290" i="17"/>
  <c r="F297" i="12"/>
  <c r="F297" i="17"/>
  <c r="F268" i="12"/>
  <c r="F268" i="17"/>
  <c r="C268" i="12"/>
  <c r="C268" i="17"/>
  <c r="F263" i="12"/>
  <c r="F263" i="17"/>
  <c r="E291" i="12"/>
  <c r="E291" i="17"/>
  <c r="D291" i="12"/>
  <c r="D291" i="17"/>
  <c r="C302" i="12"/>
  <c r="C302" i="17"/>
  <c r="D257" i="12"/>
  <c r="D257" i="17"/>
  <c r="B300" i="12"/>
  <c r="B300" i="17"/>
  <c r="B288" i="12"/>
  <c r="B288" i="17"/>
  <c r="B298" i="12"/>
  <c r="B298" i="17"/>
  <c r="D270" i="12"/>
  <c r="D270" i="17"/>
  <c r="E270" i="12"/>
  <c r="E270" i="17"/>
  <c r="C265" i="12"/>
  <c r="C265" i="17"/>
  <c r="C321" i="12"/>
  <c r="C321" i="17"/>
  <c r="E296" i="12"/>
  <c r="E296" i="17"/>
  <c r="F299" i="12"/>
  <c r="F299" i="17"/>
  <c r="B262" i="12"/>
  <c r="B262" i="17"/>
  <c r="E255" i="12"/>
  <c r="E255" i="17"/>
  <c r="D255" i="12"/>
  <c r="D255" i="17"/>
  <c r="C325" i="12"/>
  <c r="C325" i="17"/>
  <c r="C289" i="12"/>
  <c r="C289" i="17"/>
  <c r="E267" i="12"/>
  <c r="E267" i="17"/>
  <c r="D267" i="12"/>
  <c r="D267" i="17"/>
  <c r="D319" i="12"/>
  <c r="D319" i="17"/>
  <c r="E259" i="12"/>
  <c r="E259" i="17"/>
  <c r="D327" i="12"/>
  <c r="D327" i="17"/>
  <c r="B292" i="12"/>
  <c r="B292" i="17"/>
  <c r="C292" i="12"/>
  <c r="C292" i="17"/>
  <c r="B295" i="12"/>
  <c r="B295" i="17"/>
  <c r="D253" i="12"/>
  <c r="D253" i="17"/>
  <c r="B253" i="12"/>
  <c r="B253" i="17"/>
  <c r="C323" i="12"/>
  <c r="C323" i="17"/>
  <c r="D260" i="12"/>
  <c r="D260" i="17"/>
  <c r="C260" i="12"/>
  <c r="C260" i="17"/>
  <c r="C40" i="6"/>
  <c r="C24" i="6"/>
  <c r="C20" i="6"/>
  <c r="C16" i="6"/>
  <c r="C4" i="6"/>
  <c r="F82" i="6"/>
  <c r="F38" i="6"/>
  <c r="F34" i="6"/>
  <c r="C79" i="6"/>
  <c r="C75" i="6"/>
  <c r="C55" i="6"/>
  <c r="C51" i="6"/>
  <c r="C35" i="6"/>
  <c r="F101" i="6"/>
  <c r="F81" i="6"/>
  <c r="C3" i="10"/>
  <c r="C4" i="11" s="1"/>
  <c r="C3" i="6"/>
  <c r="C81" i="6"/>
  <c r="C33" i="6"/>
  <c r="C29" i="6"/>
  <c r="C25" i="6"/>
  <c r="C17" i="6"/>
  <c r="C13" i="6"/>
  <c r="F95" i="6"/>
  <c r="F75" i="6"/>
  <c r="F67" i="6"/>
  <c r="F55" i="6"/>
  <c r="F47" i="6"/>
  <c r="F35" i="6"/>
  <c r="F19" i="6"/>
  <c r="C88" i="6"/>
  <c r="C84" i="6"/>
  <c r="C80" i="6"/>
  <c r="C68" i="6"/>
  <c r="C56" i="6"/>
  <c r="C32" i="6"/>
  <c r="F66" i="6"/>
  <c r="F62" i="6"/>
  <c r="F54" i="6"/>
  <c r="C87" i="6"/>
  <c r="C43" i="6"/>
  <c r="C27" i="6"/>
  <c r="C23" i="6"/>
  <c r="C19" i="6"/>
  <c r="C90" i="6"/>
  <c r="C78" i="6"/>
  <c r="C34" i="6"/>
  <c r="C30" i="6"/>
  <c r="C26" i="6"/>
  <c r="C22" i="6"/>
  <c r="C18" i="6"/>
  <c r="F80" i="6"/>
  <c r="F76" i="6"/>
  <c r="F68" i="6"/>
  <c r="F52" i="6"/>
  <c r="F48" i="6"/>
  <c r="F40" i="6"/>
  <c r="F36" i="6"/>
  <c r="F28" i="6"/>
  <c r="E33" i="6"/>
  <c r="E33" i="13" s="1"/>
  <c r="E29" i="6"/>
  <c r="E17" i="6"/>
  <c r="E5" i="6"/>
  <c r="E68" i="6"/>
  <c r="E64" i="6"/>
  <c r="E56" i="6"/>
  <c r="E52" i="6"/>
  <c r="E44" i="6"/>
  <c r="E28" i="6"/>
  <c r="E24" i="6"/>
  <c r="E12" i="6"/>
  <c r="E13" i="10"/>
  <c r="E59" i="6"/>
  <c r="E47" i="6"/>
  <c r="E31" i="6"/>
  <c r="E27" i="6"/>
  <c r="E7" i="6"/>
  <c r="E49" i="10"/>
  <c r="E50" i="11" s="1"/>
  <c r="E41" i="6"/>
  <c r="E9" i="6"/>
  <c r="E70" i="6"/>
  <c r="E62" i="6"/>
  <c r="E58" i="6"/>
  <c r="E54" i="6"/>
  <c r="E50" i="6"/>
  <c r="E38" i="6"/>
  <c r="E34" i="6"/>
  <c r="E22" i="6"/>
  <c r="E18" i="6"/>
  <c r="E3" i="10"/>
  <c r="E3" i="6"/>
  <c r="B221" i="9"/>
  <c r="B161" i="9"/>
  <c r="D135" i="9"/>
  <c r="E28" i="9"/>
  <c r="D248" i="9"/>
  <c r="B246" i="9"/>
  <c r="D244" i="9"/>
  <c r="F242" i="9"/>
  <c r="B242" i="9"/>
  <c r="D240" i="9"/>
  <c r="B238" i="9"/>
  <c r="C237" i="9"/>
  <c r="F234" i="9"/>
  <c r="F230" i="9"/>
  <c r="F226" i="9"/>
  <c r="B226" i="9"/>
  <c r="F222" i="9"/>
  <c r="D220" i="9"/>
  <c r="E159" i="9"/>
  <c r="B134" i="9"/>
  <c r="C117" i="9"/>
  <c r="E110" i="9"/>
  <c r="B109" i="9"/>
  <c r="C104" i="9"/>
  <c r="E102" i="9"/>
  <c r="F97" i="9"/>
  <c r="C96" i="9"/>
  <c r="E94" i="9"/>
  <c r="C91" i="9"/>
  <c r="B90" i="9"/>
  <c r="E86" i="9"/>
  <c r="F81" i="9"/>
  <c r="C56" i="9"/>
  <c r="E41" i="9"/>
  <c r="D38" i="9"/>
  <c r="E30" i="9"/>
  <c r="E13" i="9"/>
  <c r="D243" i="9"/>
  <c r="C233" i="9"/>
  <c r="E235" i="9"/>
  <c r="B205" i="9"/>
  <c r="E203" i="9"/>
  <c r="D184" i="9"/>
  <c r="F169" i="9"/>
  <c r="E150" i="9"/>
  <c r="C144" i="9"/>
  <c r="B125" i="9"/>
  <c r="E118" i="9"/>
  <c r="C84" i="9"/>
  <c r="C80" i="9"/>
  <c r="E69" i="9"/>
  <c r="B68" i="9"/>
  <c r="E45" i="9"/>
  <c r="C35" i="9"/>
  <c r="E10" i="9"/>
  <c r="E5" i="9"/>
  <c r="F218" i="9"/>
  <c r="C217" i="9"/>
  <c r="D216" i="9"/>
  <c r="F214" i="9"/>
  <c r="D212" i="9"/>
  <c r="E211" i="9"/>
  <c r="C209" i="9"/>
  <c r="C205" i="9"/>
  <c r="C201" i="9"/>
  <c r="D200" i="9"/>
  <c r="C197" i="9"/>
  <c r="F194" i="9"/>
  <c r="C193" i="9"/>
  <c r="E191" i="9"/>
  <c r="F190" i="9"/>
  <c r="C189" i="9"/>
  <c r="F186" i="9"/>
  <c r="B186" i="9"/>
  <c r="E183" i="9"/>
  <c r="F178" i="9"/>
  <c r="C177" i="9"/>
  <c r="F174" i="9"/>
  <c r="B174" i="9"/>
  <c r="C173" i="9"/>
  <c r="E171" i="9"/>
  <c r="B170" i="9"/>
  <c r="E167" i="9"/>
  <c r="B166" i="9"/>
  <c r="E163" i="9"/>
  <c r="F162" i="9"/>
  <c r="B162" i="9"/>
  <c r="B158" i="9"/>
  <c r="D156" i="9"/>
  <c r="F154" i="9"/>
  <c r="C153" i="9"/>
  <c r="E151" i="9"/>
  <c r="C149" i="9"/>
  <c r="D148" i="9"/>
  <c r="E147" i="9"/>
  <c r="B146" i="9"/>
  <c r="D144" i="9"/>
  <c r="B142" i="9"/>
  <c r="D140" i="9"/>
  <c r="B138" i="9"/>
  <c r="C137" i="9"/>
  <c r="D136" i="9"/>
  <c r="D132" i="9"/>
  <c r="F130" i="9"/>
  <c r="C129" i="9"/>
  <c r="E127" i="9"/>
  <c r="B126" i="9"/>
  <c r="E123" i="9"/>
  <c r="F122" i="9"/>
  <c r="B122" i="9"/>
  <c r="D120" i="9"/>
  <c r="F118" i="9"/>
  <c r="D116" i="9"/>
  <c r="F114" i="9"/>
  <c r="D112" i="9"/>
  <c r="E111" i="9"/>
  <c r="F110" i="9"/>
  <c r="B110" i="9"/>
  <c r="D108" i="9"/>
  <c r="B106" i="9"/>
  <c r="C105" i="9"/>
  <c r="D104" i="9"/>
  <c r="E103" i="9"/>
  <c r="F102" i="9"/>
  <c r="B102" i="9"/>
  <c r="C101" i="9"/>
  <c r="D100" i="9"/>
  <c r="F98" i="9"/>
  <c r="C97" i="9"/>
  <c r="F94" i="9"/>
  <c r="D92" i="9"/>
  <c r="C89" i="9"/>
  <c r="D88" i="9"/>
  <c r="E87" i="9"/>
  <c r="C85" i="9"/>
  <c r="C69" i="9"/>
  <c r="E63" i="9"/>
  <c r="C57" i="9"/>
  <c r="C41" i="9"/>
  <c r="C21" i="9"/>
  <c r="C5" i="9"/>
  <c r="D175" i="9"/>
  <c r="C160" i="9"/>
  <c r="F149" i="9"/>
  <c r="E134" i="9"/>
  <c r="C124" i="9"/>
  <c r="C108" i="9"/>
  <c r="D95" i="9"/>
  <c r="E90" i="9"/>
  <c r="D83" i="9"/>
  <c r="B81" i="9"/>
  <c r="B77" i="9"/>
  <c r="F69" i="9"/>
  <c r="F65" i="9"/>
  <c r="F61" i="9"/>
  <c r="E26" i="9"/>
  <c r="C19" i="9"/>
  <c r="E14" i="9"/>
  <c r="E8" i="9"/>
  <c r="B10" i="9"/>
  <c r="B6" i="9"/>
  <c r="D4" i="9"/>
  <c r="O4" i="9" s="1"/>
  <c r="E5" i="7"/>
  <c r="B5" i="5" s="1"/>
  <c r="F5" i="10" s="1"/>
  <c r="F6" i="11" s="1"/>
  <c r="B5" i="9"/>
  <c r="D107" i="9"/>
  <c r="F95" i="9"/>
  <c r="C92" i="9"/>
  <c r="B37" i="9"/>
  <c r="E34" i="9"/>
  <c r="E231" i="9"/>
  <c r="D224" i="9"/>
  <c r="B222" i="9"/>
  <c r="B218" i="9"/>
  <c r="C213" i="9"/>
  <c r="F198" i="9"/>
  <c r="D196" i="9"/>
  <c r="F170" i="9"/>
  <c r="D160" i="9"/>
  <c r="F158" i="9"/>
  <c r="C157" i="9"/>
  <c r="C145" i="9"/>
  <c r="C133" i="9"/>
  <c r="E131" i="9"/>
  <c r="B114" i="9"/>
  <c r="F106" i="9"/>
  <c r="E95" i="9"/>
  <c r="B237" i="9"/>
  <c r="D211" i="9"/>
  <c r="F185" i="9"/>
  <c r="B173" i="9"/>
  <c r="E162" i="9"/>
  <c r="D147" i="9"/>
  <c r="B137" i="9"/>
  <c r="F121" i="9"/>
  <c r="D111" i="9"/>
  <c r="F109" i="9"/>
  <c r="F82" i="9"/>
  <c r="C78" i="9"/>
  <c r="F66" i="9"/>
  <c r="B55" i="9"/>
  <c r="C54" i="9"/>
  <c r="E52" i="9"/>
  <c r="E39" i="9"/>
  <c r="F36" i="9"/>
  <c r="D25" i="9"/>
  <c r="D17" i="9"/>
  <c r="E10" i="7"/>
  <c r="B10" i="5" s="1"/>
  <c r="C240" i="9"/>
  <c r="D227" i="9"/>
  <c r="E214" i="9"/>
  <c r="F201" i="9"/>
  <c r="B189" i="9"/>
  <c r="C180" i="9"/>
  <c r="D171" i="9"/>
  <c r="D163" i="9"/>
  <c r="E154" i="9"/>
  <c r="F145" i="9"/>
  <c r="F137" i="9"/>
  <c r="B129" i="9"/>
  <c r="C120" i="9"/>
  <c r="C112" i="9"/>
  <c r="B93" i="9"/>
  <c r="F89" i="9"/>
  <c r="F85" i="9"/>
  <c r="E239" i="9"/>
  <c r="B214" i="9"/>
  <c r="D188" i="9"/>
  <c r="F105" i="9"/>
  <c r="E98" i="9"/>
  <c r="B97" i="9"/>
  <c r="F35" i="9"/>
  <c r="E247" i="9"/>
  <c r="E243" i="9"/>
  <c r="F238" i="9"/>
  <c r="E227" i="9"/>
  <c r="C225" i="9"/>
  <c r="B206" i="9"/>
  <c r="B202" i="9"/>
  <c r="E199" i="9"/>
  <c r="D192" i="9"/>
  <c r="E187" i="9"/>
  <c r="D180" i="9"/>
  <c r="F166" i="9"/>
  <c r="C165" i="9"/>
  <c r="C141" i="9"/>
  <c r="E139" i="9"/>
  <c r="F134" i="9"/>
  <c r="E119" i="9"/>
  <c r="E115" i="9"/>
  <c r="E99" i="9"/>
  <c r="B98" i="9"/>
  <c r="C93" i="9"/>
  <c r="B86" i="9"/>
  <c r="B38" i="9"/>
  <c r="F233" i="9"/>
  <c r="C208" i="9"/>
  <c r="E182" i="9"/>
  <c r="C176" i="9"/>
  <c r="E166" i="9"/>
  <c r="B141" i="9"/>
  <c r="D115" i="9"/>
  <c r="B105" i="9"/>
  <c r="D103" i="9"/>
  <c r="B101" i="9"/>
  <c r="D99" i="9"/>
  <c r="C90" i="9"/>
  <c r="D87" i="9"/>
  <c r="E82" i="9"/>
  <c r="C81" i="9"/>
  <c r="F55" i="9"/>
  <c r="F54" i="9"/>
  <c r="E51" i="9"/>
  <c r="F47" i="9"/>
  <c r="E46" i="9"/>
  <c r="E44" i="9"/>
  <c r="C25" i="9"/>
  <c r="C24" i="9"/>
  <c r="E22" i="9"/>
  <c r="F19" i="9"/>
  <c r="D18" i="9"/>
  <c r="C17" i="9"/>
  <c r="D79" i="9"/>
  <c r="E78" i="9"/>
  <c r="F77" i="9"/>
  <c r="C76" i="9"/>
  <c r="E74" i="9"/>
  <c r="B73" i="9"/>
  <c r="C72" i="9"/>
  <c r="E70" i="9"/>
  <c r="B69" i="9"/>
  <c r="D67" i="9"/>
  <c r="C64" i="9"/>
  <c r="B61" i="9"/>
  <c r="D59" i="9"/>
  <c r="F57" i="9"/>
  <c r="D55" i="9"/>
  <c r="F53" i="9"/>
  <c r="C52" i="9"/>
  <c r="F49" i="9"/>
  <c r="B49" i="9"/>
  <c r="B45" i="9"/>
  <c r="C44" i="9"/>
  <c r="D43" i="9"/>
  <c r="F41" i="9"/>
  <c r="D39" i="9"/>
  <c r="F37" i="9"/>
  <c r="C36" i="9"/>
  <c r="D31" i="9"/>
  <c r="F29" i="9"/>
  <c r="C28" i="9"/>
  <c r="F25" i="9"/>
  <c r="B25" i="9"/>
  <c r="D23" i="9"/>
  <c r="F21" i="9"/>
  <c r="D19" i="9"/>
  <c r="F17" i="9"/>
  <c r="B17" i="9"/>
  <c r="D15" i="9"/>
  <c r="F13" i="9"/>
  <c r="C12" i="9"/>
  <c r="C8" i="9"/>
  <c r="D75" i="9"/>
  <c r="F101" i="9"/>
  <c r="F96" i="9"/>
  <c r="C88" i="9"/>
  <c r="C74" i="9"/>
  <c r="F67" i="9"/>
  <c r="F62" i="9"/>
  <c r="E59" i="9"/>
  <c r="F56" i="9"/>
  <c r="E55" i="9"/>
  <c r="E53" i="9"/>
  <c r="F48" i="9"/>
  <c r="E47" i="9"/>
  <c r="C46" i="9"/>
  <c r="E40" i="9"/>
  <c r="F38" i="9"/>
  <c r="D37" i="9"/>
  <c r="E36" i="9"/>
  <c r="E35" i="9"/>
  <c r="C34" i="9"/>
  <c r="E32" i="9"/>
  <c r="E31" i="9"/>
  <c r="E29" i="9"/>
  <c r="C26" i="9"/>
  <c r="F20" i="9"/>
  <c r="E19" i="9"/>
  <c r="C18" i="9"/>
  <c r="C14" i="9"/>
  <c r="E12" i="9"/>
  <c r="E9" i="9"/>
  <c r="E6" i="9"/>
  <c r="E4" i="9"/>
  <c r="E4" i="8" s="1"/>
  <c r="E5" i="8" s="1"/>
  <c r="E6" i="8" s="1"/>
  <c r="E7" i="8" s="1"/>
  <c r="E53" i="7"/>
  <c r="B53" i="5" s="1"/>
  <c r="B248" i="9"/>
  <c r="C247" i="9"/>
  <c r="D246" i="9"/>
  <c r="F244" i="9"/>
  <c r="B244" i="9"/>
  <c r="C243" i="9"/>
  <c r="E241" i="9"/>
  <c r="F240" i="9"/>
  <c r="B240" i="9"/>
  <c r="D238" i="9"/>
  <c r="E237" i="9"/>
  <c r="F236" i="9"/>
  <c r="C235" i="9"/>
  <c r="D234" i="9"/>
  <c r="E233" i="9"/>
  <c r="B232" i="9"/>
  <c r="C231" i="9"/>
  <c r="D230" i="9"/>
  <c r="F228" i="9"/>
  <c r="B228" i="9"/>
  <c r="C227" i="9"/>
  <c r="E225" i="9"/>
  <c r="F224" i="9"/>
  <c r="B224" i="9"/>
  <c r="D222" i="9"/>
  <c r="E221" i="9"/>
  <c r="F220" i="9"/>
  <c r="C219" i="9"/>
  <c r="D218" i="9"/>
  <c r="E217" i="9"/>
  <c r="B216" i="9"/>
  <c r="C215" i="9"/>
  <c r="D214" i="9"/>
  <c r="F212" i="9"/>
  <c r="B212" i="9"/>
  <c r="C211" i="9"/>
  <c r="E209" i="9"/>
  <c r="F208" i="9"/>
  <c r="B208" i="9"/>
  <c r="D206" i="9"/>
  <c r="E205" i="9"/>
  <c r="F204" i="9"/>
  <c r="C203" i="9"/>
  <c r="D202" i="9"/>
  <c r="E201" i="9"/>
  <c r="B200" i="9"/>
  <c r="C199" i="9"/>
  <c r="D198" i="9"/>
  <c r="F196" i="9"/>
  <c r="B196" i="9"/>
  <c r="C195" i="9"/>
  <c r="E193" i="9"/>
  <c r="F192" i="9"/>
  <c r="B192" i="9"/>
  <c r="D190" i="9"/>
  <c r="E189" i="9"/>
  <c r="F188" i="9"/>
  <c r="C187" i="9"/>
  <c r="D186" i="9"/>
  <c r="E185" i="9"/>
  <c r="B184" i="9"/>
  <c r="C183" i="9"/>
  <c r="D182" i="9"/>
  <c r="F180" i="9"/>
  <c r="B180" i="9"/>
  <c r="E177" i="9"/>
  <c r="B176" i="9"/>
  <c r="E173" i="9"/>
  <c r="C171" i="9"/>
  <c r="E169" i="9"/>
  <c r="C167" i="9"/>
  <c r="F164" i="9"/>
  <c r="C163" i="9"/>
  <c r="F160" i="9"/>
  <c r="D158" i="9"/>
  <c r="F156" i="9"/>
  <c r="D154" i="9"/>
  <c r="B152" i="9"/>
  <c r="D150" i="9"/>
  <c r="B148" i="9"/>
  <c r="E145" i="9"/>
  <c r="B144" i="9"/>
  <c r="E141" i="9"/>
  <c r="C139" i="9"/>
  <c r="E137" i="9"/>
  <c r="C135" i="9"/>
  <c r="F132" i="9"/>
  <c r="C131" i="9"/>
  <c r="F128" i="9"/>
  <c r="D126" i="9"/>
  <c r="F124" i="9"/>
  <c r="D122" i="9"/>
  <c r="B120" i="9"/>
  <c r="D118" i="9"/>
  <c r="B116" i="9"/>
  <c r="E113" i="9"/>
  <c r="B112" i="9"/>
  <c r="E65" i="9"/>
  <c r="E57" i="9"/>
  <c r="B56" i="9"/>
  <c r="C47" i="9"/>
  <c r="D46" i="9"/>
  <c r="F44" i="9"/>
  <c r="F32" i="9"/>
  <c r="B32" i="9"/>
  <c r="C31" i="9"/>
  <c r="D26" i="9"/>
  <c r="C15" i="9"/>
  <c r="F4" i="9"/>
  <c r="Q4" i="9" s="1"/>
  <c r="Q5" i="9" s="1"/>
  <c r="Q6" i="9" s="1"/>
  <c r="B4" i="9"/>
  <c r="M4" i="9" s="1"/>
  <c r="M5" i="9" s="1"/>
  <c r="B165" i="9"/>
  <c r="C148" i="9"/>
  <c r="D139" i="9"/>
  <c r="E122" i="9"/>
  <c r="F113" i="9"/>
  <c r="C79" i="9"/>
  <c r="F75" i="9"/>
  <c r="E68" i="9"/>
  <c r="B67" i="9"/>
  <c r="E64" i="9"/>
  <c r="E62" i="9"/>
  <c r="E60" i="9"/>
  <c r="E56" i="9"/>
  <c r="C55" i="9"/>
  <c r="E50" i="9"/>
  <c r="E48" i="9"/>
  <c r="B47" i="9"/>
  <c r="B46" i="9"/>
  <c r="E43" i="9"/>
  <c r="C40" i="9"/>
  <c r="E38" i="9"/>
  <c r="B34" i="9"/>
  <c r="C29" i="9"/>
  <c r="E27" i="9"/>
  <c r="E24" i="9"/>
  <c r="E23" i="9"/>
  <c r="C22" i="9"/>
  <c r="E20" i="9"/>
  <c r="E16" i="9"/>
  <c r="E15" i="9"/>
  <c r="E11" i="9"/>
  <c r="E7" i="9"/>
  <c r="C4" i="9"/>
  <c r="N4" i="9" s="1"/>
  <c r="N5" i="9" s="1"/>
  <c r="E77" i="7"/>
  <c r="B77" i="5" s="1"/>
  <c r="B77" i="10" s="1"/>
  <c r="B78" i="11" s="1"/>
  <c r="E248" i="9"/>
  <c r="F247" i="9"/>
  <c r="B247" i="9"/>
  <c r="C246" i="9"/>
  <c r="D245" i="9"/>
  <c r="E244" i="9"/>
  <c r="F243" i="9"/>
  <c r="B243" i="9"/>
  <c r="C242" i="9"/>
  <c r="D241" i="9"/>
  <c r="E240" i="9"/>
  <c r="F239" i="9"/>
  <c r="B239" i="9"/>
  <c r="C238" i="9"/>
  <c r="D237" i="9"/>
  <c r="E236" i="9"/>
  <c r="F235" i="9"/>
  <c r="B235" i="9"/>
  <c r="C234" i="9"/>
  <c r="D233" i="9"/>
  <c r="E232" i="9"/>
  <c r="F231" i="9"/>
  <c r="B231" i="9"/>
  <c r="C230" i="9"/>
  <c r="D229" i="9"/>
  <c r="E228" i="9"/>
  <c r="F227" i="9"/>
  <c r="B227" i="9"/>
  <c r="C226" i="9"/>
  <c r="D225" i="9"/>
  <c r="E224" i="9"/>
  <c r="F223" i="9"/>
  <c r="B223" i="9"/>
  <c r="C222" i="9"/>
  <c r="D221" i="9"/>
  <c r="E220" i="9"/>
  <c r="F219" i="9"/>
  <c r="B219" i="9"/>
  <c r="C218" i="9"/>
  <c r="D217" i="9"/>
  <c r="E216" i="9"/>
  <c r="F215" i="9"/>
  <c r="B215" i="9"/>
  <c r="C214" i="9"/>
  <c r="D213" i="9"/>
  <c r="E212" i="9"/>
  <c r="F211" i="9"/>
  <c r="B211" i="9"/>
  <c r="C210" i="9"/>
  <c r="D209" i="9"/>
  <c r="E208" i="9"/>
  <c r="F207" i="9"/>
  <c r="B207" i="9"/>
  <c r="C206" i="9"/>
  <c r="D205" i="9"/>
  <c r="E204" i="9"/>
  <c r="F203" i="9"/>
  <c r="B203" i="9"/>
  <c r="C202" i="9"/>
  <c r="D201" i="9"/>
  <c r="E200" i="9"/>
  <c r="F199" i="9"/>
  <c r="B199" i="9"/>
  <c r="C198" i="9"/>
  <c r="D197" i="9"/>
  <c r="E196" i="9"/>
  <c r="F195" i="9"/>
  <c r="B195" i="9"/>
  <c r="C194" i="9"/>
  <c r="D193" i="9"/>
  <c r="E192" i="9"/>
  <c r="F191" i="9"/>
  <c r="B191" i="9"/>
  <c r="C190" i="9"/>
  <c r="D189" i="9"/>
  <c r="E188" i="9"/>
  <c r="F187" i="9"/>
  <c r="B187" i="9"/>
  <c r="C186" i="9"/>
  <c r="D185" i="9"/>
  <c r="E184" i="9"/>
  <c r="F183" i="9"/>
  <c r="B183" i="9"/>
  <c r="C182" i="9"/>
  <c r="D181" i="9"/>
  <c r="E180" i="9"/>
  <c r="F179" i="9"/>
  <c r="B179" i="9"/>
  <c r="C178" i="9"/>
  <c r="D177" i="9"/>
  <c r="E176" i="9"/>
  <c r="F175" i="9"/>
  <c r="B175" i="9"/>
  <c r="C174" i="9"/>
  <c r="D173" i="9"/>
  <c r="E172" i="9"/>
  <c r="F171" i="9"/>
  <c r="B171" i="9"/>
  <c r="C170" i="9"/>
  <c r="D169" i="9"/>
  <c r="E168" i="9"/>
  <c r="F167" i="9"/>
  <c r="B167" i="9"/>
  <c r="C166" i="9"/>
  <c r="D165" i="9"/>
  <c r="E164" i="9"/>
  <c r="F163" i="9"/>
  <c r="B163" i="9"/>
  <c r="C162" i="9"/>
  <c r="D161" i="9"/>
  <c r="E160" i="9"/>
  <c r="F159" i="9"/>
  <c r="B159" i="9"/>
  <c r="C158" i="9"/>
  <c r="D157" i="9"/>
  <c r="E156" i="9"/>
  <c r="F155" i="9"/>
  <c r="B155" i="9"/>
  <c r="C154" i="9"/>
  <c r="D153" i="9"/>
  <c r="E152" i="9"/>
  <c r="F151" i="9"/>
  <c r="B151" i="9"/>
  <c r="C150" i="9"/>
  <c r="D149" i="9"/>
  <c r="E148" i="9"/>
  <c r="F147" i="9"/>
  <c r="B147" i="9"/>
  <c r="C146" i="9"/>
  <c r="D145" i="9"/>
  <c r="E144" i="9"/>
  <c r="F143" i="9"/>
  <c r="B143" i="9"/>
  <c r="C142" i="9"/>
  <c r="D141" i="9"/>
  <c r="E140" i="9"/>
  <c r="F139" i="9"/>
  <c r="B139" i="9"/>
  <c r="C138" i="9"/>
  <c r="D137" i="9"/>
  <c r="E136" i="9"/>
  <c r="F135" i="9"/>
  <c r="B135" i="9"/>
  <c r="C134" i="9"/>
  <c r="D133" i="9"/>
  <c r="E132" i="9"/>
  <c r="F131" i="9"/>
  <c r="B131" i="9"/>
  <c r="C130" i="9"/>
  <c r="D129" i="9"/>
  <c r="E128" i="9"/>
  <c r="F127" i="9"/>
  <c r="B127" i="9"/>
  <c r="C126" i="9"/>
  <c r="D125" i="9"/>
  <c r="E124" i="9"/>
  <c r="F123" i="9"/>
  <c r="B123" i="9"/>
  <c r="C122" i="9"/>
  <c r="D121" i="9"/>
  <c r="E120" i="9"/>
  <c r="F119" i="9"/>
  <c r="B119" i="9"/>
  <c r="C118" i="9"/>
  <c r="D117" i="9"/>
  <c r="E116" i="9"/>
  <c r="F115" i="9"/>
  <c r="B115" i="9"/>
  <c r="C114" i="9"/>
  <c r="D113" i="9"/>
  <c r="E112" i="9"/>
  <c r="F111" i="9"/>
  <c r="B111" i="9"/>
  <c r="C110" i="9"/>
  <c r="D109" i="9"/>
  <c r="E108" i="9"/>
  <c r="F107" i="9"/>
  <c r="B107" i="9"/>
  <c r="C106" i="9"/>
  <c r="D105" i="9"/>
  <c r="E104" i="9"/>
  <c r="F103" i="9"/>
  <c r="B103" i="9"/>
  <c r="C102" i="9"/>
  <c r="D101" i="9"/>
  <c r="E100" i="9"/>
  <c r="F99" i="9"/>
  <c r="B99" i="9"/>
  <c r="C98" i="9"/>
  <c r="D97" i="9"/>
  <c r="E96" i="9"/>
  <c r="B95" i="9"/>
  <c r="C94" i="9"/>
  <c r="D93" i="9"/>
  <c r="E92" i="9"/>
  <c r="F91" i="9"/>
  <c r="B91" i="9"/>
  <c r="D89" i="9"/>
  <c r="E88" i="9"/>
  <c r="F87" i="9"/>
  <c r="B87" i="9"/>
  <c r="C86" i="9"/>
  <c r="D85" i="9"/>
  <c r="E84" i="9"/>
  <c r="F83" i="9"/>
  <c r="B83" i="9"/>
  <c r="C82" i="9"/>
  <c r="D81" i="9"/>
  <c r="E80" i="9"/>
  <c r="F79" i="9"/>
  <c r="B79" i="9"/>
  <c r="D77" i="9"/>
  <c r="E76" i="9"/>
  <c r="B75" i="9"/>
  <c r="D73" i="9"/>
  <c r="E72" i="9"/>
  <c r="F71" i="9"/>
  <c r="B71" i="9"/>
  <c r="C70" i="9"/>
  <c r="D69" i="9"/>
  <c r="C66" i="9"/>
  <c r="D65" i="9"/>
  <c r="F63" i="9"/>
  <c r="B63" i="9"/>
  <c r="C62" i="9"/>
  <c r="D61" i="9"/>
  <c r="F59" i="9"/>
  <c r="B59" i="9"/>
  <c r="C58" i="9"/>
  <c r="D57" i="9"/>
  <c r="D53" i="9"/>
  <c r="F51" i="9"/>
  <c r="B51" i="9"/>
  <c r="C50" i="9"/>
  <c r="D49" i="9"/>
  <c r="D45" i="9"/>
  <c r="F43" i="9"/>
  <c r="B43" i="9"/>
  <c r="C42" i="9"/>
  <c r="D41" i="9"/>
  <c r="F39" i="9"/>
  <c r="B39" i="9"/>
  <c r="C38" i="9"/>
  <c r="B35" i="9"/>
  <c r="D33" i="9"/>
  <c r="B31" i="9"/>
  <c r="D29" i="9"/>
  <c r="F27" i="9"/>
  <c r="B27" i="9"/>
  <c r="F23" i="9"/>
  <c r="B23" i="9"/>
  <c r="D21" i="9"/>
  <c r="B19" i="9"/>
  <c r="H19" i="9" s="1"/>
  <c r="F15" i="9"/>
  <c r="B15" i="9"/>
  <c r="D13" i="9"/>
  <c r="F11" i="9"/>
  <c r="B11" i="9"/>
  <c r="C10" i="9"/>
  <c r="D9" i="9"/>
  <c r="F7" i="9"/>
  <c r="B7" i="9"/>
  <c r="C6" i="9"/>
  <c r="D5" i="9"/>
  <c r="B247" i="6"/>
  <c r="B183" i="6"/>
  <c r="B111" i="6"/>
  <c r="B239" i="6"/>
  <c r="B175" i="6"/>
  <c r="C175" i="10"/>
  <c r="C176" i="11" s="1"/>
  <c r="F175" i="10"/>
  <c r="F176" i="11" s="1"/>
  <c r="B49" i="6"/>
  <c r="F49" i="10"/>
  <c r="F50" i="11" s="1"/>
  <c r="B17" i="6"/>
  <c r="F17" i="10"/>
  <c r="F18" i="11" s="1"/>
  <c r="E236" i="7"/>
  <c r="B236" i="5" s="1"/>
  <c r="B147" i="6"/>
  <c r="C147" i="10"/>
  <c r="C148" i="11" s="1"/>
  <c r="D147" i="10"/>
  <c r="B147" i="10"/>
  <c r="B148" i="11" s="1"/>
  <c r="F147" i="10"/>
  <c r="F148" i="11" s="1"/>
  <c r="E147" i="10"/>
  <c r="E148" i="11" s="1"/>
  <c r="B45" i="6"/>
  <c r="B13" i="6"/>
  <c r="B13" i="10"/>
  <c r="B14" i="11" s="1"/>
  <c r="F13" i="10"/>
  <c r="F14" i="11" s="1"/>
  <c r="D13" i="10"/>
  <c r="D14" i="11" s="1"/>
  <c r="B3" i="6"/>
  <c r="F3" i="10"/>
  <c r="F4" i="11" s="1"/>
  <c r="B3" i="10"/>
  <c r="B4" i="11" s="1"/>
  <c r="D3" i="10"/>
  <c r="B211" i="6"/>
  <c r="B119" i="6"/>
  <c r="B61" i="6"/>
  <c r="B61" i="10"/>
  <c r="D33" i="10"/>
  <c r="D34" i="11" s="1"/>
  <c r="E240" i="7"/>
  <c r="B240" i="5" s="1"/>
  <c r="E224" i="7"/>
  <c r="B224" i="5" s="1"/>
  <c r="E208" i="7"/>
  <c r="B208" i="5" s="1"/>
  <c r="E248" i="7"/>
  <c r="B248" i="5" s="1"/>
  <c r="E232" i="7"/>
  <c r="B232" i="5" s="1"/>
  <c r="E216" i="7"/>
  <c r="B216" i="5" s="1"/>
  <c r="E196" i="7"/>
  <c r="B196" i="5" s="1"/>
  <c r="E228" i="7"/>
  <c r="B228" i="5" s="1"/>
  <c r="E180" i="7"/>
  <c r="B180" i="5" s="1"/>
  <c r="E244" i="7"/>
  <c r="B244" i="5" s="1"/>
  <c r="E212" i="7"/>
  <c r="B212" i="5" s="1"/>
  <c r="E200" i="7"/>
  <c r="B200" i="5" s="1"/>
  <c r="E192" i="7"/>
  <c r="B192" i="5" s="1"/>
  <c r="E184" i="7"/>
  <c r="B184" i="5" s="1"/>
  <c r="E176" i="7"/>
  <c r="B176" i="5" s="1"/>
  <c r="E152" i="7"/>
  <c r="B152" i="5" s="1"/>
  <c r="E148" i="7"/>
  <c r="B148" i="5" s="1"/>
  <c r="E144" i="7"/>
  <c r="B144" i="5" s="1"/>
  <c r="E120" i="7"/>
  <c r="B120" i="5" s="1"/>
  <c r="E116" i="7"/>
  <c r="B116" i="5" s="1"/>
  <c r="E112" i="7"/>
  <c r="B112" i="5" s="1"/>
  <c r="E230" i="7"/>
  <c r="B230" i="5" s="1"/>
  <c r="E225" i="7"/>
  <c r="B225" i="5" s="1"/>
  <c r="E220" i="7"/>
  <c r="B220" i="5" s="1"/>
  <c r="E197" i="7"/>
  <c r="B197" i="5" s="1"/>
  <c r="E165" i="7"/>
  <c r="B165" i="5" s="1"/>
  <c r="E129" i="7"/>
  <c r="B129" i="5" s="1"/>
  <c r="E90" i="7"/>
  <c r="B90" i="5" s="1"/>
  <c r="E68" i="7"/>
  <c r="B68" i="5" s="1"/>
  <c r="E68" i="10" s="1"/>
  <c r="E69" i="11" s="1"/>
  <c r="E226" i="7"/>
  <c r="B226" i="5" s="1"/>
  <c r="E217" i="7"/>
  <c r="B217" i="5" s="1"/>
  <c r="E194" i="7"/>
  <c r="B194" i="5" s="1"/>
  <c r="E185" i="7"/>
  <c r="B185" i="5" s="1"/>
  <c r="E162" i="7"/>
  <c r="B162" i="5" s="1"/>
  <c r="E153" i="7"/>
  <c r="E130" i="7"/>
  <c r="B130" i="5" s="1"/>
  <c r="E121" i="7"/>
  <c r="B121" i="5" s="1"/>
  <c r="E98" i="7"/>
  <c r="B98" i="5" s="1"/>
  <c r="E93" i="7"/>
  <c r="B93" i="5" s="1"/>
  <c r="E81" i="7"/>
  <c r="B81" i="5" s="1"/>
  <c r="F81" i="10" s="1"/>
  <c r="F82" i="11" s="1"/>
  <c r="E80" i="7"/>
  <c r="B80" i="5" s="1"/>
  <c r="C80" i="10" s="1"/>
  <c r="C81" i="11" s="1"/>
  <c r="E78" i="7"/>
  <c r="B78" i="5" s="1"/>
  <c r="C78" i="10" s="1"/>
  <c r="C79" i="11" s="1"/>
  <c r="E76" i="7"/>
  <c r="B76" i="5" s="1"/>
  <c r="F76" i="10" s="1"/>
  <c r="F77" i="11" s="1"/>
  <c r="E44" i="7"/>
  <c r="B44" i="5" s="1"/>
  <c r="E44" i="10" s="1"/>
  <c r="E45" i="11" s="1"/>
  <c r="E24" i="7"/>
  <c r="B24" i="5" s="1"/>
  <c r="E24" i="10" s="1"/>
  <c r="E25" i="11" s="1"/>
  <c r="E16" i="7"/>
  <c r="B16" i="5" s="1"/>
  <c r="E140" i="7"/>
  <c r="B140" i="5" s="1"/>
  <c r="E229" i="7"/>
  <c r="B229" i="5" s="1"/>
  <c r="E193" i="7"/>
  <c r="B193" i="5" s="1"/>
  <c r="E189" i="7"/>
  <c r="E157" i="7"/>
  <c r="B157" i="5" s="1"/>
  <c r="E125" i="7"/>
  <c r="B125" i="5" s="1"/>
  <c r="E102" i="7"/>
  <c r="B102" i="5" s="1"/>
  <c r="E72" i="7"/>
  <c r="B72" i="5" s="1"/>
  <c r="E60" i="7"/>
  <c r="B60" i="5" s="1"/>
  <c r="E58" i="7"/>
  <c r="B58" i="5" s="1"/>
  <c r="E58" i="10" s="1"/>
  <c r="E59" i="11" s="1"/>
  <c r="E246" i="7"/>
  <c r="B246" i="5" s="1"/>
  <c r="E237" i="7"/>
  <c r="B237" i="5" s="1"/>
  <c r="E214" i="7"/>
  <c r="B214" i="5" s="1"/>
  <c r="E205" i="7"/>
  <c r="B205" i="5" s="1"/>
  <c r="E182" i="7"/>
  <c r="B182" i="5" s="1"/>
  <c r="E181" i="7"/>
  <c r="B181" i="5" s="1"/>
  <c r="E177" i="7"/>
  <c r="B177" i="5" s="1"/>
  <c r="E173" i="7"/>
  <c r="B173" i="5" s="1"/>
  <c r="E150" i="7"/>
  <c r="B150" i="5" s="1"/>
  <c r="E149" i="7"/>
  <c r="B149" i="5" s="1"/>
  <c r="E145" i="7"/>
  <c r="B145" i="5" s="1"/>
  <c r="E141" i="7"/>
  <c r="B141" i="5" s="1"/>
  <c r="E118" i="7"/>
  <c r="B118" i="5" s="1"/>
  <c r="E117" i="7"/>
  <c r="B117" i="5" s="1"/>
  <c r="E113" i="7"/>
  <c r="B113" i="5" s="1"/>
  <c r="E109" i="7"/>
  <c r="B109" i="5" s="1"/>
  <c r="E108" i="7"/>
  <c r="B108" i="5" s="1"/>
  <c r="E94" i="7"/>
  <c r="B94" i="5" s="1"/>
  <c r="E88" i="7"/>
  <c r="B88" i="5" s="1"/>
  <c r="C88" i="10" s="1"/>
  <c r="C89" i="11" s="1"/>
  <c r="E74" i="7"/>
  <c r="B74" i="5" s="1"/>
  <c r="E67" i="7"/>
  <c r="E47" i="7"/>
  <c r="B47" i="5" s="1"/>
  <c r="E47" i="10" s="1"/>
  <c r="E48" i="11" s="1"/>
  <c r="E46" i="7"/>
  <c r="B46" i="5" s="1"/>
  <c r="E34" i="7"/>
  <c r="B34" i="5" s="1"/>
  <c r="E34" i="10" s="1"/>
  <c r="E35" i="11" s="1"/>
  <c r="E6" i="7"/>
  <c r="B6" i="5" s="1"/>
  <c r="E221" i="7"/>
  <c r="B221" i="5" s="1"/>
  <c r="E133" i="7"/>
  <c r="B133" i="5" s="1"/>
  <c r="E124" i="7"/>
  <c r="B124" i="5" s="1"/>
  <c r="E101" i="7"/>
  <c r="B101" i="5" s="1"/>
  <c r="F101" i="10" s="1"/>
  <c r="F102" i="11" s="1"/>
  <c r="E97" i="7"/>
  <c r="E245" i="7"/>
  <c r="B245" i="5" s="1"/>
  <c r="E241" i="7"/>
  <c r="B241" i="5" s="1"/>
  <c r="E213" i="7"/>
  <c r="B213" i="5" s="1"/>
  <c r="E209" i="7"/>
  <c r="B209" i="5" s="1"/>
  <c r="E242" i="7"/>
  <c r="B242" i="5" s="1"/>
  <c r="E233" i="7"/>
  <c r="B233" i="5" s="1"/>
  <c r="E210" i="7"/>
  <c r="E201" i="7"/>
  <c r="B201" i="5" s="1"/>
  <c r="E178" i="7"/>
  <c r="B178" i="5" s="1"/>
  <c r="E169" i="7"/>
  <c r="B169" i="5" s="1"/>
  <c r="E168" i="7"/>
  <c r="B168" i="5" s="1"/>
  <c r="E164" i="7"/>
  <c r="B164" i="5" s="1"/>
  <c r="E160" i="7"/>
  <c r="B160" i="5" s="1"/>
  <c r="E146" i="7"/>
  <c r="B146" i="5" s="1"/>
  <c r="E137" i="7"/>
  <c r="B137" i="5" s="1"/>
  <c r="E136" i="7"/>
  <c r="B136" i="5" s="1"/>
  <c r="E132" i="7"/>
  <c r="B132" i="5" s="1"/>
  <c r="E128" i="7"/>
  <c r="B128" i="5" s="1"/>
  <c r="E114" i="7"/>
  <c r="E105" i="7"/>
  <c r="B105" i="5" s="1"/>
  <c r="E104" i="7"/>
  <c r="B104" i="5" s="1"/>
  <c r="E100" i="7"/>
  <c r="B100" i="5" s="1"/>
  <c r="E96" i="7"/>
  <c r="B96" i="5" s="1"/>
  <c r="E89" i="7"/>
  <c r="B89" i="5" s="1"/>
  <c r="E85" i="7"/>
  <c r="B85" i="5" s="1"/>
  <c r="E84" i="7"/>
  <c r="B84" i="5" s="1"/>
  <c r="C84" i="10" s="1"/>
  <c r="C85" i="11" s="1"/>
  <c r="E70" i="7"/>
  <c r="B70" i="5" s="1"/>
  <c r="E70" i="10" s="1"/>
  <c r="E71" i="11" s="1"/>
  <c r="E62" i="7"/>
  <c r="B62" i="5" s="1"/>
  <c r="E62" i="10" s="1"/>
  <c r="E63" i="11" s="1"/>
  <c r="E48" i="7"/>
  <c r="B48" i="5" s="1"/>
  <c r="F48" i="10" s="1"/>
  <c r="F49" i="11" s="1"/>
  <c r="E37" i="7"/>
  <c r="B37" i="5" s="1"/>
  <c r="E37" i="10" s="1"/>
  <c r="E38" i="11" s="1"/>
  <c r="E36" i="7"/>
  <c r="B36" i="5" s="1"/>
  <c r="E204" i="7"/>
  <c r="B204" i="5" s="1"/>
  <c r="E172" i="7"/>
  <c r="B172" i="5" s="1"/>
  <c r="E32" i="7"/>
  <c r="B32" i="5" s="1"/>
  <c r="E198" i="7"/>
  <c r="B198" i="5" s="1"/>
  <c r="E188" i="7"/>
  <c r="B188" i="5" s="1"/>
  <c r="E166" i="7"/>
  <c r="B166" i="5" s="1"/>
  <c r="E161" i="7"/>
  <c r="B161" i="5" s="1"/>
  <c r="E156" i="7"/>
  <c r="B156" i="5" s="1"/>
  <c r="E134" i="7"/>
  <c r="B134" i="5" s="1"/>
  <c r="E92" i="7"/>
  <c r="B92" i="5" s="1"/>
  <c r="E64" i="7"/>
  <c r="B64" i="5" s="1"/>
  <c r="E64" i="10" s="1"/>
  <c r="E65" i="11" s="1"/>
  <c r="E56" i="7"/>
  <c r="B56" i="5" s="1"/>
  <c r="E56" i="10" s="1"/>
  <c r="E57" i="11" s="1"/>
  <c r="E52" i="7"/>
  <c r="B52" i="5" s="1"/>
  <c r="E52" i="10" s="1"/>
  <c r="E53" i="11" s="1"/>
  <c r="E40" i="7"/>
  <c r="B40" i="5" s="1"/>
  <c r="C40" i="10" s="1"/>
  <c r="C41" i="11" s="1"/>
  <c r="E28" i="7"/>
  <c r="B28" i="5" s="1"/>
  <c r="E28" i="10" s="1"/>
  <c r="E20" i="7"/>
  <c r="B20" i="5" s="1"/>
  <c r="E12" i="7"/>
  <c r="B12" i="5" s="1"/>
  <c r="E12" i="10" s="1"/>
  <c r="E13" i="11" s="1"/>
  <c r="E8" i="7"/>
  <c r="B8" i="5" s="1"/>
  <c r="E4" i="7"/>
  <c r="B4" i="5" s="1"/>
  <c r="E54" i="7"/>
  <c r="B54" i="5" s="1"/>
  <c r="E54" i="10" s="1"/>
  <c r="E55" i="11" s="1"/>
  <c r="E238" i="7"/>
  <c r="B238" i="5" s="1"/>
  <c r="E234" i="7"/>
  <c r="B234" i="5" s="1"/>
  <c r="E222" i="7"/>
  <c r="B222" i="5" s="1"/>
  <c r="E218" i="7"/>
  <c r="E206" i="7"/>
  <c r="B206" i="5" s="1"/>
  <c r="E202" i="7"/>
  <c r="B202" i="5" s="1"/>
  <c r="E190" i="7"/>
  <c r="B190" i="5" s="1"/>
  <c r="E186" i="7"/>
  <c r="B186" i="5" s="1"/>
  <c r="E174" i="7"/>
  <c r="B174" i="5" s="1"/>
  <c r="E170" i="7"/>
  <c r="B170" i="5" s="1"/>
  <c r="E158" i="7"/>
  <c r="B158" i="5" s="1"/>
  <c r="E154" i="7"/>
  <c r="B154" i="5" s="1"/>
  <c r="E142" i="7"/>
  <c r="B142" i="5" s="1"/>
  <c r="E138" i="7"/>
  <c r="B138" i="5" s="1"/>
  <c r="E126" i="7"/>
  <c r="B126" i="5" s="1"/>
  <c r="E122" i="7"/>
  <c r="B122" i="5" s="1"/>
  <c r="E110" i="7"/>
  <c r="E106" i="7"/>
  <c r="B106" i="5" s="1"/>
  <c r="E86" i="7"/>
  <c r="B86" i="5" s="1"/>
  <c r="E82" i="7"/>
  <c r="B82" i="5" s="1"/>
  <c r="E66" i="7"/>
  <c r="B66" i="5" s="1"/>
  <c r="E66" i="10" s="1"/>
  <c r="E67" i="11" s="1"/>
  <c r="E50" i="7"/>
  <c r="B50" i="5" s="1"/>
  <c r="E50" i="10" s="1"/>
  <c r="E51" i="11" s="1"/>
  <c r="E42" i="7"/>
  <c r="B42" i="5" s="1"/>
  <c r="E38" i="7"/>
  <c r="B38" i="5" s="1"/>
  <c r="E38" i="10" s="1"/>
  <c r="E39" i="11" s="1"/>
  <c r="E30" i="7"/>
  <c r="B30" i="5" s="1"/>
  <c r="E30" i="10" s="1"/>
  <c r="E31" i="11" s="1"/>
  <c r="E26" i="7"/>
  <c r="B26" i="5" s="1"/>
  <c r="C26" i="10" s="1"/>
  <c r="C27" i="11" s="1"/>
  <c r="E22" i="7"/>
  <c r="B22" i="5" s="1"/>
  <c r="E22" i="10" s="1"/>
  <c r="E18" i="7"/>
  <c r="B18" i="5" s="1"/>
  <c r="C18" i="10" s="1"/>
  <c r="C19" i="11" s="1"/>
  <c r="E14" i="7"/>
  <c r="B14" i="5" s="1"/>
  <c r="B218" i="5"/>
  <c r="B110" i="5"/>
  <c r="B67" i="5"/>
  <c r="E67" i="10" s="1"/>
  <c r="E68" i="11" s="1"/>
  <c r="E73" i="7"/>
  <c r="B73" i="5" s="1"/>
  <c r="E65" i="7"/>
  <c r="B65" i="5" s="1"/>
  <c r="E57" i="7"/>
  <c r="B57" i="5" s="1"/>
  <c r="E57" i="10" s="1"/>
  <c r="E58" i="11" s="1"/>
  <c r="E41" i="7"/>
  <c r="B41" i="5" s="1"/>
  <c r="E29" i="7"/>
  <c r="B29" i="5" s="1"/>
  <c r="C29" i="10" s="1"/>
  <c r="C30" i="11" s="1"/>
  <c r="E25" i="7"/>
  <c r="B25" i="5" s="1"/>
  <c r="E25" i="10" s="1"/>
  <c r="E55" i="7"/>
  <c r="B55" i="5" s="1"/>
  <c r="E9" i="7"/>
  <c r="B9" i="5" s="1"/>
  <c r="E9" i="10" s="1"/>
  <c r="E10" i="11" s="1"/>
  <c r="E243" i="7"/>
  <c r="B243" i="5" s="1"/>
  <c r="E235" i="7"/>
  <c r="B235" i="5" s="1"/>
  <c r="E231" i="7"/>
  <c r="B231" i="5" s="1"/>
  <c r="E227" i="7"/>
  <c r="B227" i="5" s="1"/>
  <c r="E223" i="7"/>
  <c r="B223" i="5" s="1"/>
  <c r="E219" i="7"/>
  <c r="B219" i="5" s="1"/>
  <c r="E215" i="7"/>
  <c r="B215" i="5" s="1"/>
  <c r="E207" i="7"/>
  <c r="B207" i="5" s="1"/>
  <c r="E203" i="7"/>
  <c r="B203" i="5" s="1"/>
  <c r="E199" i="7"/>
  <c r="B199" i="5" s="1"/>
  <c r="E195" i="7"/>
  <c r="B195" i="5" s="1"/>
  <c r="E191" i="7"/>
  <c r="B191" i="5" s="1"/>
  <c r="E187" i="7"/>
  <c r="B187" i="5" s="1"/>
  <c r="E179" i="7"/>
  <c r="B179" i="5" s="1"/>
  <c r="E171" i="7"/>
  <c r="B171" i="5" s="1"/>
  <c r="E167" i="7"/>
  <c r="B167" i="5" s="1"/>
  <c r="E163" i="7"/>
  <c r="B163" i="5" s="1"/>
  <c r="E159" i="7"/>
  <c r="B159" i="5" s="1"/>
  <c r="E155" i="7"/>
  <c r="B155" i="5" s="1"/>
  <c r="E151" i="7"/>
  <c r="B151" i="5" s="1"/>
  <c r="E143" i="7"/>
  <c r="B143" i="5" s="1"/>
  <c r="E139" i="7"/>
  <c r="B139" i="5" s="1"/>
  <c r="E135" i="7"/>
  <c r="B135" i="5" s="1"/>
  <c r="E131" i="7"/>
  <c r="B131" i="5" s="1"/>
  <c r="E127" i="7"/>
  <c r="B127" i="5" s="1"/>
  <c r="E123" i="7"/>
  <c r="B123" i="5" s="1"/>
  <c r="E115" i="7"/>
  <c r="B115" i="5" s="1"/>
  <c r="E107" i="7"/>
  <c r="B107" i="5" s="1"/>
  <c r="E103" i="7"/>
  <c r="B103" i="5" s="1"/>
  <c r="E99" i="7"/>
  <c r="B99" i="5" s="1"/>
  <c r="E95" i="7"/>
  <c r="B95" i="5" s="1"/>
  <c r="F95" i="10" s="1"/>
  <c r="F96" i="11" s="1"/>
  <c r="E91" i="7"/>
  <c r="B91" i="5" s="1"/>
  <c r="E87" i="7"/>
  <c r="B87" i="5" s="1"/>
  <c r="C87" i="10" s="1"/>
  <c r="C88" i="11" s="1"/>
  <c r="E83" i="7"/>
  <c r="B83" i="5" s="1"/>
  <c r="E79" i="7"/>
  <c r="B79" i="5" s="1"/>
  <c r="C79" i="10" s="1"/>
  <c r="C80" i="11" s="1"/>
  <c r="E75" i="7"/>
  <c r="B75" i="5" s="1"/>
  <c r="F75" i="10" s="1"/>
  <c r="F76" i="11" s="1"/>
  <c r="E71" i="7"/>
  <c r="B71" i="5" s="1"/>
  <c r="E63" i="7"/>
  <c r="B63" i="5" s="1"/>
  <c r="E59" i="7"/>
  <c r="B59" i="5" s="1"/>
  <c r="E59" i="10" s="1"/>
  <c r="E60" i="11" s="1"/>
  <c r="E51" i="7"/>
  <c r="B51" i="5" s="1"/>
  <c r="E43" i="7"/>
  <c r="B43" i="5" s="1"/>
  <c r="E39" i="7"/>
  <c r="B39" i="5" s="1"/>
  <c r="E35" i="7"/>
  <c r="B35" i="5" s="1"/>
  <c r="E35" i="10" s="1"/>
  <c r="E36" i="11" s="1"/>
  <c r="E31" i="7"/>
  <c r="B31" i="5" s="1"/>
  <c r="E31" i="10" s="1"/>
  <c r="E32" i="11" s="1"/>
  <c r="E27" i="7"/>
  <c r="B27" i="5" s="1"/>
  <c r="E27" i="10" s="1"/>
  <c r="E23" i="7"/>
  <c r="B23" i="5" s="1"/>
  <c r="E19" i="7"/>
  <c r="B19" i="5" s="1"/>
  <c r="E15" i="7"/>
  <c r="B15" i="5" s="1"/>
  <c r="E11" i="7"/>
  <c r="B11" i="5" s="1"/>
  <c r="E7" i="7"/>
  <c r="B7" i="5" s="1"/>
  <c r="E7" i="10" s="1"/>
  <c r="E8" i="11" s="1"/>
  <c r="B210" i="5"/>
  <c r="B97" i="5"/>
  <c r="B114" i="5"/>
  <c r="B189" i="5"/>
  <c r="B153" i="5"/>
  <c r="B69" i="5"/>
  <c r="B21" i="5"/>
  <c r="E21" i="10" s="1"/>
  <c r="E22" i="11" s="1"/>
  <c r="E4" i="10" l="1"/>
  <c r="E5" i="11" s="1"/>
  <c r="E4" i="6"/>
  <c r="E10" i="6"/>
  <c r="E10" i="10"/>
  <c r="E11" i="11" s="1"/>
  <c r="E19" i="10"/>
  <c r="E20" i="11" s="1"/>
  <c r="E55" i="10"/>
  <c r="E56" i="11" s="1"/>
  <c r="H132" i="9"/>
  <c r="M6" i="9"/>
  <c r="M7" i="9" s="1"/>
  <c r="M8" i="9" s="1"/>
  <c r="M9" i="9" s="1"/>
  <c r="M10" i="9" s="1"/>
  <c r="M11" i="9" s="1"/>
  <c r="M12" i="9" s="1"/>
  <c r="M13" i="9" s="1"/>
  <c r="M14" i="9" s="1"/>
  <c r="M15" i="9" s="1"/>
  <c r="M16" i="9" s="1"/>
  <c r="M17" i="9" s="1"/>
  <c r="M18" i="9" s="1"/>
  <c r="M19" i="9" s="1"/>
  <c r="M20" i="9" s="1"/>
  <c r="B3" i="14" s="1"/>
  <c r="F38" i="10"/>
  <c r="F39" i="11" s="1"/>
  <c r="E39" i="10"/>
  <c r="E40" i="11" s="1"/>
  <c r="E65" i="10"/>
  <c r="C90" i="10"/>
  <c r="C91" i="11" s="1"/>
  <c r="E18" i="10"/>
  <c r="E41" i="10"/>
  <c r="E42" i="11" s="1"/>
  <c r="E11" i="10"/>
  <c r="E12" i="11" s="1"/>
  <c r="E43" i="10"/>
  <c r="E44" i="11" s="1"/>
  <c r="E40" i="10"/>
  <c r="E41" i="11" s="1"/>
  <c r="E46" i="10"/>
  <c r="E47" i="11" s="1"/>
  <c r="C61" i="10"/>
  <c r="C62" i="11" s="1"/>
  <c r="E61" i="10"/>
  <c r="E62" i="11" s="1"/>
  <c r="C24" i="10"/>
  <c r="C25" i="11" s="1"/>
  <c r="C4" i="10"/>
  <c r="C5" i="11" s="1"/>
  <c r="E32" i="10"/>
  <c r="E33" i="11" s="1"/>
  <c r="E15" i="10"/>
  <c r="E16" i="11" s="1"/>
  <c r="E51" i="10"/>
  <c r="E52" i="11" s="1"/>
  <c r="E8" i="8"/>
  <c r="E9" i="8" s="1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H249" i="9"/>
  <c r="P4" i="9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E3" i="14" s="1"/>
  <c r="L4" i="9"/>
  <c r="E28" i="11"/>
  <c r="H172" i="9"/>
  <c r="E66" i="11"/>
  <c r="E29" i="11"/>
  <c r="H76" i="9"/>
  <c r="H168" i="9"/>
  <c r="B62" i="11"/>
  <c r="D148" i="11"/>
  <c r="H100" i="9"/>
  <c r="H164" i="9"/>
  <c r="H20" i="9"/>
  <c r="H18" i="9"/>
  <c r="E23" i="11"/>
  <c r="H197" i="9"/>
  <c r="H245" i="9"/>
  <c r="O5" i="9"/>
  <c r="O6" i="9" s="1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O20" i="9" s="1"/>
  <c r="D3" i="14" s="1"/>
  <c r="N6" i="9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N20" i="9" s="1"/>
  <c r="C3" i="14" s="1"/>
  <c r="Q7" i="9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E19" i="11"/>
  <c r="E111" i="6"/>
  <c r="D111" i="10"/>
  <c r="D112" i="11" s="1"/>
  <c r="E111" i="10"/>
  <c r="E112" i="11" s="1"/>
  <c r="B111" i="10"/>
  <c r="B112" i="11" s="1"/>
  <c r="C111" i="10"/>
  <c r="C112" i="11" s="1"/>
  <c r="F111" i="10"/>
  <c r="F112" i="11" s="1"/>
  <c r="E211" i="6"/>
  <c r="F211" i="13" s="1"/>
  <c r="B211" i="10"/>
  <c r="B212" i="11" s="1"/>
  <c r="F211" i="10"/>
  <c r="F212" i="11" s="1"/>
  <c r="C211" i="10"/>
  <c r="C212" i="11" s="1"/>
  <c r="E211" i="10"/>
  <c r="E212" i="11" s="1"/>
  <c r="D211" i="10"/>
  <c r="E20" i="6"/>
  <c r="C20" i="10"/>
  <c r="C21" i="11" s="1"/>
  <c r="E247" i="6"/>
  <c r="E247" i="13" s="1"/>
  <c r="E247" i="10"/>
  <c r="E248" i="11" s="1"/>
  <c r="D247" i="10"/>
  <c r="B247" i="10"/>
  <c r="B248" i="11" s="1"/>
  <c r="F247" i="10"/>
  <c r="F248" i="11" s="1"/>
  <c r="C247" i="10"/>
  <c r="C248" i="11" s="1"/>
  <c r="E26" i="6"/>
  <c r="E26" i="10"/>
  <c r="E27" i="11" s="1"/>
  <c r="E119" i="6"/>
  <c r="B119" i="13" s="1"/>
  <c r="D119" i="10"/>
  <c r="E119" i="10"/>
  <c r="E120" i="11" s="1"/>
  <c r="B119" i="10"/>
  <c r="B120" i="11" s="1"/>
  <c r="C119" i="10"/>
  <c r="C120" i="11" s="1"/>
  <c r="F119" i="10"/>
  <c r="F120" i="11" s="1"/>
  <c r="E183" i="6"/>
  <c r="B183" i="10"/>
  <c r="B184" i="11" s="1"/>
  <c r="C183" i="10"/>
  <c r="C184" i="11" s="1"/>
  <c r="F183" i="10"/>
  <c r="F184" i="11" s="1"/>
  <c r="E183" i="10"/>
  <c r="E184" i="11" s="1"/>
  <c r="D183" i="10"/>
  <c r="D184" i="11" s="1"/>
  <c r="B45" i="10"/>
  <c r="B46" i="11" s="1"/>
  <c r="F45" i="10"/>
  <c r="F46" i="11" s="1"/>
  <c r="E45" i="10"/>
  <c r="E46" i="11" s="1"/>
  <c r="C45" i="10"/>
  <c r="C46" i="11" s="1"/>
  <c r="E45" i="6"/>
  <c r="B45" i="13" s="1"/>
  <c r="D45" i="10"/>
  <c r="D46" i="11" s="1"/>
  <c r="E239" i="6"/>
  <c r="B239" i="10"/>
  <c r="B240" i="11" s="1"/>
  <c r="C239" i="10"/>
  <c r="C240" i="11" s="1"/>
  <c r="F239" i="10"/>
  <c r="F240" i="11" s="1"/>
  <c r="D239" i="10"/>
  <c r="D240" i="11" s="1"/>
  <c r="E239" i="10"/>
  <c r="E240" i="11" s="1"/>
  <c r="E82" i="6"/>
  <c r="F82" i="10"/>
  <c r="F83" i="11" s="1"/>
  <c r="E14" i="10"/>
  <c r="E15" i="11" s="1"/>
  <c r="E72" i="10"/>
  <c r="E73" i="11" s="1"/>
  <c r="C17" i="13"/>
  <c r="C18" i="12" s="1"/>
  <c r="E16" i="10"/>
  <c r="E17" i="11" s="1"/>
  <c r="E14" i="11"/>
  <c r="E20" i="10"/>
  <c r="E21" i="11" s="1"/>
  <c r="E36" i="10"/>
  <c r="E37" i="11" s="1"/>
  <c r="E6" i="10"/>
  <c r="E7" i="11" s="1"/>
  <c r="F61" i="10"/>
  <c r="F62" i="11" s="1"/>
  <c r="B17" i="10"/>
  <c r="B18" i="11" s="1"/>
  <c r="H33" i="9"/>
  <c r="H58" i="9"/>
  <c r="H80" i="9"/>
  <c r="H104" i="9"/>
  <c r="H117" i="9"/>
  <c r="H136" i="9"/>
  <c r="H149" i="9"/>
  <c r="H162" i="9"/>
  <c r="H181" i="9"/>
  <c r="H194" i="9"/>
  <c r="H210" i="9"/>
  <c r="H213" i="9"/>
  <c r="H229" i="9"/>
  <c r="H22" i="9"/>
  <c r="E5" i="10"/>
  <c r="E29" i="10"/>
  <c r="E30" i="11" s="1"/>
  <c r="F36" i="10"/>
  <c r="F37" i="11" s="1"/>
  <c r="F68" i="10"/>
  <c r="F69" i="11" s="1"/>
  <c r="F80" i="10"/>
  <c r="F81" i="11" s="1"/>
  <c r="C22" i="10"/>
  <c r="C23" i="11" s="1"/>
  <c r="C30" i="10"/>
  <c r="C31" i="11" s="1"/>
  <c r="C19" i="10"/>
  <c r="C20" i="11" s="1"/>
  <c r="C27" i="10"/>
  <c r="C28" i="11" s="1"/>
  <c r="F62" i="10"/>
  <c r="F63" i="11" s="1"/>
  <c r="C32" i="10"/>
  <c r="C33" i="11" s="1"/>
  <c r="C68" i="10"/>
  <c r="C69" i="11" s="1"/>
  <c r="F19" i="10"/>
  <c r="F20" i="11" s="1"/>
  <c r="F47" i="10"/>
  <c r="F48" i="11" s="1"/>
  <c r="F67" i="10"/>
  <c r="F68" i="11" s="1"/>
  <c r="C17" i="10"/>
  <c r="C18" i="11" s="1"/>
  <c r="C81" i="10"/>
  <c r="C82" i="11" s="1"/>
  <c r="C35" i="10"/>
  <c r="C36" i="11" s="1"/>
  <c r="C55" i="10"/>
  <c r="C56" i="11" s="1"/>
  <c r="H28" i="9"/>
  <c r="C3" i="13"/>
  <c r="C4" i="12" s="1"/>
  <c r="F34" i="10"/>
  <c r="F35" i="11" s="1"/>
  <c r="C16" i="10"/>
  <c r="C17" i="11" s="1"/>
  <c r="E53" i="10"/>
  <c r="E54" i="11" s="1"/>
  <c r="E69" i="10"/>
  <c r="E70" i="11" s="1"/>
  <c r="E23" i="10"/>
  <c r="E24" i="11" s="1"/>
  <c r="E63" i="10"/>
  <c r="E64" i="11" s="1"/>
  <c r="E26" i="11"/>
  <c r="E8" i="10"/>
  <c r="E9" i="11" s="1"/>
  <c r="E48" i="10"/>
  <c r="E49" i="11" s="1"/>
  <c r="E60" i="10"/>
  <c r="E61" i="11" s="1"/>
  <c r="D61" i="10"/>
  <c r="D62" i="11" s="1"/>
  <c r="C49" i="10"/>
  <c r="C50" i="11" s="1"/>
  <c r="B175" i="10"/>
  <c r="B176" i="11" s="1"/>
  <c r="H23" i="9"/>
  <c r="H119" i="9"/>
  <c r="H151" i="9"/>
  <c r="H167" i="9"/>
  <c r="H16" i="9"/>
  <c r="H67" i="9"/>
  <c r="H8" i="9"/>
  <c r="E13" i="6"/>
  <c r="E13" i="13" s="1"/>
  <c r="E33" i="10"/>
  <c r="E34" i="11" s="1"/>
  <c r="F28" i="10"/>
  <c r="F29" i="11" s="1"/>
  <c r="F40" i="10"/>
  <c r="F41" i="11" s="1"/>
  <c r="F52" i="10"/>
  <c r="F53" i="11" s="1"/>
  <c r="C34" i="10"/>
  <c r="C35" i="11" s="1"/>
  <c r="C23" i="10"/>
  <c r="C24" i="11" s="1"/>
  <c r="C43" i="10"/>
  <c r="C44" i="11" s="1"/>
  <c r="F54" i="10"/>
  <c r="F55" i="11" s="1"/>
  <c r="F66" i="10"/>
  <c r="F67" i="11" s="1"/>
  <c r="C56" i="10"/>
  <c r="C57" i="11" s="1"/>
  <c r="F35" i="10"/>
  <c r="F36" i="11" s="1"/>
  <c r="F55" i="10"/>
  <c r="F56" i="11" s="1"/>
  <c r="C25" i="10"/>
  <c r="C26" i="11" s="1"/>
  <c r="C33" i="10"/>
  <c r="C34" i="11" s="1"/>
  <c r="C51" i="10"/>
  <c r="C52" i="11" s="1"/>
  <c r="E73" i="10"/>
  <c r="E74" i="11" s="1"/>
  <c r="H30" i="9"/>
  <c r="E73" i="6"/>
  <c r="B49" i="10"/>
  <c r="B50" i="11" s="1"/>
  <c r="D175" i="10"/>
  <c r="D176" i="11" s="1"/>
  <c r="E17" i="10"/>
  <c r="C13" i="13"/>
  <c r="C14" i="12" s="1"/>
  <c r="C33" i="13"/>
  <c r="E42" i="10"/>
  <c r="E43" i="11" s="1"/>
  <c r="E71" i="10"/>
  <c r="E72" i="11" s="1"/>
  <c r="D49" i="10"/>
  <c r="D50" i="11" s="1"/>
  <c r="E175" i="10"/>
  <c r="E176" i="11" s="1"/>
  <c r="C75" i="10"/>
  <c r="C76" i="11" s="1"/>
  <c r="E3" i="13"/>
  <c r="E4" i="12" s="1"/>
  <c r="H89" i="9"/>
  <c r="H110" i="9"/>
  <c r="H142" i="9"/>
  <c r="H193" i="9"/>
  <c r="H48" i="9"/>
  <c r="H60" i="9"/>
  <c r="H14" i="9"/>
  <c r="E45" i="13"/>
  <c r="E46" i="12" s="1"/>
  <c r="E6" i="11"/>
  <c r="D120" i="11"/>
  <c r="D248" i="11"/>
  <c r="H13" i="9"/>
  <c r="H41" i="9"/>
  <c r="H77" i="9"/>
  <c r="H84" i="9"/>
  <c r="H108" i="9"/>
  <c r="H124" i="9"/>
  <c r="H140" i="9"/>
  <c r="H156" i="9"/>
  <c r="H185" i="9"/>
  <c r="H220" i="9"/>
  <c r="H236" i="9"/>
  <c r="H34" i="9"/>
  <c r="H64" i="9"/>
  <c r="E49" i="13"/>
  <c r="E50" i="12" s="1"/>
  <c r="E17" i="13"/>
  <c r="E18" i="12" s="1"/>
  <c r="D212" i="11"/>
  <c r="H82" i="9"/>
  <c r="H85" i="9"/>
  <c r="H96" i="9"/>
  <c r="H109" i="9"/>
  <c r="H125" i="9"/>
  <c r="H128" i="9"/>
  <c r="H154" i="9"/>
  <c r="H186" i="9"/>
  <c r="H205" i="9"/>
  <c r="H52" i="9"/>
  <c r="H90" i="9"/>
  <c r="E18" i="11"/>
  <c r="E4" i="11"/>
  <c r="F33" i="10"/>
  <c r="F34" i="11" s="1"/>
  <c r="H70" i="9"/>
  <c r="H106" i="9"/>
  <c r="H138" i="9"/>
  <c r="C34" i="12"/>
  <c r="E34" i="12"/>
  <c r="B33" i="10"/>
  <c r="B34" i="11" s="1"/>
  <c r="H174" i="9"/>
  <c r="H190" i="9"/>
  <c r="H68" i="9"/>
  <c r="E14" i="12"/>
  <c r="E62" i="12"/>
  <c r="H94" i="9"/>
  <c r="H133" i="9"/>
  <c r="H146" i="9"/>
  <c r="D77" i="10"/>
  <c r="D78" i="11" s="1"/>
  <c r="E77" i="10"/>
  <c r="E78" i="11" s="1"/>
  <c r="C77" i="10"/>
  <c r="C78" i="11" s="1"/>
  <c r="B77" i="6"/>
  <c r="D77" i="13" s="1"/>
  <c r="B5" i="10"/>
  <c r="B6" i="11" s="1"/>
  <c r="F77" i="10"/>
  <c r="F78" i="11" s="1"/>
  <c r="C5" i="10"/>
  <c r="C6" i="11" s="1"/>
  <c r="D5" i="10"/>
  <c r="D6" i="11" s="1"/>
  <c r="B5" i="6"/>
  <c r="C5" i="13" s="1"/>
  <c r="H209" i="9"/>
  <c r="H69" i="9"/>
  <c r="H74" i="9"/>
  <c r="H157" i="9"/>
  <c r="H222" i="9"/>
  <c r="H27" i="9"/>
  <c r="H51" i="9"/>
  <c r="H91" i="9"/>
  <c r="H111" i="9"/>
  <c r="H127" i="9"/>
  <c r="H143" i="9"/>
  <c r="H159" i="9"/>
  <c r="H175" i="9"/>
  <c r="H191" i="9"/>
  <c r="H207" i="9"/>
  <c r="H223" i="9"/>
  <c r="H239" i="9"/>
  <c r="H29" i="9"/>
  <c r="H188" i="9"/>
  <c r="H118" i="9"/>
  <c r="H78" i="9"/>
  <c r="H21" i="9"/>
  <c r="H35" i="9"/>
  <c r="H204" i="9"/>
  <c r="H46" i="9"/>
  <c r="H17" i="9"/>
  <c r="H61" i="9"/>
  <c r="H24" i="9"/>
  <c r="H15" i="9"/>
  <c r="H53" i="9"/>
  <c r="H79" i="9"/>
  <c r="H88" i="9"/>
  <c r="H103" i="9"/>
  <c r="H135" i="9"/>
  <c r="H160" i="9"/>
  <c r="H183" i="9"/>
  <c r="H199" i="9"/>
  <c r="H215" i="9"/>
  <c r="H221" i="9"/>
  <c r="H231" i="9"/>
  <c r="H247" i="9"/>
  <c r="H47" i="9"/>
  <c r="H44" i="9"/>
  <c r="H81" i="9"/>
  <c r="H97" i="9"/>
  <c r="H50" i="9"/>
  <c r="H65" i="9"/>
  <c r="H40" i="9"/>
  <c r="H116" i="9"/>
  <c r="H182" i="9"/>
  <c r="H212" i="9"/>
  <c r="H216" i="9"/>
  <c r="H233" i="9"/>
  <c r="H241" i="9"/>
  <c r="H26" i="9"/>
  <c r="H36" i="9"/>
  <c r="H134" i="9"/>
  <c r="H59" i="9"/>
  <c r="H63" i="9"/>
  <c r="H95" i="9"/>
  <c r="H99" i="9"/>
  <c r="H115" i="9"/>
  <c r="H131" i="9"/>
  <c r="H147" i="9"/>
  <c r="H163" i="9"/>
  <c r="H179" i="9"/>
  <c r="H195" i="9"/>
  <c r="H211" i="9"/>
  <c r="H227" i="9"/>
  <c r="H243" i="9"/>
  <c r="H121" i="9"/>
  <c r="H165" i="9"/>
  <c r="H4" i="9"/>
  <c r="I4" i="9" s="1"/>
  <c r="H148" i="9"/>
  <c r="H224" i="9"/>
  <c r="H228" i="9"/>
  <c r="H232" i="9"/>
  <c r="H25" i="9"/>
  <c r="H45" i="9"/>
  <c r="H73" i="9"/>
  <c r="H101" i="9"/>
  <c r="H141" i="9"/>
  <c r="H98" i="9"/>
  <c r="H198" i="9"/>
  <c r="H214" i="9"/>
  <c r="H217" i="9"/>
  <c r="H93" i="9"/>
  <c r="H129" i="9"/>
  <c r="H153" i="9"/>
  <c r="H189" i="9"/>
  <c r="H237" i="9"/>
  <c r="H218" i="9"/>
  <c r="H37" i="9"/>
  <c r="H150" i="9"/>
  <c r="H246" i="9"/>
  <c r="H102" i="9"/>
  <c r="H56" i="9"/>
  <c r="H176" i="9"/>
  <c r="H208" i="9"/>
  <c r="H122" i="9"/>
  <c r="H234" i="9"/>
  <c r="H55" i="9"/>
  <c r="H173" i="9"/>
  <c r="H7" i="9"/>
  <c r="H11" i="9"/>
  <c r="H31" i="9"/>
  <c r="H39" i="9"/>
  <c r="H43" i="9"/>
  <c r="H71" i="9"/>
  <c r="H75" i="9"/>
  <c r="H83" i="9"/>
  <c r="H107" i="9"/>
  <c r="H123" i="9"/>
  <c r="H139" i="9"/>
  <c r="H155" i="9"/>
  <c r="H171" i="9"/>
  <c r="H187" i="9"/>
  <c r="H203" i="9"/>
  <c r="H219" i="9"/>
  <c r="H235" i="9"/>
  <c r="H169" i="9"/>
  <c r="H32" i="9"/>
  <c r="H144" i="9"/>
  <c r="H152" i="9"/>
  <c r="H192" i="9"/>
  <c r="H196" i="9"/>
  <c r="H200" i="9"/>
  <c r="H57" i="9"/>
  <c r="H105" i="9"/>
  <c r="H38" i="9"/>
  <c r="H202" i="9"/>
  <c r="H230" i="9"/>
  <c r="H177" i="9"/>
  <c r="H92" i="9"/>
  <c r="H137" i="9"/>
  <c r="H161" i="9"/>
  <c r="H166" i="9"/>
  <c r="D4" i="11"/>
  <c r="H10" i="9"/>
  <c r="H87" i="9"/>
  <c r="H145" i="9"/>
  <c r="H12" i="9"/>
  <c r="H112" i="9"/>
  <c r="H120" i="9"/>
  <c r="H184" i="9"/>
  <c r="H240" i="9"/>
  <c r="H244" i="9"/>
  <c r="H248" i="9"/>
  <c r="H49" i="9"/>
  <c r="H225" i="9"/>
  <c r="H42" i="9"/>
  <c r="H66" i="9"/>
  <c r="H86" i="9"/>
  <c r="H130" i="9"/>
  <c r="H158" i="9"/>
  <c r="H170" i="9"/>
  <c r="H206" i="9"/>
  <c r="H9" i="9"/>
  <c r="H201" i="9"/>
  <c r="H114" i="9"/>
  <c r="H126" i="9"/>
  <c r="H226" i="9"/>
  <c r="H238" i="9"/>
  <c r="H5" i="9"/>
  <c r="H72" i="9"/>
  <c r="H113" i="9"/>
  <c r="H178" i="9"/>
  <c r="H6" i="9"/>
  <c r="H62" i="9"/>
  <c r="H54" i="9"/>
  <c r="H242" i="9"/>
  <c r="B154" i="6"/>
  <c r="D154" i="10"/>
  <c r="D155" i="11" s="1"/>
  <c r="E154" i="10"/>
  <c r="E155" i="11" s="1"/>
  <c r="C154" i="10"/>
  <c r="C155" i="11" s="1"/>
  <c r="B154" i="10"/>
  <c r="B155" i="11" s="1"/>
  <c r="F154" i="10"/>
  <c r="F155" i="11" s="1"/>
  <c r="B15" i="6"/>
  <c r="E15" i="13" s="1"/>
  <c r="E16" i="12" s="1"/>
  <c r="C15" i="10"/>
  <c r="C16" i="11" s="1"/>
  <c r="D15" i="10"/>
  <c r="D16" i="11" s="1"/>
  <c r="B15" i="10"/>
  <c r="B16" i="11" s="1"/>
  <c r="F15" i="10"/>
  <c r="F16" i="11" s="1"/>
  <c r="B31" i="6"/>
  <c r="E31" i="13" s="1"/>
  <c r="E32" i="12" s="1"/>
  <c r="C31" i="10"/>
  <c r="C32" i="11" s="1"/>
  <c r="D31" i="10"/>
  <c r="D32" i="11" s="1"/>
  <c r="B31" i="10"/>
  <c r="B32" i="11" s="1"/>
  <c r="F31" i="10"/>
  <c r="F32" i="11" s="1"/>
  <c r="B4" i="6"/>
  <c r="C4" i="13" s="1"/>
  <c r="C5" i="12" s="1"/>
  <c r="B4" i="10"/>
  <c r="B5" i="11" s="1"/>
  <c r="F4" i="10"/>
  <c r="F5" i="11" s="1"/>
  <c r="D4" i="10"/>
  <c r="D5" i="11" s="1"/>
  <c r="B12" i="6"/>
  <c r="E12" i="13" s="1"/>
  <c r="E13" i="12" s="1"/>
  <c r="B12" i="10"/>
  <c r="B13" i="11" s="1"/>
  <c r="F12" i="10"/>
  <c r="F13" i="11" s="1"/>
  <c r="C12" i="10"/>
  <c r="C13" i="11" s="1"/>
  <c r="D12" i="10"/>
  <c r="D13" i="11" s="1"/>
  <c r="B122" i="6"/>
  <c r="D122" i="10"/>
  <c r="D123" i="11" s="1"/>
  <c r="E122" i="10"/>
  <c r="E123" i="11" s="1"/>
  <c r="B122" i="10"/>
  <c r="B123" i="11" s="1"/>
  <c r="F122" i="10"/>
  <c r="F123" i="11" s="1"/>
  <c r="C122" i="10"/>
  <c r="C123" i="11" s="1"/>
  <c r="B174" i="6"/>
  <c r="D174" i="10"/>
  <c r="D175" i="11" s="1"/>
  <c r="E174" i="10"/>
  <c r="E175" i="11" s="1"/>
  <c r="F174" i="10"/>
  <c r="F175" i="11" s="1"/>
  <c r="C174" i="10"/>
  <c r="C175" i="11" s="1"/>
  <c r="B174" i="10"/>
  <c r="B175" i="11" s="1"/>
  <c r="B202" i="6"/>
  <c r="D202" i="10"/>
  <c r="D203" i="11" s="1"/>
  <c r="E202" i="10"/>
  <c r="E203" i="11" s="1"/>
  <c r="B202" i="10"/>
  <c r="B203" i="11" s="1"/>
  <c r="C202" i="10"/>
  <c r="C203" i="11" s="1"/>
  <c r="F202" i="10"/>
  <c r="F203" i="11" s="1"/>
  <c r="B14" i="6"/>
  <c r="E14" i="13" s="1"/>
  <c r="E15" i="12" s="1"/>
  <c r="D14" i="10"/>
  <c r="D15" i="11" s="1"/>
  <c r="B14" i="10"/>
  <c r="B15" i="11" s="1"/>
  <c r="F14" i="10"/>
  <c r="F15" i="11" s="1"/>
  <c r="C14" i="10"/>
  <c r="C15" i="11" s="1"/>
  <c r="B70" i="6"/>
  <c r="E70" i="13" s="1"/>
  <c r="D70" i="10"/>
  <c r="D71" i="11" s="1"/>
  <c r="B70" i="10"/>
  <c r="B71" i="11" s="1"/>
  <c r="F70" i="10"/>
  <c r="F71" i="11" s="1"/>
  <c r="C70" i="10"/>
  <c r="C71" i="11" s="1"/>
  <c r="B157" i="6"/>
  <c r="B157" i="10"/>
  <c r="B158" i="11" s="1"/>
  <c r="F157" i="10"/>
  <c r="F158" i="11" s="1"/>
  <c r="D157" i="10"/>
  <c r="D158" i="11" s="1"/>
  <c r="C157" i="10"/>
  <c r="C158" i="11" s="1"/>
  <c r="E157" i="10"/>
  <c r="E158" i="11" s="1"/>
  <c r="B58" i="6"/>
  <c r="E58" i="13" s="1"/>
  <c r="E59" i="12" s="1"/>
  <c r="D58" i="10"/>
  <c r="D59" i="11" s="1"/>
  <c r="B58" i="10"/>
  <c r="B59" i="11" s="1"/>
  <c r="F58" i="10"/>
  <c r="F59" i="11" s="1"/>
  <c r="C58" i="10"/>
  <c r="C59" i="11" s="1"/>
  <c r="B99" i="6"/>
  <c r="C99" i="10"/>
  <c r="C100" i="11" s="1"/>
  <c r="D99" i="10"/>
  <c r="D100" i="11" s="1"/>
  <c r="E99" i="10"/>
  <c r="E100" i="11" s="1"/>
  <c r="B99" i="10"/>
  <c r="B100" i="11" s="1"/>
  <c r="F99" i="10"/>
  <c r="F100" i="11" s="1"/>
  <c r="B69" i="6"/>
  <c r="E69" i="13" s="1"/>
  <c r="E70" i="12" s="1"/>
  <c r="B69" i="10"/>
  <c r="B70" i="11" s="1"/>
  <c r="F69" i="10"/>
  <c r="F70" i="11" s="1"/>
  <c r="C69" i="10"/>
  <c r="C70" i="11" s="1"/>
  <c r="D69" i="10"/>
  <c r="D70" i="11" s="1"/>
  <c r="B197" i="6"/>
  <c r="E197" i="10"/>
  <c r="E198" i="11" s="1"/>
  <c r="B197" i="10"/>
  <c r="B198" i="11" s="1"/>
  <c r="F197" i="10"/>
  <c r="F198" i="11" s="1"/>
  <c r="D197" i="10"/>
  <c r="D198" i="11" s="1"/>
  <c r="C197" i="10"/>
  <c r="C198" i="11" s="1"/>
  <c r="B146" i="6"/>
  <c r="D146" i="10"/>
  <c r="D147" i="11" s="1"/>
  <c r="E146" i="10"/>
  <c r="E147" i="11" s="1"/>
  <c r="C146" i="10"/>
  <c r="C147" i="11" s="1"/>
  <c r="B146" i="10"/>
  <c r="B147" i="11" s="1"/>
  <c r="F146" i="10"/>
  <c r="F147" i="11" s="1"/>
  <c r="B11" i="6"/>
  <c r="E11" i="13" s="1"/>
  <c r="E12" i="12" s="1"/>
  <c r="C11" i="10"/>
  <c r="C12" i="11" s="1"/>
  <c r="D11" i="10"/>
  <c r="D12" i="11" s="1"/>
  <c r="B11" i="10"/>
  <c r="B12" i="11" s="1"/>
  <c r="F11" i="10"/>
  <c r="F12" i="11" s="1"/>
  <c r="B51" i="6"/>
  <c r="E51" i="13" s="1"/>
  <c r="E52" i="12" s="1"/>
  <c r="D51" i="10"/>
  <c r="D52" i="11" s="1"/>
  <c r="B51" i="10"/>
  <c r="B52" i="11" s="1"/>
  <c r="F51" i="10"/>
  <c r="F52" i="11" s="1"/>
  <c r="B83" i="6"/>
  <c r="C83" i="10"/>
  <c r="C84" i="11" s="1"/>
  <c r="D83" i="10"/>
  <c r="D84" i="11" s="1"/>
  <c r="E83" i="10"/>
  <c r="E84" i="11" s="1"/>
  <c r="B83" i="10"/>
  <c r="B84" i="11" s="1"/>
  <c r="F83" i="10"/>
  <c r="F84" i="11" s="1"/>
  <c r="B131" i="6"/>
  <c r="C131" i="10"/>
  <c r="C132" i="11" s="1"/>
  <c r="D131" i="10"/>
  <c r="D132" i="11" s="1"/>
  <c r="B131" i="10"/>
  <c r="B132" i="11" s="1"/>
  <c r="F131" i="10"/>
  <c r="F132" i="11" s="1"/>
  <c r="E131" i="10"/>
  <c r="E132" i="11" s="1"/>
  <c r="B143" i="6"/>
  <c r="C143" i="10"/>
  <c r="C144" i="11" s="1"/>
  <c r="D143" i="10"/>
  <c r="D144" i="11" s="1"/>
  <c r="B143" i="10"/>
  <c r="B144" i="11" s="1"/>
  <c r="F143" i="10"/>
  <c r="F144" i="11" s="1"/>
  <c r="E143" i="10"/>
  <c r="E144" i="11" s="1"/>
  <c r="B195" i="6"/>
  <c r="C195" i="10"/>
  <c r="C196" i="11" s="1"/>
  <c r="D195" i="10"/>
  <c r="D196" i="11" s="1"/>
  <c r="E195" i="10"/>
  <c r="E196" i="11" s="1"/>
  <c r="B195" i="10"/>
  <c r="B196" i="11" s="1"/>
  <c r="F195" i="10"/>
  <c r="F196" i="11" s="1"/>
  <c r="B185" i="6"/>
  <c r="E185" i="10"/>
  <c r="E186" i="11" s="1"/>
  <c r="B185" i="10"/>
  <c r="B186" i="11" s="1"/>
  <c r="F185" i="10"/>
  <c r="F186" i="11" s="1"/>
  <c r="C185" i="10"/>
  <c r="C186" i="11" s="1"/>
  <c r="D185" i="10"/>
  <c r="D186" i="11" s="1"/>
  <c r="B114" i="6"/>
  <c r="D114" i="10"/>
  <c r="D115" i="11" s="1"/>
  <c r="E114" i="10"/>
  <c r="E115" i="11" s="1"/>
  <c r="B114" i="10"/>
  <c r="B115" i="11" s="1"/>
  <c r="F114" i="10"/>
  <c r="F115" i="11" s="1"/>
  <c r="C114" i="10"/>
  <c r="C115" i="11" s="1"/>
  <c r="B225" i="6"/>
  <c r="E225" i="10"/>
  <c r="E226" i="11" s="1"/>
  <c r="B225" i="10"/>
  <c r="B226" i="11" s="1"/>
  <c r="F225" i="10"/>
  <c r="F226" i="11" s="1"/>
  <c r="C225" i="10"/>
  <c r="C226" i="11" s="1"/>
  <c r="D225" i="10"/>
  <c r="D226" i="11" s="1"/>
  <c r="B76" i="6"/>
  <c r="F76" i="13" s="1"/>
  <c r="F77" i="12" s="1"/>
  <c r="B76" i="10"/>
  <c r="B77" i="11" s="1"/>
  <c r="C76" i="10"/>
  <c r="C77" i="11" s="1"/>
  <c r="D76" i="10"/>
  <c r="D77" i="11" s="1"/>
  <c r="E76" i="10"/>
  <c r="E77" i="11" s="1"/>
  <c r="B43" i="6"/>
  <c r="E43" i="13" s="1"/>
  <c r="E44" i="12" s="1"/>
  <c r="D43" i="10"/>
  <c r="D44" i="11" s="1"/>
  <c r="B43" i="10"/>
  <c r="B44" i="11" s="1"/>
  <c r="F43" i="10"/>
  <c r="F44" i="11" s="1"/>
  <c r="B71" i="6"/>
  <c r="E71" i="13" s="1"/>
  <c r="C71" i="10"/>
  <c r="C72" i="11" s="1"/>
  <c r="D71" i="10"/>
  <c r="D72" i="11" s="1"/>
  <c r="B71" i="10"/>
  <c r="B72" i="11" s="1"/>
  <c r="F71" i="10"/>
  <c r="F72" i="11" s="1"/>
  <c r="B87" i="6"/>
  <c r="C87" i="13" s="1"/>
  <c r="C88" i="12" s="1"/>
  <c r="D87" i="10"/>
  <c r="D88" i="11" s="1"/>
  <c r="E87" i="10"/>
  <c r="E88" i="11" s="1"/>
  <c r="B87" i="10"/>
  <c r="B88" i="11" s="1"/>
  <c r="F87" i="10"/>
  <c r="F88" i="11" s="1"/>
  <c r="B95" i="6"/>
  <c r="F95" i="13" s="1"/>
  <c r="F96" i="12" s="1"/>
  <c r="C95" i="10"/>
  <c r="C96" i="11" s="1"/>
  <c r="D95" i="10"/>
  <c r="D96" i="11" s="1"/>
  <c r="E95" i="10"/>
  <c r="E96" i="11" s="1"/>
  <c r="B95" i="10"/>
  <c r="B96" i="11" s="1"/>
  <c r="B179" i="6"/>
  <c r="C179" i="10"/>
  <c r="C180" i="11" s="1"/>
  <c r="E179" i="10"/>
  <c r="E180" i="11" s="1"/>
  <c r="D179" i="10"/>
  <c r="D180" i="11" s="1"/>
  <c r="B179" i="10"/>
  <c r="B180" i="11" s="1"/>
  <c r="F179" i="10"/>
  <c r="F180" i="11" s="1"/>
  <c r="B55" i="6"/>
  <c r="F55" i="13" s="1"/>
  <c r="F56" i="12" s="1"/>
  <c r="D55" i="10"/>
  <c r="D56" i="11" s="1"/>
  <c r="B55" i="10"/>
  <c r="B56" i="11" s="1"/>
  <c r="B30" i="6"/>
  <c r="E30" i="13" s="1"/>
  <c r="E31" i="12" s="1"/>
  <c r="D30" i="10"/>
  <c r="D31" i="11" s="1"/>
  <c r="B30" i="10"/>
  <c r="B31" i="11" s="1"/>
  <c r="F30" i="10"/>
  <c r="F31" i="11" s="1"/>
  <c r="B21" i="6"/>
  <c r="E21" i="13" s="1"/>
  <c r="E22" i="12" s="1"/>
  <c r="B21" i="10"/>
  <c r="B22" i="11" s="1"/>
  <c r="F21" i="10"/>
  <c r="F22" i="11" s="1"/>
  <c r="C21" i="10"/>
  <c r="C22" i="11" s="1"/>
  <c r="D21" i="10"/>
  <c r="D22" i="11" s="1"/>
  <c r="B93" i="6"/>
  <c r="E93" i="10"/>
  <c r="E94" i="11" s="1"/>
  <c r="B93" i="10"/>
  <c r="B94" i="11" s="1"/>
  <c r="F93" i="10"/>
  <c r="F94" i="11" s="1"/>
  <c r="C93" i="10"/>
  <c r="C94" i="11" s="1"/>
  <c r="D93" i="10"/>
  <c r="D94" i="11" s="1"/>
  <c r="B217" i="6"/>
  <c r="E217" i="10"/>
  <c r="E218" i="11" s="1"/>
  <c r="B217" i="10"/>
  <c r="B218" i="11" s="1"/>
  <c r="F217" i="10"/>
  <c r="F218" i="11" s="1"/>
  <c r="C217" i="10"/>
  <c r="C218" i="11" s="1"/>
  <c r="D217" i="10"/>
  <c r="D218" i="11" s="1"/>
  <c r="B189" i="6"/>
  <c r="E189" i="10"/>
  <c r="E190" i="11" s="1"/>
  <c r="B189" i="10"/>
  <c r="B190" i="11" s="1"/>
  <c r="F189" i="10"/>
  <c r="F190" i="11" s="1"/>
  <c r="D189" i="10"/>
  <c r="D190" i="11" s="1"/>
  <c r="C189" i="10"/>
  <c r="C190" i="11" s="1"/>
  <c r="B178" i="6"/>
  <c r="D178" i="10"/>
  <c r="D179" i="11" s="1"/>
  <c r="B178" i="10"/>
  <c r="B179" i="11" s="1"/>
  <c r="E178" i="10"/>
  <c r="E179" i="11" s="1"/>
  <c r="C178" i="10"/>
  <c r="C179" i="11" s="1"/>
  <c r="F178" i="10"/>
  <c r="F179" i="11" s="1"/>
  <c r="B129" i="6"/>
  <c r="E129" i="10"/>
  <c r="E130" i="11" s="1"/>
  <c r="B129" i="10"/>
  <c r="B130" i="11" s="1"/>
  <c r="F129" i="10"/>
  <c r="F130" i="11" s="1"/>
  <c r="D129" i="10"/>
  <c r="D130" i="11" s="1"/>
  <c r="C129" i="10"/>
  <c r="C130" i="11" s="1"/>
  <c r="B229" i="6"/>
  <c r="E229" i="10"/>
  <c r="E230" i="11" s="1"/>
  <c r="C229" i="10"/>
  <c r="C230" i="11" s="1"/>
  <c r="B229" i="10"/>
  <c r="B230" i="11" s="1"/>
  <c r="F229" i="10"/>
  <c r="F230" i="11" s="1"/>
  <c r="D229" i="10"/>
  <c r="D230" i="11" s="1"/>
  <c r="B23" i="6"/>
  <c r="C23" i="13" s="1"/>
  <c r="C24" i="12" s="1"/>
  <c r="D23" i="10"/>
  <c r="D24" i="11" s="1"/>
  <c r="B23" i="10"/>
  <c r="B24" i="11" s="1"/>
  <c r="F23" i="10"/>
  <c r="F24" i="11" s="1"/>
  <c r="B35" i="6"/>
  <c r="E35" i="13" s="1"/>
  <c r="E36" i="12" s="1"/>
  <c r="D35" i="10"/>
  <c r="D36" i="11" s="1"/>
  <c r="B35" i="10"/>
  <c r="B36" i="11" s="1"/>
  <c r="B59" i="6"/>
  <c r="E59" i="13" s="1"/>
  <c r="E60" i="12" s="1"/>
  <c r="C59" i="10"/>
  <c r="C60" i="11" s="1"/>
  <c r="D59" i="10"/>
  <c r="D60" i="11" s="1"/>
  <c r="B59" i="10"/>
  <c r="B60" i="11" s="1"/>
  <c r="F59" i="10"/>
  <c r="F60" i="11" s="1"/>
  <c r="B41" i="6"/>
  <c r="E41" i="13" s="1"/>
  <c r="E42" i="12" s="1"/>
  <c r="B41" i="10"/>
  <c r="B42" i="11" s="1"/>
  <c r="F41" i="10"/>
  <c r="F42" i="11" s="1"/>
  <c r="C41" i="10"/>
  <c r="C42" i="11" s="1"/>
  <c r="D41" i="10"/>
  <c r="D42" i="11" s="1"/>
  <c r="B57" i="6"/>
  <c r="E57" i="13" s="1"/>
  <c r="B57" i="10"/>
  <c r="B58" i="11" s="1"/>
  <c r="F57" i="10"/>
  <c r="F58" i="11" s="1"/>
  <c r="C57" i="10"/>
  <c r="C58" i="11" s="1"/>
  <c r="D57" i="10"/>
  <c r="D58" i="11" s="1"/>
  <c r="B42" i="6"/>
  <c r="E42" i="13" s="1"/>
  <c r="E43" i="12" s="1"/>
  <c r="D42" i="10"/>
  <c r="D43" i="11" s="1"/>
  <c r="B42" i="10"/>
  <c r="B43" i="11" s="1"/>
  <c r="F42" i="10"/>
  <c r="F43" i="11" s="1"/>
  <c r="C42" i="10"/>
  <c r="C43" i="11" s="1"/>
  <c r="B98" i="6"/>
  <c r="D98" i="10"/>
  <c r="D99" i="11" s="1"/>
  <c r="E98" i="10"/>
  <c r="E99" i="11" s="1"/>
  <c r="B98" i="10"/>
  <c r="B99" i="11" s="1"/>
  <c r="F98" i="10"/>
  <c r="F99" i="11" s="1"/>
  <c r="C98" i="10"/>
  <c r="C99" i="11" s="1"/>
  <c r="B230" i="6"/>
  <c r="D230" i="10"/>
  <c r="D231" i="11" s="1"/>
  <c r="E230" i="10"/>
  <c r="E231" i="11" s="1"/>
  <c r="F230" i="10"/>
  <c r="F231" i="11" s="1"/>
  <c r="C230" i="10"/>
  <c r="C231" i="11" s="1"/>
  <c r="B230" i="10"/>
  <c r="B231" i="11" s="1"/>
  <c r="B20" i="6"/>
  <c r="E20" i="13" s="1"/>
  <c r="E21" i="12" s="1"/>
  <c r="B20" i="10"/>
  <c r="B21" i="11" s="1"/>
  <c r="F20" i="10"/>
  <c r="F21" i="11" s="1"/>
  <c r="D20" i="10"/>
  <c r="D21" i="11" s="1"/>
  <c r="B204" i="6"/>
  <c r="B204" i="10"/>
  <c r="B205" i="11" s="1"/>
  <c r="F204" i="10"/>
  <c r="F205" i="11" s="1"/>
  <c r="D204" i="10"/>
  <c r="D205" i="11" s="1"/>
  <c r="C204" i="10"/>
  <c r="C205" i="11" s="1"/>
  <c r="E204" i="10"/>
  <c r="E205" i="11" s="1"/>
  <c r="B85" i="6"/>
  <c r="E85" i="10"/>
  <c r="E86" i="11" s="1"/>
  <c r="B85" i="10"/>
  <c r="B86" i="11" s="1"/>
  <c r="F85" i="10"/>
  <c r="F86" i="11" s="1"/>
  <c r="C85" i="10"/>
  <c r="C86" i="11" s="1"/>
  <c r="D85" i="10"/>
  <c r="D86" i="11" s="1"/>
  <c r="B89" i="6"/>
  <c r="E89" i="10"/>
  <c r="E90" i="11" s="1"/>
  <c r="B89" i="10"/>
  <c r="B90" i="11" s="1"/>
  <c r="F89" i="10"/>
  <c r="F90" i="11" s="1"/>
  <c r="C89" i="10"/>
  <c r="C90" i="11" s="1"/>
  <c r="D89" i="10"/>
  <c r="D90" i="11" s="1"/>
  <c r="B137" i="6"/>
  <c r="E137" i="10"/>
  <c r="E138" i="11" s="1"/>
  <c r="B137" i="10"/>
  <c r="B138" i="11" s="1"/>
  <c r="F137" i="10"/>
  <c r="F138" i="11" s="1"/>
  <c r="D137" i="10"/>
  <c r="D138" i="11" s="1"/>
  <c r="C137" i="10"/>
  <c r="C138" i="11" s="1"/>
  <c r="B213" i="6"/>
  <c r="E213" i="10"/>
  <c r="E214" i="11" s="1"/>
  <c r="B213" i="10"/>
  <c r="B214" i="11" s="1"/>
  <c r="F213" i="10"/>
  <c r="F214" i="11" s="1"/>
  <c r="D213" i="10"/>
  <c r="D214" i="11" s="1"/>
  <c r="C213" i="10"/>
  <c r="C214" i="11" s="1"/>
  <c r="B245" i="6"/>
  <c r="E245" i="10"/>
  <c r="E246" i="11" s="1"/>
  <c r="B245" i="10"/>
  <c r="B246" i="11" s="1"/>
  <c r="F245" i="10"/>
  <c r="F246" i="11" s="1"/>
  <c r="D245" i="10"/>
  <c r="D246" i="11" s="1"/>
  <c r="C245" i="10"/>
  <c r="C246" i="11" s="1"/>
  <c r="B34" i="6"/>
  <c r="E34" i="13" s="1"/>
  <c r="E35" i="12" s="1"/>
  <c r="D34" i="10"/>
  <c r="D35" i="11" s="1"/>
  <c r="B34" i="10"/>
  <c r="B35" i="11" s="1"/>
  <c r="B108" i="6"/>
  <c r="B108" i="10"/>
  <c r="B109" i="11" s="1"/>
  <c r="F108" i="10"/>
  <c r="F109" i="11" s="1"/>
  <c r="C108" i="10"/>
  <c r="C109" i="11" s="1"/>
  <c r="D108" i="10"/>
  <c r="D109" i="11" s="1"/>
  <c r="E108" i="10"/>
  <c r="E109" i="11" s="1"/>
  <c r="B214" i="6"/>
  <c r="D214" i="10"/>
  <c r="D215" i="11" s="1"/>
  <c r="B214" i="10"/>
  <c r="B215" i="11" s="1"/>
  <c r="E214" i="10"/>
  <c r="E215" i="11" s="1"/>
  <c r="F214" i="10"/>
  <c r="F215" i="11" s="1"/>
  <c r="C214" i="10"/>
  <c r="C215" i="11" s="1"/>
  <c r="B246" i="6"/>
  <c r="D246" i="10"/>
  <c r="D247" i="11" s="1"/>
  <c r="B246" i="10"/>
  <c r="B247" i="11" s="1"/>
  <c r="E246" i="10"/>
  <c r="E247" i="11" s="1"/>
  <c r="F246" i="10"/>
  <c r="F247" i="11" s="1"/>
  <c r="C246" i="10"/>
  <c r="C247" i="11" s="1"/>
  <c r="B152" i="6"/>
  <c r="B152" i="10"/>
  <c r="B153" i="11" s="1"/>
  <c r="F152" i="10"/>
  <c r="F153" i="11" s="1"/>
  <c r="C152" i="10"/>
  <c r="C153" i="11" s="1"/>
  <c r="E152" i="10"/>
  <c r="E153" i="11" s="1"/>
  <c r="D152" i="10"/>
  <c r="D153" i="11" s="1"/>
  <c r="B216" i="6"/>
  <c r="B216" i="10"/>
  <c r="B217" i="11" s="1"/>
  <c r="F216" i="10"/>
  <c r="F217" i="11" s="1"/>
  <c r="C216" i="10"/>
  <c r="C217" i="11" s="1"/>
  <c r="E216" i="10"/>
  <c r="E217" i="11" s="1"/>
  <c r="D216" i="10"/>
  <c r="D217" i="11" s="1"/>
  <c r="B61" i="13"/>
  <c r="D61" i="13"/>
  <c r="C61" i="13"/>
  <c r="F61" i="13"/>
  <c r="B211" i="13"/>
  <c r="E211" i="13"/>
  <c r="D211" i="13"/>
  <c r="D45" i="13"/>
  <c r="C45" i="13"/>
  <c r="B183" i="13"/>
  <c r="C183" i="13"/>
  <c r="F183" i="13"/>
  <c r="E183" i="13"/>
  <c r="D183" i="13"/>
  <c r="B121" i="6"/>
  <c r="E121" i="10"/>
  <c r="E122" i="11" s="1"/>
  <c r="B121" i="10"/>
  <c r="B122" i="11" s="1"/>
  <c r="F121" i="10"/>
  <c r="F122" i="11" s="1"/>
  <c r="C121" i="10"/>
  <c r="C122" i="11" s="1"/>
  <c r="D121" i="10"/>
  <c r="D122" i="11" s="1"/>
  <c r="B133" i="6"/>
  <c r="E133" i="10"/>
  <c r="E134" i="11" s="1"/>
  <c r="B133" i="10"/>
  <c r="B134" i="11" s="1"/>
  <c r="F133" i="10"/>
  <c r="F134" i="11" s="1"/>
  <c r="D133" i="10"/>
  <c r="D134" i="11" s="1"/>
  <c r="C133" i="10"/>
  <c r="C134" i="11" s="1"/>
  <c r="B7" i="6"/>
  <c r="E7" i="13" s="1"/>
  <c r="E8" i="12" s="1"/>
  <c r="C7" i="10"/>
  <c r="C8" i="11" s="1"/>
  <c r="D7" i="10"/>
  <c r="D8" i="11" s="1"/>
  <c r="B7" i="10"/>
  <c r="B8" i="11" s="1"/>
  <c r="F7" i="10"/>
  <c r="F8" i="11" s="1"/>
  <c r="B151" i="6"/>
  <c r="C151" i="10"/>
  <c r="C152" i="11" s="1"/>
  <c r="D151" i="10"/>
  <c r="D152" i="11" s="1"/>
  <c r="B151" i="10"/>
  <c r="B152" i="11" s="1"/>
  <c r="F151" i="10"/>
  <c r="F152" i="11" s="1"/>
  <c r="E151" i="10"/>
  <c r="E152" i="11" s="1"/>
  <c r="B155" i="6"/>
  <c r="D155" i="10"/>
  <c r="D156" i="11" s="1"/>
  <c r="B155" i="10"/>
  <c r="B156" i="11" s="1"/>
  <c r="F155" i="10"/>
  <c r="F156" i="11" s="1"/>
  <c r="C155" i="10"/>
  <c r="C156" i="11" s="1"/>
  <c r="E155" i="10"/>
  <c r="E156" i="11" s="1"/>
  <c r="B159" i="6"/>
  <c r="D159" i="10"/>
  <c r="D160" i="11" s="1"/>
  <c r="B159" i="10"/>
  <c r="B160" i="11" s="1"/>
  <c r="F159" i="10"/>
  <c r="F160" i="11" s="1"/>
  <c r="C159" i="10"/>
  <c r="C160" i="11" s="1"/>
  <c r="E159" i="10"/>
  <c r="E160" i="11" s="1"/>
  <c r="B163" i="6"/>
  <c r="D163" i="10"/>
  <c r="D164" i="11" s="1"/>
  <c r="B163" i="10"/>
  <c r="B164" i="11" s="1"/>
  <c r="F163" i="10"/>
  <c r="F164" i="11" s="1"/>
  <c r="C163" i="10"/>
  <c r="C164" i="11" s="1"/>
  <c r="E163" i="10"/>
  <c r="E164" i="11" s="1"/>
  <c r="B167" i="6"/>
  <c r="D167" i="10"/>
  <c r="D168" i="11" s="1"/>
  <c r="B167" i="10"/>
  <c r="B168" i="11" s="1"/>
  <c r="F167" i="10"/>
  <c r="F168" i="11" s="1"/>
  <c r="C167" i="10"/>
  <c r="C168" i="11" s="1"/>
  <c r="E167" i="10"/>
  <c r="E168" i="11" s="1"/>
  <c r="B171" i="6"/>
  <c r="B171" i="10"/>
  <c r="B172" i="11" s="1"/>
  <c r="F171" i="10"/>
  <c r="F172" i="11" s="1"/>
  <c r="D171" i="10"/>
  <c r="D172" i="11" s="1"/>
  <c r="E171" i="10"/>
  <c r="E172" i="11" s="1"/>
  <c r="C171" i="10"/>
  <c r="C172" i="11" s="1"/>
  <c r="B215" i="6"/>
  <c r="C215" i="10"/>
  <c r="C216" i="11" s="1"/>
  <c r="E215" i="10"/>
  <c r="E216" i="11" s="1"/>
  <c r="D215" i="10"/>
  <c r="D216" i="11" s="1"/>
  <c r="B215" i="10"/>
  <c r="B216" i="11" s="1"/>
  <c r="F215" i="10"/>
  <c r="F216" i="11" s="1"/>
  <c r="B219" i="6"/>
  <c r="C219" i="10"/>
  <c r="C220" i="11" s="1"/>
  <c r="D219" i="10"/>
  <c r="D220" i="11" s="1"/>
  <c r="B219" i="10"/>
  <c r="B220" i="11" s="1"/>
  <c r="F219" i="10"/>
  <c r="F220" i="11" s="1"/>
  <c r="E219" i="10"/>
  <c r="E220" i="11" s="1"/>
  <c r="B223" i="6"/>
  <c r="C223" i="10"/>
  <c r="C224" i="11" s="1"/>
  <c r="D223" i="10"/>
  <c r="D224" i="11" s="1"/>
  <c r="B223" i="10"/>
  <c r="B224" i="11" s="1"/>
  <c r="F223" i="10"/>
  <c r="F224" i="11" s="1"/>
  <c r="E223" i="10"/>
  <c r="E224" i="11" s="1"/>
  <c r="B227" i="6"/>
  <c r="C227" i="10"/>
  <c r="C228" i="11" s="1"/>
  <c r="D227" i="10"/>
  <c r="D228" i="11" s="1"/>
  <c r="B227" i="10"/>
  <c r="B228" i="11" s="1"/>
  <c r="F227" i="10"/>
  <c r="F228" i="11" s="1"/>
  <c r="E227" i="10"/>
  <c r="E228" i="11" s="1"/>
  <c r="B231" i="6"/>
  <c r="C231" i="10"/>
  <c r="C232" i="11" s="1"/>
  <c r="D231" i="10"/>
  <c r="D232" i="11" s="1"/>
  <c r="B231" i="10"/>
  <c r="B232" i="11" s="1"/>
  <c r="F231" i="10"/>
  <c r="F232" i="11" s="1"/>
  <c r="E231" i="10"/>
  <c r="E232" i="11" s="1"/>
  <c r="B235" i="6"/>
  <c r="C235" i="10"/>
  <c r="C236" i="11" s="1"/>
  <c r="E235" i="10"/>
  <c r="E236" i="11" s="1"/>
  <c r="D235" i="10"/>
  <c r="D236" i="11" s="1"/>
  <c r="B235" i="10"/>
  <c r="B236" i="11" s="1"/>
  <c r="F235" i="10"/>
  <c r="F236" i="11" s="1"/>
  <c r="B25" i="6"/>
  <c r="E25" i="13" s="1"/>
  <c r="E26" i="12" s="1"/>
  <c r="B25" i="10"/>
  <c r="B26" i="11" s="1"/>
  <c r="F25" i="10"/>
  <c r="F26" i="11" s="1"/>
  <c r="D25" i="10"/>
  <c r="D26" i="11" s="1"/>
  <c r="B65" i="6"/>
  <c r="E65" i="13" s="1"/>
  <c r="B65" i="10"/>
  <c r="B66" i="11" s="1"/>
  <c r="F65" i="10"/>
  <c r="F66" i="11" s="1"/>
  <c r="C65" i="10"/>
  <c r="C66" i="11" s="1"/>
  <c r="D65" i="10"/>
  <c r="D66" i="11" s="1"/>
  <c r="B22" i="6"/>
  <c r="C22" i="13" s="1"/>
  <c r="C23" i="12" s="1"/>
  <c r="D22" i="10"/>
  <c r="D23" i="11" s="1"/>
  <c r="B22" i="10"/>
  <c r="B23" i="11" s="1"/>
  <c r="F22" i="10"/>
  <c r="F23" i="11" s="1"/>
  <c r="B50" i="6"/>
  <c r="E50" i="13" s="1"/>
  <c r="E51" i="12" s="1"/>
  <c r="D50" i="10"/>
  <c r="D51" i="11" s="1"/>
  <c r="B50" i="10"/>
  <c r="B51" i="11" s="1"/>
  <c r="F50" i="10"/>
  <c r="F51" i="11" s="1"/>
  <c r="C50" i="10"/>
  <c r="C51" i="11" s="1"/>
  <c r="B78" i="6"/>
  <c r="C78" i="13" s="1"/>
  <c r="C79" i="12" s="1"/>
  <c r="D78" i="10"/>
  <c r="D79" i="11" s="1"/>
  <c r="E78" i="10"/>
  <c r="E79" i="11" s="1"/>
  <c r="B78" i="10"/>
  <c r="B79" i="11" s="1"/>
  <c r="F78" i="10"/>
  <c r="F79" i="11" s="1"/>
  <c r="B102" i="6"/>
  <c r="D102" i="10"/>
  <c r="D103" i="11" s="1"/>
  <c r="E102" i="10"/>
  <c r="E103" i="11" s="1"/>
  <c r="B102" i="10"/>
  <c r="B103" i="11" s="1"/>
  <c r="F102" i="10"/>
  <c r="F103" i="11" s="1"/>
  <c r="C102" i="10"/>
  <c r="C103" i="11" s="1"/>
  <c r="B130" i="6"/>
  <c r="D130" i="10"/>
  <c r="D131" i="11" s="1"/>
  <c r="E130" i="10"/>
  <c r="E131" i="11" s="1"/>
  <c r="C130" i="10"/>
  <c r="C131" i="11" s="1"/>
  <c r="B130" i="10"/>
  <c r="B131" i="11" s="1"/>
  <c r="F130" i="10"/>
  <c r="F131" i="11" s="1"/>
  <c r="B158" i="6"/>
  <c r="E158" i="10"/>
  <c r="E159" i="11" s="1"/>
  <c r="C158" i="10"/>
  <c r="C159" i="11" s="1"/>
  <c r="D158" i="10"/>
  <c r="D159" i="11" s="1"/>
  <c r="F158" i="10"/>
  <c r="F159" i="11" s="1"/>
  <c r="B158" i="10"/>
  <c r="B159" i="11" s="1"/>
  <c r="B186" i="6"/>
  <c r="D186" i="10"/>
  <c r="D187" i="11" s="1"/>
  <c r="B186" i="10"/>
  <c r="B187" i="11" s="1"/>
  <c r="E186" i="10"/>
  <c r="E187" i="11" s="1"/>
  <c r="C186" i="10"/>
  <c r="C187" i="11" s="1"/>
  <c r="F186" i="10"/>
  <c r="F187" i="11" s="1"/>
  <c r="B218" i="6"/>
  <c r="D218" i="10"/>
  <c r="D219" i="11" s="1"/>
  <c r="B218" i="10"/>
  <c r="B219" i="11" s="1"/>
  <c r="F218" i="10"/>
  <c r="F219" i="11" s="1"/>
  <c r="E218" i="10"/>
  <c r="E219" i="11" s="1"/>
  <c r="C218" i="10"/>
  <c r="C219" i="11" s="1"/>
  <c r="B234" i="6"/>
  <c r="D234" i="10"/>
  <c r="D235" i="11" s="1"/>
  <c r="E234" i="10"/>
  <c r="E235" i="11" s="1"/>
  <c r="C234" i="10"/>
  <c r="C235" i="11" s="1"/>
  <c r="B234" i="10"/>
  <c r="B235" i="11" s="1"/>
  <c r="F234" i="10"/>
  <c r="F235" i="11" s="1"/>
  <c r="B18" i="6"/>
  <c r="E18" i="13" s="1"/>
  <c r="E19" i="12" s="1"/>
  <c r="D18" i="10"/>
  <c r="D19" i="11" s="1"/>
  <c r="B18" i="10"/>
  <c r="B19" i="11" s="1"/>
  <c r="F18" i="10"/>
  <c r="F19" i="11" s="1"/>
  <c r="B38" i="6"/>
  <c r="E38" i="13" s="1"/>
  <c r="E39" i="12" s="1"/>
  <c r="D38" i="10"/>
  <c r="D39" i="11" s="1"/>
  <c r="B38" i="10"/>
  <c r="B39" i="11" s="1"/>
  <c r="C38" i="10"/>
  <c r="C39" i="11" s="1"/>
  <c r="B52" i="6"/>
  <c r="E52" i="13" s="1"/>
  <c r="E53" i="12" s="1"/>
  <c r="B52" i="10"/>
  <c r="B53" i="11" s="1"/>
  <c r="C52" i="10"/>
  <c r="C53" i="11" s="1"/>
  <c r="D52" i="10"/>
  <c r="D53" i="11" s="1"/>
  <c r="B64" i="6"/>
  <c r="E64" i="13" s="1"/>
  <c r="E65" i="12" s="1"/>
  <c r="B64" i="10"/>
  <c r="B65" i="11" s="1"/>
  <c r="F64" i="10"/>
  <c r="F65" i="11" s="1"/>
  <c r="C64" i="10"/>
  <c r="C65" i="11" s="1"/>
  <c r="D64" i="10"/>
  <c r="D65" i="11" s="1"/>
  <c r="B92" i="6"/>
  <c r="B92" i="10"/>
  <c r="B93" i="11" s="1"/>
  <c r="F92" i="10"/>
  <c r="F93" i="11" s="1"/>
  <c r="C92" i="10"/>
  <c r="C93" i="11" s="1"/>
  <c r="D92" i="10"/>
  <c r="D93" i="11" s="1"/>
  <c r="E92" i="10"/>
  <c r="E93" i="11" s="1"/>
  <c r="B156" i="6"/>
  <c r="C156" i="10"/>
  <c r="C157" i="11" s="1"/>
  <c r="E156" i="10"/>
  <c r="E157" i="11" s="1"/>
  <c r="F156" i="10"/>
  <c r="F157" i="11" s="1"/>
  <c r="B156" i="10"/>
  <c r="B157" i="11" s="1"/>
  <c r="D156" i="10"/>
  <c r="D157" i="11" s="1"/>
  <c r="B166" i="6"/>
  <c r="E166" i="10"/>
  <c r="E167" i="11" s="1"/>
  <c r="C166" i="10"/>
  <c r="C167" i="11" s="1"/>
  <c r="D166" i="10"/>
  <c r="D167" i="11" s="1"/>
  <c r="F166" i="10"/>
  <c r="F167" i="11" s="1"/>
  <c r="B166" i="10"/>
  <c r="B167" i="11" s="1"/>
  <c r="B62" i="6"/>
  <c r="E62" i="13" s="1"/>
  <c r="E63" i="12" s="1"/>
  <c r="D62" i="10"/>
  <c r="D63" i="11" s="1"/>
  <c r="B62" i="10"/>
  <c r="B63" i="11" s="1"/>
  <c r="C62" i="10"/>
  <c r="C63" i="11" s="1"/>
  <c r="B100" i="6"/>
  <c r="B100" i="10"/>
  <c r="B101" i="11" s="1"/>
  <c r="F100" i="10"/>
  <c r="F101" i="11" s="1"/>
  <c r="C100" i="10"/>
  <c r="C101" i="11" s="1"/>
  <c r="D100" i="10"/>
  <c r="D101" i="11" s="1"/>
  <c r="E100" i="10"/>
  <c r="E101" i="11" s="1"/>
  <c r="B128" i="6"/>
  <c r="B128" i="10"/>
  <c r="B129" i="11" s="1"/>
  <c r="F128" i="10"/>
  <c r="F129" i="11" s="1"/>
  <c r="C128" i="10"/>
  <c r="C129" i="11" s="1"/>
  <c r="E128" i="10"/>
  <c r="E129" i="11" s="1"/>
  <c r="D128" i="10"/>
  <c r="D129" i="11" s="1"/>
  <c r="B164" i="6"/>
  <c r="C164" i="10"/>
  <c r="C165" i="11" s="1"/>
  <c r="E164" i="10"/>
  <c r="E165" i="11" s="1"/>
  <c r="F164" i="10"/>
  <c r="F165" i="11" s="1"/>
  <c r="B164" i="10"/>
  <c r="B165" i="11" s="1"/>
  <c r="D164" i="10"/>
  <c r="D165" i="11" s="1"/>
  <c r="B201" i="6"/>
  <c r="E201" i="10"/>
  <c r="E202" i="11" s="1"/>
  <c r="C201" i="10"/>
  <c r="C202" i="11" s="1"/>
  <c r="B201" i="10"/>
  <c r="B202" i="11" s="1"/>
  <c r="F201" i="10"/>
  <c r="F202" i="11" s="1"/>
  <c r="D201" i="10"/>
  <c r="D202" i="11" s="1"/>
  <c r="B233" i="6"/>
  <c r="E233" i="10"/>
  <c r="E234" i="11" s="1"/>
  <c r="B233" i="10"/>
  <c r="B234" i="11" s="1"/>
  <c r="F233" i="10"/>
  <c r="F234" i="11" s="1"/>
  <c r="C233" i="10"/>
  <c r="C234" i="11" s="1"/>
  <c r="D233" i="10"/>
  <c r="D234" i="11" s="1"/>
  <c r="B47" i="6"/>
  <c r="E47" i="13" s="1"/>
  <c r="E48" i="12" s="1"/>
  <c r="C47" i="10"/>
  <c r="C48" i="11" s="1"/>
  <c r="D47" i="10"/>
  <c r="D48" i="11" s="1"/>
  <c r="B47" i="10"/>
  <c r="B48" i="11" s="1"/>
  <c r="B88" i="6"/>
  <c r="C88" i="13" s="1"/>
  <c r="C89" i="12" s="1"/>
  <c r="B88" i="10"/>
  <c r="B89" i="11" s="1"/>
  <c r="F88" i="10"/>
  <c r="F89" i="11" s="1"/>
  <c r="D88" i="10"/>
  <c r="D89" i="11" s="1"/>
  <c r="E88" i="10"/>
  <c r="E89" i="11" s="1"/>
  <c r="B113" i="6"/>
  <c r="E113" i="10"/>
  <c r="E114" i="11" s="1"/>
  <c r="B113" i="10"/>
  <c r="B114" i="11" s="1"/>
  <c r="F113" i="10"/>
  <c r="F114" i="11" s="1"/>
  <c r="C113" i="10"/>
  <c r="C114" i="11" s="1"/>
  <c r="D113" i="10"/>
  <c r="D114" i="11" s="1"/>
  <c r="B118" i="6"/>
  <c r="D118" i="10"/>
  <c r="D119" i="11" s="1"/>
  <c r="E118" i="10"/>
  <c r="E119" i="11" s="1"/>
  <c r="B118" i="10"/>
  <c r="B119" i="11" s="1"/>
  <c r="F118" i="10"/>
  <c r="F119" i="11" s="1"/>
  <c r="C118" i="10"/>
  <c r="C119" i="11" s="1"/>
  <c r="B145" i="6"/>
  <c r="E145" i="10"/>
  <c r="E146" i="11" s="1"/>
  <c r="B145" i="10"/>
  <c r="B146" i="11" s="1"/>
  <c r="F145" i="10"/>
  <c r="F146" i="11" s="1"/>
  <c r="D145" i="10"/>
  <c r="D146" i="11" s="1"/>
  <c r="C145" i="10"/>
  <c r="C146" i="11" s="1"/>
  <c r="B150" i="6"/>
  <c r="D150" i="10"/>
  <c r="D151" i="11" s="1"/>
  <c r="E150" i="10"/>
  <c r="E151" i="11" s="1"/>
  <c r="C150" i="10"/>
  <c r="C151" i="11" s="1"/>
  <c r="B150" i="10"/>
  <c r="B151" i="11" s="1"/>
  <c r="F150" i="10"/>
  <c r="F151" i="11" s="1"/>
  <c r="B177" i="6"/>
  <c r="E177" i="10"/>
  <c r="E178" i="11" s="1"/>
  <c r="B177" i="10"/>
  <c r="B178" i="11" s="1"/>
  <c r="F177" i="10"/>
  <c r="F178" i="11" s="1"/>
  <c r="C177" i="10"/>
  <c r="C178" i="11" s="1"/>
  <c r="D177" i="10"/>
  <c r="D178" i="11" s="1"/>
  <c r="B182" i="6"/>
  <c r="D182" i="10"/>
  <c r="D183" i="11" s="1"/>
  <c r="B182" i="10"/>
  <c r="B183" i="11" s="1"/>
  <c r="E182" i="10"/>
  <c r="E183" i="11" s="1"/>
  <c r="F182" i="10"/>
  <c r="F183" i="11" s="1"/>
  <c r="C182" i="10"/>
  <c r="C183" i="11" s="1"/>
  <c r="B44" i="6"/>
  <c r="E44" i="13" s="1"/>
  <c r="E45" i="12" s="1"/>
  <c r="B44" i="10"/>
  <c r="B45" i="11" s="1"/>
  <c r="F44" i="10"/>
  <c r="F45" i="11" s="1"/>
  <c r="C44" i="10"/>
  <c r="C45" i="11" s="1"/>
  <c r="D44" i="10"/>
  <c r="D45" i="11" s="1"/>
  <c r="B116" i="6"/>
  <c r="B116" i="10"/>
  <c r="B117" i="11" s="1"/>
  <c r="F116" i="10"/>
  <c r="F117" i="11" s="1"/>
  <c r="C116" i="10"/>
  <c r="C117" i="11" s="1"/>
  <c r="D116" i="10"/>
  <c r="D117" i="11" s="1"/>
  <c r="E116" i="10"/>
  <c r="E117" i="11" s="1"/>
  <c r="B144" i="6"/>
  <c r="B144" i="10"/>
  <c r="B145" i="11" s="1"/>
  <c r="F144" i="10"/>
  <c r="F145" i="11" s="1"/>
  <c r="C144" i="10"/>
  <c r="C145" i="11" s="1"/>
  <c r="E144" i="10"/>
  <c r="E145" i="11" s="1"/>
  <c r="D144" i="10"/>
  <c r="D145" i="11" s="1"/>
  <c r="B184" i="6"/>
  <c r="B184" i="10"/>
  <c r="B185" i="11" s="1"/>
  <c r="F184" i="10"/>
  <c r="F185" i="11" s="1"/>
  <c r="C184" i="10"/>
  <c r="C185" i="11" s="1"/>
  <c r="E184" i="10"/>
  <c r="E185" i="11" s="1"/>
  <c r="D184" i="10"/>
  <c r="D185" i="11" s="1"/>
  <c r="B200" i="6"/>
  <c r="B200" i="10"/>
  <c r="B201" i="11" s="1"/>
  <c r="F200" i="10"/>
  <c r="F201" i="11" s="1"/>
  <c r="C200" i="10"/>
  <c r="C201" i="11" s="1"/>
  <c r="E200" i="10"/>
  <c r="E201" i="11" s="1"/>
  <c r="D200" i="10"/>
  <c r="D201" i="11" s="1"/>
  <c r="B244" i="6"/>
  <c r="B244" i="10"/>
  <c r="B245" i="11" s="1"/>
  <c r="F244" i="10"/>
  <c r="F245" i="11" s="1"/>
  <c r="C244" i="10"/>
  <c r="C245" i="11" s="1"/>
  <c r="D244" i="10"/>
  <c r="D245" i="11" s="1"/>
  <c r="E244" i="10"/>
  <c r="E245" i="11" s="1"/>
  <c r="B228" i="6"/>
  <c r="B228" i="10"/>
  <c r="B229" i="11" s="1"/>
  <c r="F228" i="10"/>
  <c r="F229" i="11" s="1"/>
  <c r="C228" i="10"/>
  <c r="C229" i="11" s="1"/>
  <c r="D228" i="10"/>
  <c r="D229" i="11" s="1"/>
  <c r="E228" i="10"/>
  <c r="E229" i="11" s="1"/>
  <c r="B248" i="6"/>
  <c r="B248" i="10"/>
  <c r="B249" i="11" s="1"/>
  <c r="F248" i="10"/>
  <c r="F249" i="11" s="1"/>
  <c r="C248" i="10"/>
  <c r="C249" i="11" s="1"/>
  <c r="E248" i="10"/>
  <c r="E249" i="11" s="1"/>
  <c r="D248" i="10"/>
  <c r="D249" i="11" s="1"/>
  <c r="B224" i="6"/>
  <c r="B224" i="10"/>
  <c r="B225" i="11" s="1"/>
  <c r="F224" i="10"/>
  <c r="F225" i="11" s="1"/>
  <c r="D224" i="10"/>
  <c r="D225" i="11" s="1"/>
  <c r="C224" i="10"/>
  <c r="C225" i="11" s="1"/>
  <c r="E224" i="10"/>
  <c r="E225" i="11" s="1"/>
  <c r="E77" i="13"/>
  <c r="B239" i="13"/>
  <c r="C239" i="13"/>
  <c r="F239" i="13"/>
  <c r="E239" i="13"/>
  <c r="D239" i="13"/>
  <c r="B53" i="6"/>
  <c r="E53" i="13" s="1"/>
  <c r="E54" i="12" s="1"/>
  <c r="B53" i="10"/>
  <c r="B54" i="11" s="1"/>
  <c r="F53" i="10"/>
  <c r="F54" i="11" s="1"/>
  <c r="C53" i="10"/>
  <c r="C54" i="11" s="1"/>
  <c r="D53" i="10"/>
  <c r="D54" i="11" s="1"/>
  <c r="B193" i="6"/>
  <c r="E193" i="10"/>
  <c r="E194" i="11" s="1"/>
  <c r="C193" i="10"/>
  <c r="C194" i="11" s="1"/>
  <c r="B193" i="10"/>
  <c r="B194" i="11" s="1"/>
  <c r="F193" i="10"/>
  <c r="F194" i="11" s="1"/>
  <c r="D193" i="10"/>
  <c r="D194" i="11" s="1"/>
  <c r="B28" i="6"/>
  <c r="F28" i="13" s="1"/>
  <c r="F29" i="12" s="1"/>
  <c r="B28" i="10"/>
  <c r="B29" i="11" s="1"/>
  <c r="C28" i="10"/>
  <c r="C29" i="11" s="1"/>
  <c r="D28" i="10"/>
  <c r="D29" i="11" s="1"/>
  <c r="B103" i="6"/>
  <c r="C103" i="10"/>
  <c r="C104" i="11" s="1"/>
  <c r="D103" i="10"/>
  <c r="D104" i="11" s="1"/>
  <c r="E103" i="10"/>
  <c r="E104" i="11" s="1"/>
  <c r="B103" i="10"/>
  <c r="B104" i="11" s="1"/>
  <c r="F103" i="10"/>
  <c r="F104" i="11" s="1"/>
  <c r="B161" i="6"/>
  <c r="B161" i="10"/>
  <c r="B162" i="11" s="1"/>
  <c r="F161" i="10"/>
  <c r="F162" i="11" s="1"/>
  <c r="D161" i="10"/>
  <c r="D162" i="11" s="1"/>
  <c r="E161" i="10"/>
  <c r="E162" i="11" s="1"/>
  <c r="C161" i="10"/>
  <c r="C162" i="11" s="1"/>
  <c r="B221" i="6"/>
  <c r="E221" i="10"/>
  <c r="E222" i="11" s="1"/>
  <c r="C221" i="10"/>
  <c r="C222" i="11" s="1"/>
  <c r="B221" i="10"/>
  <c r="B222" i="11" s="1"/>
  <c r="F221" i="10"/>
  <c r="F222" i="11" s="1"/>
  <c r="D221" i="10"/>
  <c r="D222" i="11" s="1"/>
  <c r="B56" i="6"/>
  <c r="E56" i="13" s="1"/>
  <c r="E57" i="12" s="1"/>
  <c r="B56" i="10"/>
  <c r="B57" i="11" s="1"/>
  <c r="F56" i="10"/>
  <c r="F57" i="11" s="1"/>
  <c r="D56" i="10"/>
  <c r="D57" i="11" s="1"/>
  <c r="B27" i="6"/>
  <c r="E27" i="13" s="1"/>
  <c r="E28" i="12" s="1"/>
  <c r="D27" i="10"/>
  <c r="D28" i="11" s="1"/>
  <c r="B27" i="10"/>
  <c r="B28" i="11" s="1"/>
  <c r="F27" i="10"/>
  <c r="F28" i="11" s="1"/>
  <c r="B79" i="6"/>
  <c r="C79" i="13" s="1"/>
  <c r="C80" i="12" s="1"/>
  <c r="D79" i="10"/>
  <c r="D80" i="11" s="1"/>
  <c r="E79" i="10"/>
  <c r="E80" i="11" s="1"/>
  <c r="B79" i="10"/>
  <c r="B80" i="11" s="1"/>
  <c r="F79" i="10"/>
  <c r="F80" i="11" s="1"/>
  <c r="B127" i="6"/>
  <c r="C127" i="10"/>
  <c r="C128" i="11" s="1"/>
  <c r="D127" i="10"/>
  <c r="D128" i="11" s="1"/>
  <c r="B127" i="10"/>
  <c r="B128" i="11" s="1"/>
  <c r="F127" i="10"/>
  <c r="F128" i="11" s="1"/>
  <c r="E127" i="10"/>
  <c r="E128" i="11" s="1"/>
  <c r="B139" i="6"/>
  <c r="C139" i="10"/>
  <c r="C140" i="11" s="1"/>
  <c r="D139" i="10"/>
  <c r="D140" i="11" s="1"/>
  <c r="B139" i="10"/>
  <c r="B140" i="11" s="1"/>
  <c r="F139" i="10"/>
  <c r="F140" i="11" s="1"/>
  <c r="E139" i="10"/>
  <c r="E140" i="11" s="1"/>
  <c r="B191" i="6"/>
  <c r="C191" i="10"/>
  <c r="C192" i="11" s="1"/>
  <c r="D191" i="10"/>
  <c r="D192" i="11" s="1"/>
  <c r="E191" i="10"/>
  <c r="E192" i="11" s="1"/>
  <c r="B191" i="10"/>
  <c r="B192" i="11" s="1"/>
  <c r="F191" i="10"/>
  <c r="F192" i="11" s="1"/>
  <c r="B199" i="6"/>
  <c r="C199" i="10"/>
  <c r="C200" i="11" s="1"/>
  <c r="D199" i="10"/>
  <c r="D200" i="11" s="1"/>
  <c r="E199" i="10"/>
  <c r="E200" i="11" s="1"/>
  <c r="B199" i="10"/>
  <c r="B200" i="11" s="1"/>
  <c r="F199" i="10"/>
  <c r="F200" i="11" s="1"/>
  <c r="B203" i="6"/>
  <c r="C203" i="10"/>
  <c r="C204" i="11" s="1"/>
  <c r="D203" i="10"/>
  <c r="D204" i="11" s="1"/>
  <c r="E203" i="10"/>
  <c r="E204" i="11" s="1"/>
  <c r="B203" i="10"/>
  <c r="B204" i="11" s="1"/>
  <c r="F203" i="10"/>
  <c r="F204" i="11" s="1"/>
  <c r="B207" i="6"/>
  <c r="C207" i="10"/>
  <c r="C208" i="11" s="1"/>
  <c r="E207" i="10"/>
  <c r="E208" i="11" s="1"/>
  <c r="D207" i="10"/>
  <c r="D208" i="11" s="1"/>
  <c r="B207" i="10"/>
  <c r="B208" i="11" s="1"/>
  <c r="F207" i="10"/>
  <c r="F208" i="11" s="1"/>
  <c r="B9" i="6"/>
  <c r="E9" i="13" s="1"/>
  <c r="E10" i="12" s="1"/>
  <c r="B9" i="10"/>
  <c r="B10" i="11" s="1"/>
  <c r="F9" i="10"/>
  <c r="F10" i="11" s="1"/>
  <c r="C9" i="10"/>
  <c r="C10" i="11" s="1"/>
  <c r="D9" i="10"/>
  <c r="D10" i="11" s="1"/>
  <c r="B29" i="6"/>
  <c r="E29" i="13" s="1"/>
  <c r="E30" i="12" s="1"/>
  <c r="B29" i="10"/>
  <c r="B30" i="11" s="1"/>
  <c r="F29" i="10"/>
  <c r="F30" i="11" s="1"/>
  <c r="D29" i="10"/>
  <c r="D30" i="11" s="1"/>
  <c r="B67" i="6"/>
  <c r="E67" i="13" s="1"/>
  <c r="C67" i="10"/>
  <c r="C68" i="11" s="1"/>
  <c r="D67" i="10"/>
  <c r="D68" i="11" s="1"/>
  <c r="B67" i="10"/>
  <c r="B68" i="11" s="1"/>
  <c r="B26" i="6"/>
  <c r="E26" i="13" s="1"/>
  <c r="E27" i="12" s="1"/>
  <c r="D26" i="10"/>
  <c r="D27" i="11" s="1"/>
  <c r="B26" i="10"/>
  <c r="B27" i="11" s="1"/>
  <c r="F26" i="10"/>
  <c r="F27" i="11" s="1"/>
  <c r="B54" i="6"/>
  <c r="E54" i="13" s="1"/>
  <c r="E55" i="12" s="1"/>
  <c r="D54" i="10"/>
  <c r="D55" i="11" s="1"/>
  <c r="B54" i="10"/>
  <c r="B55" i="11" s="1"/>
  <c r="C54" i="10"/>
  <c r="C55" i="11" s="1"/>
  <c r="B86" i="6"/>
  <c r="D86" i="10"/>
  <c r="D87" i="11" s="1"/>
  <c r="E86" i="10"/>
  <c r="E87" i="11" s="1"/>
  <c r="B86" i="10"/>
  <c r="B87" i="11" s="1"/>
  <c r="F86" i="10"/>
  <c r="F87" i="11" s="1"/>
  <c r="C86" i="10"/>
  <c r="C87" i="11" s="1"/>
  <c r="B106" i="6"/>
  <c r="D106" i="10"/>
  <c r="D107" i="11" s="1"/>
  <c r="E106" i="10"/>
  <c r="E107" i="11" s="1"/>
  <c r="B106" i="10"/>
  <c r="B107" i="11" s="1"/>
  <c r="F106" i="10"/>
  <c r="F107" i="11" s="1"/>
  <c r="C106" i="10"/>
  <c r="C107" i="11" s="1"/>
  <c r="B134" i="6"/>
  <c r="D134" i="10"/>
  <c r="D135" i="11" s="1"/>
  <c r="E134" i="10"/>
  <c r="E135" i="11" s="1"/>
  <c r="C134" i="10"/>
  <c r="C135" i="11" s="1"/>
  <c r="B134" i="10"/>
  <c r="B135" i="11" s="1"/>
  <c r="F134" i="10"/>
  <c r="F135" i="11" s="1"/>
  <c r="B162" i="6"/>
  <c r="E162" i="10"/>
  <c r="E163" i="11" s="1"/>
  <c r="C162" i="10"/>
  <c r="C163" i="11" s="1"/>
  <c r="B162" i="10"/>
  <c r="B163" i="11" s="1"/>
  <c r="D162" i="10"/>
  <c r="D163" i="11" s="1"/>
  <c r="F162" i="10"/>
  <c r="F163" i="11" s="1"/>
  <c r="B194" i="6"/>
  <c r="D194" i="10"/>
  <c r="D195" i="11" s="1"/>
  <c r="E194" i="10"/>
  <c r="E195" i="11" s="1"/>
  <c r="B194" i="10"/>
  <c r="B195" i="11" s="1"/>
  <c r="C194" i="10"/>
  <c r="C195" i="11" s="1"/>
  <c r="F194" i="10"/>
  <c r="F195" i="11" s="1"/>
  <c r="B222" i="6"/>
  <c r="D222" i="10"/>
  <c r="D223" i="11" s="1"/>
  <c r="E222" i="10"/>
  <c r="E223" i="11" s="1"/>
  <c r="F222" i="10"/>
  <c r="F223" i="11" s="1"/>
  <c r="C222" i="10"/>
  <c r="C223" i="11" s="1"/>
  <c r="B222" i="10"/>
  <c r="B223" i="11" s="1"/>
  <c r="B238" i="6"/>
  <c r="D238" i="10"/>
  <c r="D239" i="11" s="1"/>
  <c r="B238" i="10"/>
  <c r="B239" i="11" s="1"/>
  <c r="F238" i="10"/>
  <c r="F239" i="11" s="1"/>
  <c r="E238" i="10"/>
  <c r="E239" i="11" s="1"/>
  <c r="C238" i="10"/>
  <c r="C239" i="11" s="1"/>
  <c r="B82" i="6"/>
  <c r="D82" i="10"/>
  <c r="D83" i="11" s="1"/>
  <c r="E82" i="10"/>
  <c r="E83" i="11" s="1"/>
  <c r="B82" i="10"/>
  <c r="B83" i="11" s="1"/>
  <c r="C82" i="10"/>
  <c r="C83" i="11" s="1"/>
  <c r="B126" i="6"/>
  <c r="D126" i="10"/>
  <c r="D127" i="11" s="1"/>
  <c r="E126" i="10"/>
  <c r="E127" i="11" s="1"/>
  <c r="B126" i="10"/>
  <c r="B127" i="11" s="1"/>
  <c r="F126" i="10"/>
  <c r="F127" i="11" s="1"/>
  <c r="C126" i="10"/>
  <c r="C127" i="11" s="1"/>
  <c r="B142" i="6"/>
  <c r="D142" i="10"/>
  <c r="D143" i="11" s="1"/>
  <c r="E142" i="10"/>
  <c r="E143" i="11" s="1"/>
  <c r="C142" i="10"/>
  <c r="C143" i="11" s="1"/>
  <c r="F142" i="10"/>
  <c r="F143" i="11" s="1"/>
  <c r="B142" i="10"/>
  <c r="B143" i="11" s="1"/>
  <c r="B190" i="6"/>
  <c r="D190" i="10"/>
  <c r="D191" i="11" s="1"/>
  <c r="B190" i="10"/>
  <c r="B191" i="11" s="1"/>
  <c r="F190" i="10"/>
  <c r="F191" i="11" s="1"/>
  <c r="E190" i="10"/>
  <c r="E191" i="11" s="1"/>
  <c r="C190" i="10"/>
  <c r="C191" i="11" s="1"/>
  <c r="B206" i="6"/>
  <c r="D206" i="10"/>
  <c r="D207" i="11" s="1"/>
  <c r="E206" i="10"/>
  <c r="E207" i="11" s="1"/>
  <c r="B206" i="10"/>
  <c r="B207" i="11" s="1"/>
  <c r="F206" i="10"/>
  <c r="F207" i="11" s="1"/>
  <c r="C206" i="10"/>
  <c r="C207" i="11" s="1"/>
  <c r="B40" i="6"/>
  <c r="E40" i="13" s="1"/>
  <c r="E41" i="12" s="1"/>
  <c r="B40" i="10"/>
  <c r="B41" i="11" s="1"/>
  <c r="D40" i="10"/>
  <c r="D41" i="11" s="1"/>
  <c r="B188" i="6"/>
  <c r="B188" i="10"/>
  <c r="B189" i="11" s="1"/>
  <c r="F188" i="10"/>
  <c r="F189" i="11" s="1"/>
  <c r="C188" i="10"/>
  <c r="C189" i="11" s="1"/>
  <c r="D188" i="10"/>
  <c r="D189" i="11" s="1"/>
  <c r="E188" i="10"/>
  <c r="E189" i="11" s="1"/>
  <c r="B32" i="6"/>
  <c r="E32" i="13" s="1"/>
  <c r="E33" i="12" s="1"/>
  <c r="B32" i="10"/>
  <c r="B33" i="11" s="1"/>
  <c r="F32" i="10"/>
  <c r="F33" i="11" s="1"/>
  <c r="D32" i="10"/>
  <c r="D33" i="11" s="1"/>
  <c r="B36" i="6"/>
  <c r="E36" i="13" s="1"/>
  <c r="E37" i="12" s="1"/>
  <c r="B36" i="10"/>
  <c r="B37" i="11" s="1"/>
  <c r="C36" i="10"/>
  <c r="C37" i="11" s="1"/>
  <c r="D36" i="10"/>
  <c r="D37" i="11" s="1"/>
  <c r="B48" i="6"/>
  <c r="E48" i="13" s="1"/>
  <c r="E49" i="12" s="1"/>
  <c r="B48" i="10"/>
  <c r="B49" i="11" s="1"/>
  <c r="C48" i="10"/>
  <c r="C49" i="11" s="1"/>
  <c r="D48" i="10"/>
  <c r="D49" i="11" s="1"/>
  <c r="B105" i="6"/>
  <c r="E105" i="10"/>
  <c r="E106" i="11" s="1"/>
  <c r="B105" i="10"/>
  <c r="B106" i="11" s="1"/>
  <c r="F105" i="10"/>
  <c r="F106" i="11" s="1"/>
  <c r="C105" i="10"/>
  <c r="C106" i="11" s="1"/>
  <c r="D105" i="10"/>
  <c r="D106" i="11" s="1"/>
  <c r="B132" i="6"/>
  <c r="B132" i="10"/>
  <c r="B133" i="11" s="1"/>
  <c r="F132" i="10"/>
  <c r="F133" i="11" s="1"/>
  <c r="C132" i="10"/>
  <c r="C133" i="11" s="1"/>
  <c r="E132" i="10"/>
  <c r="E133" i="11" s="1"/>
  <c r="D132" i="10"/>
  <c r="D133" i="11" s="1"/>
  <c r="B136" i="6"/>
  <c r="B136" i="10"/>
  <c r="B137" i="11" s="1"/>
  <c r="F136" i="10"/>
  <c r="F137" i="11" s="1"/>
  <c r="C136" i="10"/>
  <c r="C137" i="11" s="1"/>
  <c r="E136" i="10"/>
  <c r="E137" i="11" s="1"/>
  <c r="D136" i="10"/>
  <c r="D137" i="11" s="1"/>
  <c r="B169" i="6"/>
  <c r="D169" i="10"/>
  <c r="D170" i="11" s="1"/>
  <c r="C169" i="10"/>
  <c r="C170" i="11" s="1"/>
  <c r="E169" i="10"/>
  <c r="E170" i="11" s="1"/>
  <c r="B169" i="10"/>
  <c r="B170" i="11" s="1"/>
  <c r="F169" i="10"/>
  <c r="F170" i="11" s="1"/>
  <c r="B209" i="6"/>
  <c r="E209" i="10"/>
  <c r="E210" i="11" s="1"/>
  <c r="B209" i="10"/>
  <c r="B210" i="11" s="1"/>
  <c r="F209" i="10"/>
  <c r="F210" i="11" s="1"/>
  <c r="C209" i="10"/>
  <c r="C210" i="11" s="1"/>
  <c r="D209" i="10"/>
  <c r="D210" i="11" s="1"/>
  <c r="B241" i="6"/>
  <c r="E241" i="10"/>
  <c r="E242" i="11" s="1"/>
  <c r="C241" i="10"/>
  <c r="C242" i="11" s="1"/>
  <c r="B241" i="10"/>
  <c r="B242" i="11" s="1"/>
  <c r="F241" i="10"/>
  <c r="F242" i="11" s="1"/>
  <c r="D241" i="10"/>
  <c r="D242" i="11" s="1"/>
  <c r="B124" i="6"/>
  <c r="B124" i="10"/>
  <c r="B125" i="11" s="1"/>
  <c r="F124" i="10"/>
  <c r="F125" i="11" s="1"/>
  <c r="C124" i="10"/>
  <c r="C125" i="11" s="1"/>
  <c r="D124" i="10"/>
  <c r="D125" i="11" s="1"/>
  <c r="E124" i="10"/>
  <c r="E125" i="11" s="1"/>
  <c r="B74" i="6"/>
  <c r="D74" i="10"/>
  <c r="D75" i="11" s="1"/>
  <c r="E74" i="10"/>
  <c r="E75" i="11" s="1"/>
  <c r="B74" i="10"/>
  <c r="B75" i="11" s="1"/>
  <c r="F74" i="10"/>
  <c r="F75" i="11" s="1"/>
  <c r="C74" i="10"/>
  <c r="C75" i="11" s="1"/>
  <c r="B141" i="6"/>
  <c r="E141" i="10"/>
  <c r="E142" i="11" s="1"/>
  <c r="B141" i="10"/>
  <c r="B142" i="11" s="1"/>
  <c r="F141" i="10"/>
  <c r="F142" i="11" s="1"/>
  <c r="D141" i="10"/>
  <c r="D142" i="11" s="1"/>
  <c r="C141" i="10"/>
  <c r="C142" i="11" s="1"/>
  <c r="B173" i="6"/>
  <c r="D173" i="10"/>
  <c r="D174" i="11" s="1"/>
  <c r="E173" i="10"/>
  <c r="E174" i="11" s="1"/>
  <c r="B173" i="10"/>
  <c r="B174" i="11" s="1"/>
  <c r="F173" i="10"/>
  <c r="F174" i="11" s="1"/>
  <c r="C173" i="10"/>
  <c r="C174" i="11" s="1"/>
  <c r="B205" i="6"/>
  <c r="E205" i="10"/>
  <c r="E206" i="11" s="1"/>
  <c r="B205" i="10"/>
  <c r="B206" i="11" s="1"/>
  <c r="F205" i="10"/>
  <c r="F206" i="11" s="1"/>
  <c r="D205" i="10"/>
  <c r="D206" i="11" s="1"/>
  <c r="C205" i="10"/>
  <c r="C206" i="11" s="1"/>
  <c r="B237" i="6"/>
  <c r="E237" i="10"/>
  <c r="E238" i="11" s="1"/>
  <c r="B237" i="10"/>
  <c r="B238" i="11" s="1"/>
  <c r="F237" i="10"/>
  <c r="F238" i="11" s="1"/>
  <c r="D237" i="10"/>
  <c r="D238" i="11" s="1"/>
  <c r="C237" i="10"/>
  <c r="C238" i="11" s="1"/>
  <c r="B72" i="6"/>
  <c r="E72" i="13" s="1"/>
  <c r="B72" i="10"/>
  <c r="B73" i="11" s="1"/>
  <c r="F72" i="10"/>
  <c r="F73" i="11" s="1"/>
  <c r="C72" i="10"/>
  <c r="C73" i="11" s="1"/>
  <c r="D72" i="10"/>
  <c r="D73" i="11" s="1"/>
  <c r="B140" i="6"/>
  <c r="B140" i="10"/>
  <c r="B141" i="11" s="1"/>
  <c r="F140" i="10"/>
  <c r="F141" i="11" s="1"/>
  <c r="C140" i="10"/>
  <c r="C141" i="11" s="1"/>
  <c r="E140" i="10"/>
  <c r="E141" i="11" s="1"/>
  <c r="D140" i="10"/>
  <c r="D141" i="11" s="1"/>
  <c r="B16" i="6"/>
  <c r="E16" i="13" s="1"/>
  <c r="E17" i="12" s="1"/>
  <c r="B16" i="10"/>
  <c r="B17" i="11" s="1"/>
  <c r="F16" i="10"/>
  <c r="F17" i="11" s="1"/>
  <c r="D16" i="10"/>
  <c r="D17" i="11" s="1"/>
  <c r="B24" i="6"/>
  <c r="E24" i="13" s="1"/>
  <c r="E25" i="12" s="1"/>
  <c r="B24" i="10"/>
  <c r="B25" i="11" s="1"/>
  <c r="F24" i="10"/>
  <c r="F25" i="11" s="1"/>
  <c r="D24" i="10"/>
  <c r="D25" i="11" s="1"/>
  <c r="B80" i="6"/>
  <c r="C80" i="13" s="1"/>
  <c r="C81" i="12" s="1"/>
  <c r="B80" i="10"/>
  <c r="B81" i="11" s="1"/>
  <c r="D80" i="10"/>
  <c r="D81" i="11" s="1"/>
  <c r="E80" i="10"/>
  <c r="E81" i="11" s="1"/>
  <c r="B68" i="6"/>
  <c r="E68" i="13" s="1"/>
  <c r="E69" i="12" s="1"/>
  <c r="B68" i="10"/>
  <c r="B69" i="11" s="1"/>
  <c r="D68" i="10"/>
  <c r="D69" i="11" s="1"/>
  <c r="B196" i="6"/>
  <c r="B196" i="10"/>
  <c r="B197" i="11" s="1"/>
  <c r="F196" i="10"/>
  <c r="F197" i="11" s="1"/>
  <c r="D196" i="10"/>
  <c r="D197" i="11" s="1"/>
  <c r="C196" i="10"/>
  <c r="C197" i="11" s="1"/>
  <c r="E196" i="10"/>
  <c r="E197" i="11" s="1"/>
  <c r="B232" i="6"/>
  <c r="B232" i="10"/>
  <c r="B233" i="11" s="1"/>
  <c r="F232" i="10"/>
  <c r="F233" i="11" s="1"/>
  <c r="D232" i="10"/>
  <c r="D233" i="11" s="1"/>
  <c r="C232" i="10"/>
  <c r="C233" i="11" s="1"/>
  <c r="E232" i="10"/>
  <c r="E233" i="11" s="1"/>
  <c r="C119" i="13"/>
  <c r="F119" i="13"/>
  <c r="E119" i="13"/>
  <c r="B147" i="13"/>
  <c r="F147" i="13"/>
  <c r="E147" i="13"/>
  <c r="D147" i="13"/>
  <c r="C147" i="13"/>
  <c r="B17" i="13"/>
  <c r="D17" i="13"/>
  <c r="F17" i="13"/>
  <c r="B111" i="13"/>
  <c r="C111" i="13"/>
  <c r="F111" i="13"/>
  <c r="E111" i="13"/>
  <c r="D111" i="13"/>
  <c r="B247" i="13"/>
  <c r="F247" i="13"/>
  <c r="D247" i="13"/>
  <c r="C247" i="13"/>
  <c r="B97" i="6"/>
  <c r="E97" i="10"/>
  <c r="E98" i="11" s="1"/>
  <c r="B97" i="10"/>
  <c r="B98" i="11" s="1"/>
  <c r="F97" i="10"/>
  <c r="F98" i="11" s="1"/>
  <c r="C97" i="10"/>
  <c r="C98" i="11" s="1"/>
  <c r="D97" i="10"/>
  <c r="D98" i="11" s="1"/>
  <c r="B8" i="6"/>
  <c r="E8" i="13" s="1"/>
  <c r="E9" i="12" s="1"/>
  <c r="B8" i="10"/>
  <c r="B9" i="11" s="1"/>
  <c r="F8" i="10"/>
  <c r="F9" i="11" s="1"/>
  <c r="C8" i="10"/>
  <c r="C9" i="11" s="1"/>
  <c r="D8" i="10"/>
  <c r="D9" i="11" s="1"/>
  <c r="B107" i="6"/>
  <c r="C107" i="10"/>
  <c r="C108" i="11" s="1"/>
  <c r="D107" i="10"/>
  <c r="D108" i="11" s="1"/>
  <c r="E107" i="10"/>
  <c r="E108" i="11" s="1"/>
  <c r="B107" i="10"/>
  <c r="B108" i="11" s="1"/>
  <c r="F107" i="10"/>
  <c r="F108" i="11" s="1"/>
  <c r="B153" i="6"/>
  <c r="E153" i="10"/>
  <c r="E154" i="11" s="1"/>
  <c r="B153" i="10"/>
  <c r="B154" i="11" s="1"/>
  <c r="F153" i="10"/>
  <c r="F154" i="11" s="1"/>
  <c r="D153" i="10"/>
  <c r="D154" i="11" s="1"/>
  <c r="C153" i="10"/>
  <c r="C154" i="11" s="1"/>
  <c r="B101" i="6"/>
  <c r="F101" i="13" s="1"/>
  <c r="F102" i="12" s="1"/>
  <c r="E101" i="10"/>
  <c r="E102" i="11" s="1"/>
  <c r="B101" i="10"/>
  <c r="B102" i="11" s="1"/>
  <c r="C101" i="10"/>
  <c r="C102" i="11" s="1"/>
  <c r="D101" i="10"/>
  <c r="D102" i="11" s="1"/>
  <c r="B60" i="6"/>
  <c r="E60" i="13" s="1"/>
  <c r="E61" i="12" s="1"/>
  <c r="B60" i="10"/>
  <c r="B61" i="11" s="1"/>
  <c r="F60" i="10"/>
  <c r="F61" i="11" s="1"/>
  <c r="C60" i="10"/>
  <c r="C61" i="11" s="1"/>
  <c r="D60" i="10"/>
  <c r="D61" i="11" s="1"/>
  <c r="B19" i="6"/>
  <c r="E19" i="13" s="1"/>
  <c r="E20" i="12" s="1"/>
  <c r="D19" i="10"/>
  <c r="D20" i="11" s="1"/>
  <c r="B19" i="10"/>
  <c r="B20" i="11" s="1"/>
  <c r="B75" i="6"/>
  <c r="F75" i="13" s="1"/>
  <c r="F76" i="12" s="1"/>
  <c r="D75" i="10"/>
  <c r="D76" i="11" s="1"/>
  <c r="E75" i="10"/>
  <c r="E76" i="11" s="1"/>
  <c r="B75" i="10"/>
  <c r="B76" i="11" s="1"/>
  <c r="B123" i="6"/>
  <c r="C123" i="10"/>
  <c r="C124" i="11" s="1"/>
  <c r="D123" i="10"/>
  <c r="D124" i="11" s="1"/>
  <c r="E123" i="10"/>
  <c r="E124" i="11" s="1"/>
  <c r="B123" i="10"/>
  <c r="B124" i="11" s="1"/>
  <c r="F123" i="10"/>
  <c r="F124" i="11" s="1"/>
  <c r="B135" i="6"/>
  <c r="C135" i="10"/>
  <c r="C136" i="11" s="1"/>
  <c r="D135" i="10"/>
  <c r="D136" i="11" s="1"/>
  <c r="B135" i="10"/>
  <c r="B136" i="11" s="1"/>
  <c r="F135" i="10"/>
  <c r="F136" i="11" s="1"/>
  <c r="E135" i="10"/>
  <c r="E136" i="11" s="1"/>
  <c r="B187" i="6"/>
  <c r="C187" i="10"/>
  <c r="C188" i="11" s="1"/>
  <c r="E187" i="10"/>
  <c r="E188" i="11" s="1"/>
  <c r="D187" i="10"/>
  <c r="D188" i="11" s="1"/>
  <c r="B187" i="10"/>
  <c r="B188" i="11" s="1"/>
  <c r="F187" i="10"/>
  <c r="F188" i="11" s="1"/>
  <c r="B81" i="6"/>
  <c r="F81" i="13" s="1"/>
  <c r="F82" i="12" s="1"/>
  <c r="E81" i="10"/>
  <c r="E82" i="11" s="1"/>
  <c r="B81" i="10"/>
  <c r="B82" i="11" s="1"/>
  <c r="D81" i="10"/>
  <c r="D82" i="11" s="1"/>
  <c r="B165" i="6"/>
  <c r="B165" i="10"/>
  <c r="B166" i="11" s="1"/>
  <c r="F165" i="10"/>
  <c r="F166" i="11" s="1"/>
  <c r="D165" i="10"/>
  <c r="D166" i="11" s="1"/>
  <c r="C165" i="10"/>
  <c r="C166" i="11" s="1"/>
  <c r="E165" i="10"/>
  <c r="E166" i="11" s="1"/>
  <c r="B125" i="6"/>
  <c r="E125" i="10"/>
  <c r="E126" i="11" s="1"/>
  <c r="B125" i="10"/>
  <c r="B126" i="11" s="1"/>
  <c r="F125" i="10"/>
  <c r="F126" i="11" s="1"/>
  <c r="C125" i="10"/>
  <c r="C126" i="11" s="1"/>
  <c r="D125" i="10"/>
  <c r="D126" i="11" s="1"/>
  <c r="B210" i="6"/>
  <c r="D210" i="10"/>
  <c r="D211" i="11" s="1"/>
  <c r="B210" i="10"/>
  <c r="B211" i="11" s="1"/>
  <c r="E210" i="10"/>
  <c r="E211" i="11" s="1"/>
  <c r="C210" i="10"/>
  <c r="C211" i="11" s="1"/>
  <c r="F210" i="10"/>
  <c r="F211" i="11" s="1"/>
  <c r="B242" i="6"/>
  <c r="D242" i="10"/>
  <c r="D243" i="11" s="1"/>
  <c r="E242" i="10"/>
  <c r="E243" i="11" s="1"/>
  <c r="B242" i="10"/>
  <c r="B243" i="11" s="1"/>
  <c r="C242" i="10"/>
  <c r="C243" i="11" s="1"/>
  <c r="F242" i="10"/>
  <c r="F243" i="11" s="1"/>
  <c r="B39" i="6"/>
  <c r="E39" i="13" s="1"/>
  <c r="E40" i="12" s="1"/>
  <c r="C39" i="10"/>
  <c r="C40" i="11" s="1"/>
  <c r="D39" i="10"/>
  <c r="D40" i="11" s="1"/>
  <c r="B39" i="10"/>
  <c r="B40" i="11" s="1"/>
  <c r="F39" i="10"/>
  <c r="F40" i="11" s="1"/>
  <c r="B63" i="6"/>
  <c r="E63" i="13" s="1"/>
  <c r="C63" i="10"/>
  <c r="C64" i="11" s="1"/>
  <c r="D63" i="10"/>
  <c r="D64" i="11" s="1"/>
  <c r="B63" i="10"/>
  <c r="B64" i="11" s="1"/>
  <c r="F63" i="10"/>
  <c r="F64" i="11" s="1"/>
  <c r="B91" i="6"/>
  <c r="C91" i="10"/>
  <c r="C92" i="11" s="1"/>
  <c r="D91" i="10"/>
  <c r="D92" i="11" s="1"/>
  <c r="E91" i="10"/>
  <c r="E92" i="11" s="1"/>
  <c r="B91" i="10"/>
  <c r="B92" i="11" s="1"/>
  <c r="F91" i="10"/>
  <c r="F92" i="11" s="1"/>
  <c r="B115" i="6"/>
  <c r="C115" i="10"/>
  <c r="C116" i="11" s="1"/>
  <c r="D115" i="10"/>
  <c r="D116" i="11" s="1"/>
  <c r="E115" i="10"/>
  <c r="E116" i="11" s="1"/>
  <c r="B115" i="10"/>
  <c r="B116" i="11" s="1"/>
  <c r="F115" i="10"/>
  <c r="F116" i="11" s="1"/>
  <c r="B243" i="6"/>
  <c r="C243" i="10"/>
  <c r="C244" i="11" s="1"/>
  <c r="E243" i="10"/>
  <c r="E244" i="11" s="1"/>
  <c r="D243" i="10"/>
  <c r="D244" i="11" s="1"/>
  <c r="B243" i="10"/>
  <c r="B244" i="11" s="1"/>
  <c r="F243" i="10"/>
  <c r="F244" i="11" s="1"/>
  <c r="B73" i="6"/>
  <c r="E73" i="13" s="1"/>
  <c r="E74" i="12" s="1"/>
  <c r="B73" i="10"/>
  <c r="B74" i="11" s="1"/>
  <c r="F73" i="10"/>
  <c r="F74" i="11" s="1"/>
  <c r="C73" i="10"/>
  <c r="C74" i="11" s="1"/>
  <c r="D73" i="10"/>
  <c r="D74" i="11" s="1"/>
  <c r="B10" i="6"/>
  <c r="E10" i="13" s="1"/>
  <c r="E11" i="12" s="1"/>
  <c r="D10" i="10"/>
  <c r="D11" i="11" s="1"/>
  <c r="B10" i="10"/>
  <c r="B11" i="11" s="1"/>
  <c r="F10" i="10"/>
  <c r="F11" i="11" s="1"/>
  <c r="C10" i="10"/>
  <c r="C11" i="11" s="1"/>
  <c r="B66" i="6"/>
  <c r="E66" i="13" s="1"/>
  <c r="D66" i="10"/>
  <c r="D67" i="11" s="1"/>
  <c r="B66" i="10"/>
  <c r="B67" i="11" s="1"/>
  <c r="C66" i="10"/>
  <c r="C67" i="11" s="1"/>
  <c r="B90" i="6"/>
  <c r="C90" i="13" s="1"/>
  <c r="C91" i="12" s="1"/>
  <c r="D90" i="10"/>
  <c r="D91" i="11" s="1"/>
  <c r="E90" i="10"/>
  <c r="E91" i="11" s="1"/>
  <c r="B90" i="10"/>
  <c r="B91" i="11" s="1"/>
  <c r="F90" i="10"/>
  <c r="F91" i="11" s="1"/>
  <c r="B110" i="6"/>
  <c r="D110" i="10"/>
  <c r="D111" i="11" s="1"/>
  <c r="E110" i="10"/>
  <c r="E111" i="11" s="1"/>
  <c r="B110" i="10"/>
  <c r="B111" i="11" s="1"/>
  <c r="F110" i="10"/>
  <c r="F111" i="11" s="1"/>
  <c r="C110" i="10"/>
  <c r="C111" i="11" s="1"/>
  <c r="B138" i="6"/>
  <c r="D138" i="10"/>
  <c r="D139" i="11" s="1"/>
  <c r="E138" i="10"/>
  <c r="E139" i="11" s="1"/>
  <c r="C138" i="10"/>
  <c r="C139" i="11" s="1"/>
  <c r="F138" i="10"/>
  <c r="F139" i="11" s="1"/>
  <c r="B138" i="10"/>
  <c r="B139" i="11" s="1"/>
  <c r="B170" i="6"/>
  <c r="C170" i="10"/>
  <c r="C171" i="11" s="1"/>
  <c r="D170" i="10"/>
  <c r="D171" i="11" s="1"/>
  <c r="E170" i="10"/>
  <c r="E171" i="11" s="1"/>
  <c r="F170" i="10"/>
  <c r="F171" i="11" s="1"/>
  <c r="B170" i="10"/>
  <c r="B171" i="11" s="1"/>
  <c r="B198" i="6"/>
  <c r="D198" i="10"/>
  <c r="D199" i="11" s="1"/>
  <c r="F198" i="10"/>
  <c r="F199" i="11" s="1"/>
  <c r="E198" i="10"/>
  <c r="E199" i="11" s="1"/>
  <c r="B198" i="10"/>
  <c r="B199" i="11" s="1"/>
  <c r="C198" i="10"/>
  <c r="C199" i="11" s="1"/>
  <c r="B226" i="6"/>
  <c r="D226" i="10"/>
  <c r="D227" i="11" s="1"/>
  <c r="F226" i="10"/>
  <c r="F227" i="11" s="1"/>
  <c r="E226" i="10"/>
  <c r="E227" i="11" s="1"/>
  <c r="C226" i="10"/>
  <c r="C227" i="11" s="1"/>
  <c r="B226" i="10"/>
  <c r="B227" i="11" s="1"/>
  <c r="B172" i="6"/>
  <c r="E172" i="10"/>
  <c r="E173" i="11" s="1"/>
  <c r="D172" i="10"/>
  <c r="D173" i="11" s="1"/>
  <c r="B172" i="10"/>
  <c r="B173" i="11" s="1"/>
  <c r="F172" i="10"/>
  <c r="F173" i="11" s="1"/>
  <c r="C172" i="10"/>
  <c r="C173" i="11" s="1"/>
  <c r="B37" i="6"/>
  <c r="E37" i="13" s="1"/>
  <c r="B37" i="10"/>
  <c r="B38" i="11" s="1"/>
  <c r="F37" i="10"/>
  <c r="F38" i="11" s="1"/>
  <c r="C37" i="10"/>
  <c r="C38" i="11" s="1"/>
  <c r="D37" i="10"/>
  <c r="D38" i="11" s="1"/>
  <c r="B84" i="6"/>
  <c r="C84" i="13" s="1"/>
  <c r="C85" i="12" s="1"/>
  <c r="B84" i="10"/>
  <c r="B85" i="11" s="1"/>
  <c r="F84" i="10"/>
  <c r="F85" i="11" s="1"/>
  <c r="D84" i="10"/>
  <c r="D85" i="11" s="1"/>
  <c r="E84" i="10"/>
  <c r="E85" i="11" s="1"/>
  <c r="B96" i="6"/>
  <c r="B96" i="10"/>
  <c r="B97" i="11" s="1"/>
  <c r="F96" i="10"/>
  <c r="F97" i="11" s="1"/>
  <c r="C96" i="10"/>
  <c r="C97" i="11" s="1"/>
  <c r="D96" i="10"/>
  <c r="D97" i="11" s="1"/>
  <c r="E96" i="10"/>
  <c r="E97" i="11" s="1"/>
  <c r="B104" i="6"/>
  <c r="B104" i="10"/>
  <c r="B105" i="11" s="1"/>
  <c r="F104" i="10"/>
  <c r="F105" i="11" s="1"/>
  <c r="C104" i="10"/>
  <c r="C105" i="11" s="1"/>
  <c r="D104" i="10"/>
  <c r="D105" i="11" s="1"/>
  <c r="E104" i="10"/>
  <c r="E105" i="11" s="1"/>
  <c r="B160" i="6"/>
  <c r="C160" i="10"/>
  <c r="C161" i="11" s="1"/>
  <c r="E160" i="10"/>
  <c r="E161" i="11" s="1"/>
  <c r="B160" i="10"/>
  <c r="B161" i="11" s="1"/>
  <c r="D160" i="10"/>
  <c r="D161" i="11" s="1"/>
  <c r="F160" i="10"/>
  <c r="F161" i="11" s="1"/>
  <c r="B168" i="6"/>
  <c r="C168" i="10"/>
  <c r="C169" i="11" s="1"/>
  <c r="E168" i="10"/>
  <c r="E169" i="11" s="1"/>
  <c r="B168" i="10"/>
  <c r="B169" i="11" s="1"/>
  <c r="F168" i="10"/>
  <c r="F169" i="11" s="1"/>
  <c r="D168" i="10"/>
  <c r="D169" i="11" s="1"/>
  <c r="B6" i="6"/>
  <c r="E6" i="13" s="1"/>
  <c r="E7" i="12" s="1"/>
  <c r="D6" i="10"/>
  <c r="D7" i="11" s="1"/>
  <c r="B6" i="10"/>
  <c r="B7" i="11" s="1"/>
  <c r="F6" i="10"/>
  <c r="F7" i="11" s="1"/>
  <c r="C6" i="10"/>
  <c r="C7" i="11" s="1"/>
  <c r="B46" i="6"/>
  <c r="E46" i="13" s="1"/>
  <c r="E47" i="12" s="1"/>
  <c r="D46" i="10"/>
  <c r="D47" i="11" s="1"/>
  <c r="B46" i="10"/>
  <c r="B47" i="11" s="1"/>
  <c r="F46" i="10"/>
  <c r="F47" i="11" s="1"/>
  <c r="C46" i="10"/>
  <c r="C47" i="11" s="1"/>
  <c r="B94" i="6"/>
  <c r="D94" i="10"/>
  <c r="D95" i="11" s="1"/>
  <c r="E94" i="10"/>
  <c r="E95" i="11" s="1"/>
  <c r="B94" i="10"/>
  <c r="B95" i="11" s="1"/>
  <c r="F94" i="10"/>
  <c r="F95" i="11" s="1"/>
  <c r="C94" i="10"/>
  <c r="C95" i="11" s="1"/>
  <c r="B109" i="6"/>
  <c r="E109" i="10"/>
  <c r="E110" i="11" s="1"/>
  <c r="B109" i="10"/>
  <c r="B110" i="11" s="1"/>
  <c r="F109" i="10"/>
  <c r="F110" i="11" s="1"/>
  <c r="C109" i="10"/>
  <c r="C110" i="11" s="1"/>
  <c r="D109" i="10"/>
  <c r="D110" i="11" s="1"/>
  <c r="B117" i="6"/>
  <c r="E117" i="10"/>
  <c r="E118" i="11" s="1"/>
  <c r="B117" i="10"/>
  <c r="B118" i="11" s="1"/>
  <c r="F117" i="10"/>
  <c r="F118" i="11" s="1"/>
  <c r="C117" i="10"/>
  <c r="C118" i="11" s="1"/>
  <c r="D117" i="10"/>
  <c r="D118" i="11" s="1"/>
  <c r="B149" i="6"/>
  <c r="E149" i="10"/>
  <c r="E150" i="11" s="1"/>
  <c r="B149" i="10"/>
  <c r="B150" i="11" s="1"/>
  <c r="F149" i="10"/>
  <c r="F150" i="11" s="1"/>
  <c r="D149" i="10"/>
  <c r="D150" i="11" s="1"/>
  <c r="C149" i="10"/>
  <c r="C150" i="11" s="1"/>
  <c r="B181" i="6"/>
  <c r="E181" i="10"/>
  <c r="E182" i="11" s="1"/>
  <c r="B181" i="10"/>
  <c r="B182" i="11" s="1"/>
  <c r="F181" i="10"/>
  <c r="F182" i="11" s="1"/>
  <c r="D181" i="10"/>
  <c r="D182" i="11" s="1"/>
  <c r="C181" i="10"/>
  <c r="C182" i="11" s="1"/>
  <c r="B220" i="6"/>
  <c r="B220" i="10"/>
  <c r="B221" i="11" s="1"/>
  <c r="F220" i="10"/>
  <c r="F221" i="11" s="1"/>
  <c r="C220" i="10"/>
  <c r="C221" i="11" s="1"/>
  <c r="D220" i="10"/>
  <c r="D221" i="11" s="1"/>
  <c r="E220" i="10"/>
  <c r="E221" i="11" s="1"/>
  <c r="B112" i="6"/>
  <c r="B112" i="10"/>
  <c r="B113" i="11" s="1"/>
  <c r="F112" i="10"/>
  <c r="F113" i="11" s="1"/>
  <c r="C112" i="10"/>
  <c r="C113" i="11" s="1"/>
  <c r="D112" i="10"/>
  <c r="D113" i="11" s="1"/>
  <c r="E112" i="10"/>
  <c r="E113" i="11" s="1"/>
  <c r="B120" i="6"/>
  <c r="B120" i="10"/>
  <c r="B121" i="11" s="1"/>
  <c r="F120" i="10"/>
  <c r="F121" i="11" s="1"/>
  <c r="C120" i="10"/>
  <c r="C121" i="11" s="1"/>
  <c r="D120" i="10"/>
  <c r="D121" i="11" s="1"/>
  <c r="E120" i="10"/>
  <c r="E121" i="11" s="1"/>
  <c r="B148" i="6"/>
  <c r="B148" i="10"/>
  <c r="B149" i="11" s="1"/>
  <c r="F148" i="10"/>
  <c r="F149" i="11" s="1"/>
  <c r="C148" i="10"/>
  <c r="C149" i="11" s="1"/>
  <c r="E148" i="10"/>
  <c r="E149" i="11" s="1"/>
  <c r="D148" i="10"/>
  <c r="D149" i="11" s="1"/>
  <c r="B176" i="6"/>
  <c r="B176" i="10"/>
  <c r="B177" i="11" s="1"/>
  <c r="F176" i="10"/>
  <c r="F177" i="11" s="1"/>
  <c r="C176" i="10"/>
  <c r="C177" i="11" s="1"/>
  <c r="E176" i="10"/>
  <c r="E177" i="11" s="1"/>
  <c r="D176" i="10"/>
  <c r="D177" i="11" s="1"/>
  <c r="B192" i="6"/>
  <c r="B192" i="10"/>
  <c r="B193" i="11" s="1"/>
  <c r="F192" i="10"/>
  <c r="F193" i="11" s="1"/>
  <c r="C192" i="10"/>
  <c r="C193" i="11" s="1"/>
  <c r="E192" i="10"/>
  <c r="E193" i="11" s="1"/>
  <c r="D192" i="10"/>
  <c r="D193" i="11" s="1"/>
  <c r="B212" i="6"/>
  <c r="B212" i="10"/>
  <c r="B213" i="11" s="1"/>
  <c r="F212" i="10"/>
  <c r="F213" i="11" s="1"/>
  <c r="C212" i="10"/>
  <c r="C213" i="11" s="1"/>
  <c r="D212" i="10"/>
  <c r="D213" i="11" s="1"/>
  <c r="E212" i="10"/>
  <c r="E213" i="11" s="1"/>
  <c r="B180" i="6"/>
  <c r="B180" i="10"/>
  <c r="B181" i="11" s="1"/>
  <c r="F180" i="10"/>
  <c r="F181" i="11" s="1"/>
  <c r="C180" i="10"/>
  <c r="C181" i="11" s="1"/>
  <c r="D180" i="10"/>
  <c r="D181" i="11" s="1"/>
  <c r="E180" i="10"/>
  <c r="E181" i="11" s="1"/>
  <c r="B208" i="6"/>
  <c r="B208" i="10"/>
  <c r="B209" i="11" s="1"/>
  <c r="F208" i="10"/>
  <c r="F209" i="11" s="1"/>
  <c r="C208" i="10"/>
  <c r="C209" i="11" s="1"/>
  <c r="E208" i="10"/>
  <c r="E209" i="11" s="1"/>
  <c r="D208" i="10"/>
  <c r="D209" i="11" s="1"/>
  <c r="B240" i="6"/>
  <c r="B240" i="10"/>
  <c r="B241" i="11" s="1"/>
  <c r="F240" i="10"/>
  <c r="F241" i="11" s="1"/>
  <c r="C240" i="10"/>
  <c r="C241" i="11" s="1"/>
  <c r="E240" i="10"/>
  <c r="E241" i="11" s="1"/>
  <c r="D240" i="10"/>
  <c r="D241" i="11" s="1"/>
  <c r="B33" i="13"/>
  <c r="D33" i="13"/>
  <c r="F33" i="13"/>
  <c r="B3" i="13"/>
  <c r="F3" i="13"/>
  <c r="D3" i="13"/>
  <c r="B13" i="13"/>
  <c r="D13" i="13"/>
  <c r="F13" i="13"/>
  <c r="B236" i="6"/>
  <c r="B236" i="10"/>
  <c r="B237" i="11" s="1"/>
  <c r="F236" i="10"/>
  <c r="F237" i="11" s="1"/>
  <c r="C236" i="10"/>
  <c r="C237" i="11" s="1"/>
  <c r="D236" i="10"/>
  <c r="D237" i="11" s="1"/>
  <c r="E236" i="10"/>
  <c r="E237" i="11" s="1"/>
  <c r="B49" i="13"/>
  <c r="D49" i="13"/>
  <c r="C49" i="13"/>
  <c r="F49" i="13"/>
  <c r="B175" i="13"/>
  <c r="F175" i="13"/>
  <c r="E175" i="13"/>
  <c r="D175" i="13"/>
  <c r="C175" i="13"/>
  <c r="Q21" i="9" l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Q32" i="9" s="1"/>
  <c r="Q33" i="9" s="1"/>
  <c r="Q34" i="9" s="1"/>
  <c r="Q35" i="9" s="1"/>
  <c r="Q36" i="9" s="1"/>
  <c r="Q37" i="9" s="1"/>
  <c r="Q38" i="9" s="1"/>
  <c r="Q39" i="9" s="1"/>
  <c r="Q40" i="9" s="1"/>
  <c r="Q41" i="9" s="1"/>
  <c r="F3" i="14"/>
  <c r="F45" i="13"/>
  <c r="D46" i="17" s="1"/>
  <c r="C211" i="13"/>
  <c r="D119" i="13"/>
  <c r="F82" i="13"/>
  <c r="F83" i="12" s="1"/>
  <c r="F5" i="13"/>
  <c r="F6" i="12" s="1"/>
  <c r="E21" i="8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40" i="8" s="1"/>
  <c r="E41" i="8" s="1"/>
  <c r="J3" i="14"/>
  <c r="U3" i="14" s="1"/>
  <c r="J4" i="9"/>
  <c r="H4" i="11"/>
  <c r="M21" i="9"/>
  <c r="M22" i="9" s="1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35" i="9" s="1"/>
  <c r="M36" i="9" s="1"/>
  <c r="M37" i="9" s="1"/>
  <c r="M38" i="9" s="1"/>
  <c r="M39" i="9" s="1"/>
  <c r="M40" i="9" s="1"/>
  <c r="M41" i="9" s="1"/>
  <c r="B4" i="14" s="1"/>
  <c r="P21" i="9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E4" i="14" s="1"/>
  <c r="R3" i="14"/>
  <c r="P3" i="14"/>
  <c r="N21" i="9"/>
  <c r="N22" i="9" s="1"/>
  <c r="N23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N40" i="9" s="1"/>
  <c r="N41" i="9" s="1"/>
  <c r="C4" i="14" s="1"/>
  <c r="Q3" i="14"/>
  <c r="O21" i="9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39" i="9" s="1"/>
  <c r="O40" i="9" s="1"/>
  <c r="O41" i="9" s="1"/>
  <c r="D4" i="14" s="1"/>
  <c r="E28" i="13"/>
  <c r="E29" i="12" s="1"/>
  <c r="C75" i="13"/>
  <c r="C76" i="12" s="1"/>
  <c r="C56" i="13"/>
  <c r="C57" i="12" s="1"/>
  <c r="C26" i="13"/>
  <c r="C27" i="12" s="1"/>
  <c r="C81" i="13"/>
  <c r="C82" i="12" s="1"/>
  <c r="F35" i="13"/>
  <c r="F36" i="12" s="1"/>
  <c r="F62" i="13"/>
  <c r="F63" i="12" s="1"/>
  <c r="F68" i="13"/>
  <c r="F69" i="12" s="1"/>
  <c r="C55" i="13"/>
  <c r="C56" i="12" s="1"/>
  <c r="F80" i="13"/>
  <c r="F81" i="12" s="1"/>
  <c r="E55" i="13"/>
  <c r="E56" i="12" s="1"/>
  <c r="C32" i="13"/>
  <c r="C33" i="12" s="1"/>
  <c r="C51" i="13"/>
  <c r="C52" i="12" s="1"/>
  <c r="C43" i="13"/>
  <c r="C44" i="12" s="1"/>
  <c r="C18" i="13"/>
  <c r="C19" i="12" s="1"/>
  <c r="C40" i="13"/>
  <c r="C41" i="12" s="1"/>
  <c r="C20" i="13"/>
  <c r="C21" i="12" s="1"/>
  <c r="C25" i="13"/>
  <c r="C26" i="12" s="1"/>
  <c r="F34" i="13"/>
  <c r="F35" i="12" s="1"/>
  <c r="C27" i="13"/>
  <c r="C28" i="12" s="1"/>
  <c r="F36" i="13"/>
  <c r="F37" i="12" s="1"/>
  <c r="C35" i="13"/>
  <c r="C36" i="12" s="1"/>
  <c r="F67" i="13"/>
  <c r="F68" i="12" s="1"/>
  <c r="F48" i="13"/>
  <c r="F49" i="12" s="1"/>
  <c r="E22" i="13"/>
  <c r="E23" i="12" s="1"/>
  <c r="E23" i="13"/>
  <c r="E24" i="12" s="1"/>
  <c r="E4" i="13"/>
  <c r="E5" i="12" s="1"/>
  <c r="C24" i="13"/>
  <c r="C25" i="12" s="1"/>
  <c r="C29" i="13"/>
  <c r="C30" i="12" s="1"/>
  <c r="C68" i="13"/>
  <c r="C69" i="12" s="1"/>
  <c r="F52" i="13"/>
  <c r="F53" i="12" s="1"/>
  <c r="F66" i="13"/>
  <c r="F67" i="12" s="1"/>
  <c r="F40" i="13"/>
  <c r="F41" i="12" s="1"/>
  <c r="F47" i="13"/>
  <c r="F48" i="12" s="1"/>
  <c r="C19" i="13"/>
  <c r="C20" i="12" s="1"/>
  <c r="C16" i="13"/>
  <c r="C17" i="12" s="1"/>
  <c r="C34" i="13"/>
  <c r="C35" i="12" s="1"/>
  <c r="F38" i="13"/>
  <c r="F39" i="12" s="1"/>
  <c r="F54" i="13"/>
  <c r="F55" i="12" s="1"/>
  <c r="F19" i="13"/>
  <c r="F20" i="12" s="1"/>
  <c r="C30" i="13"/>
  <c r="C31" i="12" s="1"/>
  <c r="B4" i="17"/>
  <c r="E34" i="17"/>
  <c r="F4" i="17"/>
  <c r="E50" i="17"/>
  <c r="E62" i="17"/>
  <c r="E5" i="13"/>
  <c r="E6" i="12" s="1"/>
  <c r="E184" i="12"/>
  <c r="E184" i="17"/>
  <c r="B46" i="12"/>
  <c r="F212" i="12"/>
  <c r="F212" i="17"/>
  <c r="D62" i="12"/>
  <c r="D62" i="17"/>
  <c r="E58" i="12"/>
  <c r="C6" i="12"/>
  <c r="E176" i="12"/>
  <c r="E176" i="17"/>
  <c r="C50" i="12"/>
  <c r="C50" i="17"/>
  <c r="F248" i="12"/>
  <c r="F248" i="17"/>
  <c r="E120" i="12"/>
  <c r="E120" i="17"/>
  <c r="C240" i="12"/>
  <c r="C240" i="17"/>
  <c r="F176" i="12"/>
  <c r="F176" i="17"/>
  <c r="D50" i="12"/>
  <c r="D50" i="17"/>
  <c r="F14" i="12"/>
  <c r="F14" i="17"/>
  <c r="B34" i="12"/>
  <c r="B34" i="17"/>
  <c r="E64" i="12"/>
  <c r="C248" i="12"/>
  <c r="C248" i="17"/>
  <c r="B248" i="12"/>
  <c r="B248" i="17"/>
  <c r="C112" i="12"/>
  <c r="C112" i="17"/>
  <c r="B18" i="12"/>
  <c r="B18" i="17"/>
  <c r="F148" i="12"/>
  <c r="F148" i="17"/>
  <c r="F120" i="12"/>
  <c r="F120" i="17"/>
  <c r="E73" i="12"/>
  <c r="E68" i="12"/>
  <c r="D240" i="12"/>
  <c r="D240" i="17"/>
  <c r="B240" i="12"/>
  <c r="B240" i="17"/>
  <c r="E66" i="12"/>
  <c r="F184" i="12"/>
  <c r="F184" i="17"/>
  <c r="C46" i="12"/>
  <c r="C46" i="17"/>
  <c r="D212" i="12"/>
  <c r="D212" i="17"/>
  <c r="B212" i="12"/>
  <c r="B212" i="17"/>
  <c r="B62" i="12"/>
  <c r="B62" i="17"/>
  <c r="E71" i="12"/>
  <c r="D34" i="12"/>
  <c r="D34" i="17"/>
  <c r="E67" i="12"/>
  <c r="F112" i="12"/>
  <c r="F112" i="17"/>
  <c r="D18" i="12"/>
  <c r="D18" i="17"/>
  <c r="E148" i="12"/>
  <c r="E148" i="17"/>
  <c r="C176" i="12"/>
  <c r="C176" i="17"/>
  <c r="B176" i="12"/>
  <c r="B176" i="17"/>
  <c r="B50" i="12"/>
  <c r="B50" i="17"/>
  <c r="D14" i="12"/>
  <c r="D14" i="17"/>
  <c r="D248" i="12"/>
  <c r="D248" i="17"/>
  <c r="D112" i="12"/>
  <c r="D112" i="17"/>
  <c r="B112" i="12"/>
  <c r="B112" i="17"/>
  <c r="C148" i="12"/>
  <c r="C148" i="17"/>
  <c r="B148" i="12"/>
  <c r="B148" i="17"/>
  <c r="C120" i="12"/>
  <c r="C120" i="17"/>
  <c r="E240" i="12"/>
  <c r="E240" i="17"/>
  <c r="E78" i="12"/>
  <c r="C184" i="12"/>
  <c r="C184" i="17"/>
  <c r="D46" i="12"/>
  <c r="E212" i="12"/>
  <c r="E212" i="17"/>
  <c r="F62" i="12"/>
  <c r="F62" i="17"/>
  <c r="E72" i="12"/>
  <c r="E46" i="17"/>
  <c r="E14" i="17"/>
  <c r="C34" i="17"/>
  <c r="C14" i="17"/>
  <c r="E18" i="17"/>
  <c r="D176" i="12"/>
  <c r="D176" i="17"/>
  <c r="F50" i="12"/>
  <c r="F50" i="17"/>
  <c r="B14" i="12"/>
  <c r="B14" i="17"/>
  <c r="F34" i="12"/>
  <c r="F34" i="17"/>
  <c r="E38" i="12"/>
  <c r="E248" i="12"/>
  <c r="E248" i="17"/>
  <c r="E112" i="12"/>
  <c r="E112" i="17"/>
  <c r="F18" i="12"/>
  <c r="F18" i="17"/>
  <c r="D148" i="12"/>
  <c r="D148" i="17"/>
  <c r="D120" i="12"/>
  <c r="D120" i="17"/>
  <c r="B120" i="12"/>
  <c r="B120" i="17"/>
  <c r="F240" i="12"/>
  <c r="F240" i="17"/>
  <c r="D184" i="12"/>
  <c r="D184" i="17"/>
  <c r="B184" i="12"/>
  <c r="B184" i="17"/>
  <c r="F46" i="12"/>
  <c r="C212" i="12"/>
  <c r="C212" i="17"/>
  <c r="C62" i="12"/>
  <c r="C62" i="17"/>
  <c r="D78" i="12"/>
  <c r="C18" i="17"/>
  <c r="E4" i="17"/>
  <c r="D4" i="17"/>
  <c r="C4" i="17"/>
  <c r="F77" i="13"/>
  <c r="B77" i="13"/>
  <c r="D5" i="13"/>
  <c r="C77" i="13"/>
  <c r="B5" i="13"/>
  <c r="H5" i="1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F4" i="12"/>
  <c r="B4" i="12"/>
  <c r="I5" i="9"/>
  <c r="J5" i="9" s="1"/>
  <c r="D4" i="12"/>
  <c r="B212" i="13"/>
  <c r="F212" i="13"/>
  <c r="E212" i="13"/>
  <c r="D212" i="13"/>
  <c r="C212" i="13"/>
  <c r="B220" i="13"/>
  <c r="F220" i="13"/>
  <c r="E220" i="13"/>
  <c r="D220" i="13"/>
  <c r="C220" i="13"/>
  <c r="B6" i="13"/>
  <c r="D6" i="13"/>
  <c r="F6" i="13"/>
  <c r="C6" i="13"/>
  <c r="B198" i="13"/>
  <c r="E198" i="13"/>
  <c r="D198" i="13"/>
  <c r="C198" i="13"/>
  <c r="F198" i="13"/>
  <c r="B138" i="13"/>
  <c r="E138" i="13"/>
  <c r="D138" i="13"/>
  <c r="C138" i="13"/>
  <c r="F138" i="13"/>
  <c r="B63" i="13"/>
  <c r="F63" i="13"/>
  <c r="D63" i="13"/>
  <c r="C63" i="13"/>
  <c r="B101" i="13"/>
  <c r="E101" i="13"/>
  <c r="D101" i="13"/>
  <c r="C101" i="13"/>
  <c r="B107" i="13"/>
  <c r="C107" i="13"/>
  <c r="F107" i="13"/>
  <c r="E107" i="13"/>
  <c r="D107" i="13"/>
  <c r="B232" i="13"/>
  <c r="F232" i="13"/>
  <c r="E232" i="13"/>
  <c r="D232" i="13"/>
  <c r="C232" i="13"/>
  <c r="B72" i="13"/>
  <c r="D72" i="13"/>
  <c r="F72" i="13"/>
  <c r="C72" i="13"/>
  <c r="B205" i="13"/>
  <c r="F205" i="13"/>
  <c r="E205" i="13"/>
  <c r="D205" i="13"/>
  <c r="C205" i="13"/>
  <c r="B141" i="13"/>
  <c r="F141" i="13"/>
  <c r="E141" i="13"/>
  <c r="D141" i="13"/>
  <c r="C141" i="13"/>
  <c r="B124" i="13"/>
  <c r="C124" i="13"/>
  <c r="F124" i="13"/>
  <c r="E124" i="13"/>
  <c r="D124" i="13"/>
  <c r="B209" i="13"/>
  <c r="F209" i="13"/>
  <c r="E209" i="13"/>
  <c r="D209" i="13"/>
  <c r="C209" i="13"/>
  <c r="B136" i="13"/>
  <c r="C136" i="13"/>
  <c r="F136" i="13"/>
  <c r="E136" i="13"/>
  <c r="D136" i="13"/>
  <c r="B105" i="13"/>
  <c r="F105" i="13"/>
  <c r="E105" i="13"/>
  <c r="D105" i="13"/>
  <c r="C105" i="13"/>
  <c r="B48" i="13"/>
  <c r="D48" i="13"/>
  <c r="C48" i="13"/>
  <c r="B36" i="13"/>
  <c r="C36" i="13"/>
  <c r="D36" i="13"/>
  <c r="B32" i="13"/>
  <c r="F32" i="13"/>
  <c r="D32" i="13"/>
  <c r="B238" i="13"/>
  <c r="E238" i="13"/>
  <c r="D238" i="13"/>
  <c r="C238" i="13"/>
  <c r="F238" i="13"/>
  <c r="B194" i="13"/>
  <c r="E194" i="13"/>
  <c r="D194" i="13"/>
  <c r="C194" i="13"/>
  <c r="F194" i="13"/>
  <c r="B134" i="13"/>
  <c r="E134" i="13"/>
  <c r="D134" i="13"/>
  <c r="C134" i="13"/>
  <c r="F134" i="13"/>
  <c r="B86" i="13"/>
  <c r="E86" i="13"/>
  <c r="D86" i="13"/>
  <c r="F86" i="13"/>
  <c r="C86" i="13"/>
  <c r="B54" i="13"/>
  <c r="D54" i="13"/>
  <c r="C54" i="13"/>
  <c r="B26" i="13"/>
  <c r="D26" i="13"/>
  <c r="F26" i="13"/>
  <c r="B67" i="13"/>
  <c r="D67" i="13"/>
  <c r="C67" i="13"/>
  <c r="B29" i="13"/>
  <c r="D29" i="13"/>
  <c r="F29" i="13"/>
  <c r="B221" i="13"/>
  <c r="F221" i="13"/>
  <c r="E221" i="13"/>
  <c r="D221" i="13"/>
  <c r="C221" i="13"/>
  <c r="B103" i="13"/>
  <c r="C103" i="13"/>
  <c r="F103" i="13"/>
  <c r="E103" i="13"/>
  <c r="D103" i="13"/>
  <c r="B28" i="13"/>
  <c r="D28" i="13"/>
  <c r="C28" i="13"/>
  <c r="B224" i="13"/>
  <c r="F224" i="13"/>
  <c r="E224" i="13"/>
  <c r="D224" i="13"/>
  <c r="C224" i="13"/>
  <c r="B228" i="13"/>
  <c r="C228" i="13"/>
  <c r="F228" i="13"/>
  <c r="E228" i="13"/>
  <c r="D228" i="13"/>
  <c r="B200" i="13"/>
  <c r="F200" i="13"/>
  <c r="E200" i="13"/>
  <c r="D200" i="13"/>
  <c r="C200" i="13"/>
  <c r="B144" i="13"/>
  <c r="C144" i="13"/>
  <c r="F144" i="13"/>
  <c r="E144" i="13"/>
  <c r="D144" i="13"/>
  <c r="B88" i="13"/>
  <c r="E88" i="13"/>
  <c r="D88" i="13"/>
  <c r="F88" i="13"/>
  <c r="B47" i="13"/>
  <c r="C47" i="13"/>
  <c r="D47" i="13"/>
  <c r="B201" i="13"/>
  <c r="F201" i="13"/>
  <c r="E201" i="13"/>
  <c r="D201" i="13"/>
  <c r="C201" i="13"/>
  <c r="B128" i="13"/>
  <c r="C128" i="13"/>
  <c r="F128" i="13"/>
  <c r="E128" i="13"/>
  <c r="D128" i="13"/>
  <c r="B166" i="13"/>
  <c r="E166" i="13"/>
  <c r="D166" i="13"/>
  <c r="C166" i="13"/>
  <c r="F166" i="13"/>
  <c r="B92" i="13"/>
  <c r="C92" i="13"/>
  <c r="E92" i="13"/>
  <c r="D92" i="13"/>
  <c r="F92" i="13"/>
  <c r="B65" i="13"/>
  <c r="D65" i="13"/>
  <c r="C65" i="13"/>
  <c r="F65" i="13"/>
  <c r="B25" i="13"/>
  <c r="D25" i="13"/>
  <c r="F25" i="13"/>
  <c r="B231" i="13"/>
  <c r="C231" i="13"/>
  <c r="F231" i="13"/>
  <c r="E231" i="13"/>
  <c r="D231" i="13"/>
  <c r="B223" i="13"/>
  <c r="F223" i="13"/>
  <c r="C223" i="13"/>
  <c r="E223" i="13"/>
  <c r="D223" i="13"/>
  <c r="B215" i="13"/>
  <c r="C215" i="13"/>
  <c r="F215" i="13"/>
  <c r="E215" i="13"/>
  <c r="D215" i="13"/>
  <c r="B167" i="13"/>
  <c r="F167" i="13"/>
  <c r="E167" i="13"/>
  <c r="D167" i="13"/>
  <c r="C167" i="13"/>
  <c r="B159" i="13"/>
  <c r="C159" i="13"/>
  <c r="F159" i="13"/>
  <c r="E159" i="13"/>
  <c r="D159" i="13"/>
  <c r="B151" i="13"/>
  <c r="F151" i="13"/>
  <c r="E151" i="13"/>
  <c r="D151" i="13"/>
  <c r="C151" i="13"/>
  <c r="B34" i="13"/>
  <c r="D34" i="13"/>
  <c r="B213" i="13"/>
  <c r="C213" i="13"/>
  <c r="F213" i="13"/>
  <c r="E213" i="13"/>
  <c r="D213" i="13"/>
  <c r="B89" i="13"/>
  <c r="E89" i="13"/>
  <c r="D89" i="13"/>
  <c r="C89" i="13"/>
  <c r="F89" i="13"/>
  <c r="B204" i="13"/>
  <c r="C204" i="13"/>
  <c r="F204" i="13"/>
  <c r="E204" i="13"/>
  <c r="D204" i="13"/>
  <c r="B20" i="13"/>
  <c r="D20" i="13"/>
  <c r="F20" i="13"/>
  <c r="B98" i="13"/>
  <c r="E98" i="13"/>
  <c r="D98" i="13"/>
  <c r="C98" i="13"/>
  <c r="F98" i="13"/>
  <c r="B59" i="13"/>
  <c r="D59" i="13"/>
  <c r="C59" i="13"/>
  <c r="F59" i="13"/>
  <c r="B21" i="13"/>
  <c r="C21" i="13"/>
  <c r="D21" i="13"/>
  <c r="F21" i="13"/>
  <c r="B30" i="13"/>
  <c r="D30" i="13"/>
  <c r="F30" i="13"/>
  <c r="B71" i="13"/>
  <c r="C71" i="13"/>
  <c r="D71" i="13"/>
  <c r="F71" i="13"/>
  <c r="B43" i="13"/>
  <c r="F43" i="13"/>
  <c r="D43" i="13"/>
  <c r="B11" i="13"/>
  <c r="C11" i="13"/>
  <c r="D11" i="13"/>
  <c r="F11" i="13"/>
  <c r="B197" i="13"/>
  <c r="F197" i="13"/>
  <c r="E197" i="13"/>
  <c r="D197" i="13"/>
  <c r="C197" i="13"/>
  <c r="B58" i="13"/>
  <c r="D58" i="13"/>
  <c r="C58" i="13"/>
  <c r="F58" i="13"/>
  <c r="B14" i="13"/>
  <c r="D14" i="13"/>
  <c r="F14" i="13"/>
  <c r="C14" i="13"/>
  <c r="B174" i="13"/>
  <c r="E174" i="13"/>
  <c r="D174" i="13"/>
  <c r="C174" i="13"/>
  <c r="F174" i="13"/>
  <c r="B31" i="13"/>
  <c r="F31" i="13"/>
  <c r="C31" i="13"/>
  <c r="D31" i="13"/>
  <c r="B149" i="13"/>
  <c r="C149" i="13"/>
  <c r="F149" i="13"/>
  <c r="E149" i="13"/>
  <c r="D149" i="13"/>
  <c r="B96" i="13"/>
  <c r="C96" i="13"/>
  <c r="F96" i="13"/>
  <c r="E96" i="13"/>
  <c r="D96" i="13"/>
  <c r="B172" i="13"/>
  <c r="F172" i="13"/>
  <c r="E172" i="13"/>
  <c r="D172" i="13"/>
  <c r="C172" i="13"/>
  <c r="B10" i="13"/>
  <c r="D10" i="13"/>
  <c r="F10" i="13"/>
  <c r="C10" i="13"/>
  <c r="B84" i="13"/>
  <c r="E84" i="13"/>
  <c r="D84" i="13"/>
  <c r="F84" i="13"/>
  <c r="B73" i="13"/>
  <c r="D73" i="13"/>
  <c r="F73" i="13"/>
  <c r="C73" i="13"/>
  <c r="B115" i="13"/>
  <c r="C115" i="13"/>
  <c r="F115" i="13"/>
  <c r="E115" i="13"/>
  <c r="D115" i="13"/>
  <c r="B39" i="13"/>
  <c r="F39" i="13"/>
  <c r="C39" i="13"/>
  <c r="D39" i="13"/>
  <c r="B210" i="13"/>
  <c r="E210" i="13"/>
  <c r="D210" i="13"/>
  <c r="C210" i="13"/>
  <c r="F210" i="13"/>
  <c r="B165" i="13"/>
  <c r="C165" i="13"/>
  <c r="F165" i="13"/>
  <c r="E165" i="13"/>
  <c r="D165" i="13"/>
  <c r="B81" i="13"/>
  <c r="E81" i="13"/>
  <c r="D81" i="13"/>
  <c r="B135" i="13"/>
  <c r="C135" i="13"/>
  <c r="F135" i="13"/>
  <c r="E135" i="13"/>
  <c r="D135" i="13"/>
  <c r="B8" i="13"/>
  <c r="D8" i="13"/>
  <c r="F8" i="13"/>
  <c r="C8" i="13"/>
  <c r="B68" i="13"/>
  <c r="D68" i="13"/>
  <c r="B80" i="13"/>
  <c r="E80" i="13"/>
  <c r="D80" i="13"/>
  <c r="B24" i="13"/>
  <c r="D24" i="13"/>
  <c r="F24" i="13"/>
  <c r="B16" i="13"/>
  <c r="D16" i="13"/>
  <c r="F16" i="13"/>
  <c r="B40" i="13"/>
  <c r="D40" i="13"/>
  <c r="B190" i="13"/>
  <c r="E190" i="13"/>
  <c r="D190" i="13"/>
  <c r="C190" i="13"/>
  <c r="F190" i="13"/>
  <c r="B126" i="13"/>
  <c r="E126" i="13"/>
  <c r="D126" i="13"/>
  <c r="C126" i="13"/>
  <c r="F126" i="13"/>
  <c r="B9" i="13"/>
  <c r="D9" i="13"/>
  <c r="F9" i="13"/>
  <c r="C9" i="13"/>
  <c r="B203" i="13"/>
  <c r="C203" i="13"/>
  <c r="F203" i="13"/>
  <c r="E203" i="13"/>
  <c r="D203" i="13"/>
  <c r="B191" i="13"/>
  <c r="C191" i="13"/>
  <c r="F191" i="13"/>
  <c r="E191" i="13"/>
  <c r="D191" i="13"/>
  <c r="B127" i="13"/>
  <c r="C127" i="13"/>
  <c r="F127" i="13"/>
  <c r="E127" i="13"/>
  <c r="D127" i="13"/>
  <c r="B182" i="13"/>
  <c r="E182" i="13"/>
  <c r="D182" i="13"/>
  <c r="C182" i="13"/>
  <c r="F182" i="13"/>
  <c r="B150" i="13"/>
  <c r="E150" i="13"/>
  <c r="D150" i="13"/>
  <c r="C150" i="13"/>
  <c r="F150" i="13"/>
  <c r="B118" i="13"/>
  <c r="E118" i="13"/>
  <c r="D118" i="13"/>
  <c r="C118" i="13"/>
  <c r="F118" i="13"/>
  <c r="B64" i="13"/>
  <c r="D64" i="13"/>
  <c r="C64" i="13"/>
  <c r="F64" i="13"/>
  <c r="B52" i="13"/>
  <c r="C52" i="13"/>
  <c r="D52" i="13"/>
  <c r="B38" i="13"/>
  <c r="D38" i="13"/>
  <c r="C38" i="13"/>
  <c r="B18" i="13"/>
  <c r="D18" i="13"/>
  <c r="F18" i="13"/>
  <c r="B218" i="13"/>
  <c r="E218" i="13"/>
  <c r="D218" i="13"/>
  <c r="C218" i="13"/>
  <c r="F218" i="13"/>
  <c r="B158" i="13"/>
  <c r="E158" i="13"/>
  <c r="D158" i="13"/>
  <c r="C158" i="13"/>
  <c r="F158" i="13"/>
  <c r="B102" i="13"/>
  <c r="E102" i="13"/>
  <c r="D102" i="13"/>
  <c r="C102" i="13"/>
  <c r="F102" i="13"/>
  <c r="B7" i="13"/>
  <c r="C7" i="13"/>
  <c r="D7" i="13"/>
  <c r="F7" i="13"/>
  <c r="B121" i="13"/>
  <c r="F121" i="13"/>
  <c r="E121" i="13"/>
  <c r="D121" i="13"/>
  <c r="C121" i="13"/>
  <c r="B216" i="13"/>
  <c r="C216" i="13"/>
  <c r="F216" i="13"/>
  <c r="E216" i="13"/>
  <c r="D216" i="13"/>
  <c r="B246" i="13"/>
  <c r="E246" i="13"/>
  <c r="D246" i="13"/>
  <c r="C246" i="13"/>
  <c r="F246" i="13"/>
  <c r="B108" i="13"/>
  <c r="C108" i="13"/>
  <c r="F108" i="13"/>
  <c r="E108" i="13"/>
  <c r="D108" i="13"/>
  <c r="B42" i="13"/>
  <c r="D42" i="13"/>
  <c r="C42" i="13"/>
  <c r="F42" i="13"/>
  <c r="B229" i="13"/>
  <c r="F229" i="13"/>
  <c r="E229" i="13"/>
  <c r="D229" i="13"/>
  <c r="C229" i="13"/>
  <c r="B178" i="13"/>
  <c r="E178" i="13"/>
  <c r="D178" i="13"/>
  <c r="C178" i="13"/>
  <c r="F178" i="13"/>
  <c r="B217" i="13"/>
  <c r="F217" i="13"/>
  <c r="E217" i="13"/>
  <c r="D217" i="13"/>
  <c r="C217" i="13"/>
  <c r="B179" i="13"/>
  <c r="C179" i="13"/>
  <c r="F179" i="13"/>
  <c r="E179" i="13"/>
  <c r="D179" i="13"/>
  <c r="B76" i="13"/>
  <c r="C76" i="13"/>
  <c r="E76" i="13"/>
  <c r="D76" i="13"/>
  <c r="B114" i="13"/>
  <c r="E114" i="13"/>
  <c r="D114" i="13"/>
  <c r="C114" i="13"/>
  <c r="F114" i="13"/>
  <c r="B195" i="13"/>
  <c r="C195" i="13"/>
  <c r="F195" i="13"/>
  <c r="E195" i="13"/>
  <c r="D195" i="13"/>
  <c r="B131" i="13"/>
  <c r="C131" i="13"/>
  <c r="F131" i="13"/>
  <c r="E131" i="13"/>
  <c r="D131" i="13"/>
  <c r="B69" i="13"/>
  <c r="D69" i="13"/>
  <c r="F69" i="13"/>
  <c r="C69" i="13"/>
  <c r="B15" i="13"/>
  <c r="C15" i="13"/>
  <c r="D15" i="13"/>
  <c r="F15" i="13"/>
  <c r="B208" i="13"/>
  <c r="F208" i="13"/>
  <c r="E208" i="13"/>
  <c r="D208" i="13"/>
  <c r="C208" i="13"/>
  <c r="B120" i="13"/>
  <c r="C120" i="13"/>
  <c r="F120" i="13"/>
  <c r="E120" i="13"/>
  <c r="D120" i="13"/>
  <c r="B160" i="13"/>
  <c r="F160" i="13"/>
  <c r="E160" i="13"/>
  <c r="D160" i="13"/>
  <c r="C160" i="13"/>
  <c r="B240" i="13"/>
  <c r="F240" i="13"/>
  <c r="C240" i="13"/>
  <c r="E240" i="13"/>
  <c r="D240" i="13"/>
  <c r="B192" i="13"/>
  <c r="C192" i="13"/>
  <c r="F192" i="13"/>
  <c r="E192" i="13"/>
  <c r="D192" i="13"/>
  <c r="B112" i="13"/>
  <c r="C112" i="13"/>
  <c r="F112" i="13"/>
  <c r="E112" i="13"/>
  <c r="D112" i="13"/>
  <c r="B117" i="13"/>
  <c r="F117" i="13"/>
  <c r="E117" i="13"/>
  <c r="D117" i="13"/>
  <c r="C117" i="13"/>
  <c r="B94" i="13"/>
  <c r="E94" i="13"/>
  <c r="D94" i="13"/>
  <c r="F94" i="13"/>
  <c r="C94" i="13"/>
  <c r="B168" i="13"/>
  <c r="C168" i="13"/>
  <c r="F168" i="13"/>
  <c r="E168" i="13"/>
  <c r="D168" i="13"/>
  <c r="B104" i="13"/>
  <c r="C104" i="13"/>
  <c r="F104" i="13"/>
  <c r="E104" i="13"/>
  <c r="D104" i="13"/>
  <c r="B37" i="13"/>
  <c r="C37" i="13"/>
  <c r="D37" i="13"/>
  <c r="F37" i="13"/>
  <c r="B226" i="13"/>
  <c r="E226" i="13"/>
  <c r="D226" i="13"/>
  <c r="C226" i="13"/>
  <c r="F226" i="13"/>
  <c r="B170" i="13"/>
  <c r="E170" i="13"/>
  <c r="D170" i="13"/>
  <c r="C170" i="13"/>
  <c r="F170" i="13"/>
  <c r="B110" i="13"/>
  <c r="E110" i="13"/>
  <c r="D110" i="13"/>
  <c r="C110" i="13"/>
  <c r="F110" i="13"/>
  <c r="B19" i="13"/>
  <c r="D19" i="13"/>
  <c r="B153" i="13"/>
  <c r="F153" i="13"/>
  <c r="E153" i="13"/>
  <c r="D153" i="13"/>
  <c r="C153" i="13"/>
  <c r="B196" i="13"/>
  <c r="F196" i="13"/>
  <c r="E196" i="13"/>
  <c r="D196" i="13"/>
  <c r="C196" i="13"/>
  <c r="B237" i="13"/>
  <c r="F237" i="13"/>
  <c r="E237" i="13"/>
  <c r="D237" i="13"/>
  <c r="C237" i="13"/>
  <c r="B173" i="13"/>
  <c r="C173" i="13"/>
  <c r="F173" i="13"/>
  <c r="E173" i="13"/>
  <c r="D173" i="13"/>
  <c r="B74" i="13"/>
  <c r="E74" i="13"/>
  <c r="D74" i="13"/>
  <c r="F74" i="13"/>
  <c r="C74" i="13"/>
  <c r="B241" i="13"/>
  <c r="C241" i="13"/>
  <c r="F241" i="13"/>
  <c r="E241" i="13"/>
  <c r="D241" i="13"/>
  <c r="B169" i="13"/>
  <c r="F169" i="13"/>
  <c r="E169" i="13"/>
  <c r="D169" i="13"/>
  <c r="C169" i="13"/>
  <c r="B132" i="13"/>
  <c r="C132" i="13"/>
  <c r="F132" i="13"/>
  <c r="E132" i="13"/>
  <c r="D132" i="13"/>
  <c r="B188" i="13"/>
  <c r="F188" i="13"/>
  <c r="E188" i="13"/>
  <c r="D188" i="13"/>
  <c r="C188" i="13"/>
  <c r="B82" i="13"/>
  <c r="E82" i="13"/>
  <c r="D82" i="13"/>
  <c r="C82" i="13"/>
  <c r="B222" i="13"/>
  <c r="E222" i="13"/>
  <c r="D222" i="13"/>
  <c r="C222" i="13"/>
  <c r="F222" i="13"/>
  <c r="B162" i="13"/>
  <c r="E162" i="13"/>
  <c r="D162" i="13"/>
  <c r="C162" i="13"/>
  <c r="F162" i="13"/>
  <c r="B106" i="13"/>
  <c r="E106" i="13"/>
  <c r="D106" i="13"/>
  <c r="C106" i="13"/>
  <c r="F106" i="13"/>
  <c r="B79" i="13"/>
  <c r="F79" i="13"/>
  <c r="E79" i="13"/>
  <c r="D79" i="13"/>
  <c r="B27" i="13"/>
  <c r="F27" i="13"/>
  <c r="D27" i="13"/>
  <c r="B56" i="13"/>
  <c r="D56" i="13"/>
  <c r="F56" i="13"/>
  <c r="B161" i="13"/>
  <c r="F161" i="13"/>
  <c r="E161" i="13"/>
  <c r="D161" i="13"/>
  <c r="C161" i="13"/>
  <c r="B193" i="13"/>
  <c r="F193" i="13"/>
  <c r="E193" i="13"/>
  <c r="D193" i="13"/>
  <c r="C193" i="13"/>
  <c r="B248" i="13"/>
  <c r="C248" i="13"/>
  <c r="F248" i="13"/>
  <c r="E248" i="13"/>
  <c r="D248" i="13"/>
  <c r="B244" i="13"/>
  <c r="C244" i="13"/>
  <c r="F244" i="13"/>
  <c r="E244" i="13"/>
  <c r="D244" i="13"/>
  <c r="B184" i="13"/>
  <c r="C184" i="13"/>
  <c r="F184" i="13"/>
  <c r="E184" i="13"/>
  <c r="D184" i="13"/>
  <c r="B116" i="13"/>
  <c r="C116" i="13"/>
  <c r="F116" i="13"/>
  <c r="E116" i="13"/>
  <c r="D116" i="13"/>
  <c r="B233" i="13"/>
  <c r="F233" i="13"/>
  <c r="E233" i="13"/>
  <c r="D233" i="13"/>
  <c r="C233" i="13"/>
  <c r="B164" i="13"/>
  <c r="F164" i="13"/>
  <c r="E164" i="13"/>
  <c r="D164" i="13"/>
  <c r="C164" i="13"/>
  <c r="B100" i="13"/>
  <c r="C100" i="13"/>
  <c r="F100" i="13"/>
  <c r="E100" i="13"/>
  <c r="D100" i="13"/>
  <c r="B62" i="13"/>
  <c r="D62" i="13"/>
  <c r="C62" i="13"/>
  <c r="B156" i="13"/>
  <c r="F156" i="13"/>
  <c r="E156" i="13"/>
  <c r="D156" i="13"/>
  <c r="C156" i="13"/>
  <c r="B78" i="13"/>
  <c r="E78" i="13"/>
  <c r="D78" i="13"/>
  <c r="F78" i="13"/>
  <c r="B235" i="13"/>
  <c r="C235" i="13"/>
  <c r="F235" i="13"/>
  <c r="E235" i="13"/>
  <c r="D235" i="13"/>
  <c r="B227" i="13"/>
  <c r="C227" i="13"/>
  <c r="F227" i="13"/>
  <c r="E227" i="13"/>
  <c r="D227" i="13"/>
  <c r="B219" i="13"/>
  <c r="C219" i="13"/>
  <c r="F219" i="13"/>
  <c r="E219" i="13"/>
  <c r="D219" i="13"/>
  <c r="B171" i="13"/>
  <c r="C171" i="13"/>
  <c r="F171" i="13"/>
  <c r="E171" i="13"/>
  <c r="D171" i="13"/>
  <c r="B163" i="13"/>
  <c r="C163" i="13"/>
  <c r="F163" i="13"/>
  <c r="E163" i="13"/>
  <c r="D163" i="13"/>
  <c r="B155" i="13"/>
  <c r="C155" i="13"/>
  <c r="F155" i="13"/>
  <c r="E155" i="13"/>
  <c r="D155" i="13"/>
  <c r="B245" i="13"/>
  <c r="F245" i="13"/>
  <c r="E245" i="13"/>
  <c r="D245" i="13"/>
  <c r="C245" i="13"/>
  <c r="B137" i="13"/>
  <c r="F137" i="13"/>
  <c r="E137" i="13"/>
  <c r="D137" i="13"/>
  <c r="C137" i="13"/>
  <c r="B85" i="13"/>
  <c r="C85" i="13"/>
  <c r="E85" i="13"/>
  <c r="D85" i="13"/>
  <c r="F85" i="13"/>
  <c r="B230" i="13"/>
  <c r="E230" i="13"/>
  <c r="D230" i="13"/>
  <c r="C230" i="13"/>
  <c r="F230" i="13"/>
  <c r="B57" i="13"/>
  <c r="D57" i="13"/>
  <c r="C57" i="13"/>
  <c r="F57" i="13"/>
  <c r="B95" i="13"/>
  <c r="C95" i="13"/>
  <c r="E95" i="13"/>
  <c r="D95" i="13"/>
  <c r="B146" i="13"/>
  <c r="E146" i="13"/>
  <c r="D146" i="13"/>
  <c r="C146" i="13"/>
  <c r="F146" i="13"/>
  <c r="B157" i="13"/>
  <c r="C157" i="13"/>
  <c r="F157" i="13"/>
  <c r="E157" i="13"/>
  <c r="D157" i="13"/>
  <c r="B202" i="13"/>
  <c r="E202" i="13"/>
  <c r="D202" i="13"/>
  <c r="C202" i="13"/>
  <c r="F202" i="13"/>
  <c r="B122" i="13"/>
  <c r="E122" i="13"/>
  <c r="D122" i="13"/>
  <c r="C122" i="13"/>
  <c r="F122" i="13"/>
  <c r="B176" i="13"/>
  <c r="C176" i="13"/>
  <c r="F176" i="13"/>
  <c r="E176" i="13"/>
  <c r="D176" i="13"/>
  <c r="B109" i="13"/>
  <c r="F109" i="13"/>
  <c r="E109" i="13"/>
  <c r="D109" i="13"/>
  <c r="C109" i="13"/>
  <c r="B180" i="13"/>
  <c r="F180" i="13"/>
  <c r="E180" i="13"/>
  <c r="D180" i="13"/>
  <c r="C180" i="13"/>
  <c r="B148" i="13"/>
  <c r="C148" i="13"/>
  <c r="F148" i="13"/>
  <c r="E148" i="13"/>
  <c r="D148" i="13"/>
  <c r="B181" i="13"/>
  <c r="F181" i="13"/>
  <c r="C181" i="13"/>
  <c r="E181" i="13"/>
  <c r="D181" i="13"/>
  <c r="B236" i="13"/>
  <c r="F236" i="13"/>
  <c r="E236" i="13"/>
  <c r="D236" i="13"/>
  <c r="C236" i="13"/>
  <c r="B46" i="13"/>
  <c r="D46" i="13"/>
  <c r="C46" i="13"/>
  <c r="F46" i="13"/>
  <c r="B90" i="13"/>
  <c r="E90" i="13"/>
  <c r="D90" i="13"/>
  <c r="F90" i="13"/>
  <c r="B66" i="13"/>
  <c r="D66" i="13"/>
  <c r="C66" i="13"/>
  <c r="B243" i="13"/>
  <c r="C243" i="13"/>
  <c r="F243" i="13"/>
  <c r="E243" i="13"/>
  <c r="D243" i="13"/>
  <c r="B91" i="13"/>
  <c r="F91" i="13"/>
  <c r="C91" i="13"/>
  <c r="E91" i="13"/>
  <c r="D91" i="13"/>
  <c r="B242" i="13"/>
  <c r="E242" i="13"/>
  <c r="D242" i="13"/>
  <c r="C242" i="13"/>
  <c r="F242" i="13"/>
  <c r="B125" i="13"/>
  <c r="F125" i="13"/>
  <c r="E125" i="13"/>
  <c r="D125" i="13"/>
  <c r="C125" i="13"/>
  <c r="B187" i="13"/>
  <c r="C187" i="13"/>
  <c r="F187" i="13"/>
  <c r="E187" i="13"/>
  <c r="D187" i="13"/>
  <c r="B123" i="13"/>
  <c r="C123" i="13"/>
  <c r="F123" i="13"/>
  <c r="E123" i="13"/>
  <c r="D123" i="13"/>
  <c r="B75" i="13"/>
  <c r="E75" i="13"/>
  <c r="D75" i="13"/>
  <c r="B60" i="13"/>
  <c r="D60" i="13"/>
  <c r="C60" i="13"/>
  <c r="F60" i="13"/>
  <c r="B97" i="13"/>
  <c r="E97" i="13"/>
  <c r="D97" i="13"/>
  <c r="C97" i="13"/>
  <c r="F97" i="13"/>
  <c r="B140" i="13"/>
  <c r="C140" i="13"/>
  <c r="F140" i="13"/>
  <c r="E140" i="13"/>
  <c r="D140" i="13"/>
  <c r="B206" i="13"/>
  <c r="E206" i="13"/>
  <c r="D206" i="13"/>
  <c r="C206" i="13"/>
  <c r="F206" i="13"/>
  <c r="B142" i="13"/>
  <c r="E142" i="13"/>
  <c r="D142" i="13"/>
  <c r="C142" i="13"/>
  <c r="F142" i="13"/>
  <c r="B207" i="13"/>
  <c r="C207" i="13"/>
  <c r="F207" i="13"/>
  <c r="E207" i="13"/>
  <c r="D207" i="13"/>
  <c r="B199" i="13"/>
  <c r="C199" i="13"/>
  <c r="F199" i="13"/>
  <c r="E199" i="13"/>
  <c r="D199" i="13"/>
  <c r="B139" i="13"/>
  <c r="C139" i="13"/>
  <c r="F139" i="13"/>
  <c r="E139" i="13"/>
  <c r="D139" i="13"/>
  <c r="B53" i="13"/>
  <c r="D53" i="13"/>
  <c r="C53" i="13"/>
  <c r="F53" i="13"/>
  <c r="B44" i="13"/>
  <c r="F44" i="13"/>
  <c r="D44" i="13"/>
  <c r="C44" i="13"/>
  <c r="B177" i="13"/>
  <c r="F177" i="13"/>
  <c r="E177" i="13"/>
  <c r="D177" i="13"/>
  <c r="C177" i="13"/>
  <c r="B145" i="13"/>
  <c r="F145" i="13"/>
  <c r="E145" i="13"/>
  <c r="D145" i="13"/>
  <c r="C145" i="13"/>
  <c r="B113" i="13"/>
  <c r="F113" i="13"/>
  <c r="E113" i="13"/>
  <c r="D113" i="13"/>
  <c r="C113" i="13"/>
  <c r="B234" i="13"/>
  <c r="E234" i="13"/>
  <c r="C234" i="13"/>
  <c r="D234" i="13"/>
  <c r="F234" i="13"/>
  <c r="B186" i="13"/>
  <c r="E186" i="13"/>
  <c r="D186" i="13"/>
  <c r="C186" i="13"/>
  <c r="F186" i="13"/>
  <c r="B130" i="13"/>
  <c r="E130" i="13"/>
  <c r="D130" i="13"/>
  <c r="C130" i="13"/>
  <c r="F130" i="13"/>
  <c r="B50" i="13"/>
  <c r="D50" i="13"/>
  <c r="C50" i="13"/>
  <c r="F50" i="13"/>
  <c r="B22" i="13"/>
  <c r="D22" i="13"/>
  <c r="F22" i="13"/>
  <c r="B133" i="13"/>
  <c r="F133" i="13"/>
  <c r="E133" i="13"/>
  <c r="D133" i="13"/>
  <c r="C133" i="13"/>
  <c r="B152" i="13"/>
  <c r="C152" i="13"/>
  <c r="F152" i="13"/>
  <c r="E152" i="13"/>
  <c r="D152" i="13"/>
  <c r="B214" i="13"/>
  <c r="E214" i="13"/>
  <c r="D214" i="13"/>
  <c r="C214" i="13"/>
  <c r="F214" i="13"/>
  <c r="B41" i="13"/>
  <c r="F41" i="13"/>
  <c r="D41" i="13"/>
  <c r="C41" i="13"/>
  <c r="B35" i="13"/>
  <c r="D35" i="13"/>
  <c r="B23" i="13"/>
  <c r="F23" i="13"/>
  <c r="D23" i="13"/>
  <c r="B129" i="13"/>
  <c r="F129" i="13"/>
  <c r="E129" i="13"/>
  <c r="D129" i="13"/>
  <c r="C129" i="13"/>
  <c r="B189" i="13"/>
  <c r="F189" i="13"/>
  <c r="E189" i="13"/>
  <c r="D189" i="13"/>
  <c r="C189" i="13"/>
  <c r="B93" i="13"/>
  <c r="E93" i="13"/>
  <c r="D93" i="13"/>
  <c r="F93" i="13"/>
  <c r="C93" i="13"/>
  <c r="B55" i="13"/>
  <c r="D55" i="13"/>
  <c r="B87" i="13"/>
  <c r="F87" i="13"/>
  <c r="E87" i="13"/>
  <c r="D87" i="13"/>
  <c r="B225" i="13"/>
  <c r="C225" i="13"/>
  <c r="F225" i="13"/>
  <c r="E225" i="13"/>
  <c r="D225" i="13"/>
  <c r="B185" i="13"/>
  <c r="F185" i="13"/>
  <c r="E185" i="13"/>
  <c r="D185" i="13"/>
  <c r="C185" i="13"/>
  <c r="B143" i="13"/>
  <c r="C143" i="13"/>
  <c r="F143" i="13"/>
  <c r="E143" i="13"/>
  <c r="D143" i="13"/>
  <c r="B83" i="13"/>
  <c r="F83" i="13"/>
  <c r="C83" i="13"/>
  <c r="E83" i="13"/>
  <c r="D83" i="13"/>
  <c r="B51" i="13"/>
  <c r="F51" i="13"/>
  <c r="D51" i="13"/>
  <c r="B99" i="13"/>
  <c r="C99" i="13"/>
  <c r="F99" i="13"/>
  <c r="E99" i="13"/>
  <c r="D99" i="13"/>
  <c r="B70" i="13"/>
  <c r="D70" i="13"/>
  <c r="F70" i="13"/>
  <c r="C70" i="13"/>
  <c r="B12" i="13"/>
  <c r="D12" i="13"/>
  <c r="F12" i="13"/>
  <c r="C12" i="13"/>
  <c r="B4" i="13"/>
  <c r="D4" i="13"/>
  <c r="F4" i="13"/>
  <c r="B154" i="13"/>
  <c r="E154" i="13"/>
  <c r="D154" i="13"/>
  <c r="C154" i="13"/>
  <c r="F154" i="13"/>
  <c r="B6" i="16" l="1"/>
  <c r="F6" i="16"/>
  <c r="D6" i="16"/>
  <c r="E6" i="16"/>
  <c r="C6" i="16"/>
  <c r="C5" i="16"/>
  <c r="F5" i="16"/>
  <c r="B5" i="16"/>
  <c r="D5" i="16"/>
  <c r="E5" i="16"/>
  <c r="B46" i="17"/>
  <c r="F46" i="17"/>
  <c r="E42" i="8"/>
  <c r="E43" i="8" s="1"/>
  <c r="E44" i="8" s="1"/>
  <c r="E45" i="8" s="1"/>
  <c r="E46" i="8" s="1"/>
  <c r="E47" i="8" s="1"/>
  <c r="E48" i="8" s="1"/>
  <c r="E49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J4" i="14"/>
  <c r="U4" i="14" s="1"/>
  <c r="Q42" i="9"/>
  <c r="Q43" i="9" s="1"/>
  <c r="Q44" i="9" s="1"/>
  <c r="Q45" i="9" s="1"/>
  <c r="Q46" i="9" s="1"/>
  <c r="Q47" i="9" s="1"/>
  <c r="Q48" i="9" s="1"/>
  <c r="Q49" i="9" s="1"/>
  <c r="Q50" i="9" s="1"/>
  <c r="Q51" i="9" s="1"/>
  <c r="Q52" i="9" s="1"/>
  <c r="Q53" i="9" s="1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F4" i="14"/>
  <c r="K4" i="9"/>
  <c r="L5" i="9" s="1"/>
  <c r="K5" i="9"/>
  <c r="O42" i="9"/>
  <c r="O43" i="9" s="1"/>
  <c r="O44" i="9" s="1"/>
  <c r="O45" i="9" s="1"/>
  <c r="O46" i="9" s="1"/>
  <c r="O47" i="9" s="1"/>
  <c r="O48" i="9" s="1"/>
  <c r="O49" i="9" s="1"/>
  <c r="O50" i="9" s="1"/>
  <c r="O51" i="9" s="1"/>
  <c r="O52" i="9" s="1"/>
  <c r="O53" i="9" s="1"/>
  <c r="O54" i="9" s="1"/>
  <c r="O55" i="9" s="1"/>
  <c r="O56" i="9" s="1"/>
  <c r="O57" i="9" s="1"/>
  <c r="O58" i="9" s="1"/>
  <c r="O59" i="9" s="1"/>
  <c r="O60" i="9" s="1"/>
  <c r="O61" i="9" s="1"/>
  <c r="O62" i="9" s="1"/>
  <c r="O63" i="9" s="1"/>
  <c r="O64" i="9" s="1"/>
  <c r="D5" i="14" s="1"/>
  <c r="Q4" i="14"/>
  <c r="P42" i="9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E5" i="14" s="1"/>
  <c r="R4" i="14"/>
  <c r="N42" i="9"/>
  <c r="N43" i="9" s="1"/>
  <c r="N44" i="9" s="1"/>
  <c r="N45" i="9" s="1"/>
  <c r="N46" i="9" s="1"/>
  <c r="N47" i="9" s="1"/>
  <c r="N48" i="9" s="1"/>
  <c r="N49" i="9" s="1"/>
  <c r="N50" i="9" s="1"/>
  <c r="N51" i="9" s="1"/>
  <c r="N52" i="9" s="1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C5" i="14" s="1"/>
  <c r="P4" i="14"/>
  <c r="M42" i="9"/>
  <c r="M43" i="9" s="1"/>
  <c r="M44" i="9" s="1"/>
  <c r="M45" i="9" s="1"/>
  <c r="M46" i="9" s="1"/>
  <c r="M47" i="9" s="1"/>
  <c r="M48" i="9" s="1"/>
  <c r="M49" i="9" s="1"/>
  <c r="M50" i="9" s="1"/>
  <c r="M51" i="9" s="1"/>
  <c r="M52" i="9" s="1"/>
  <c r="M53" i="9" s="1"/>
  <c r="M54" i="9" s="1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B5" i="14" s="1"/>
  <c r="E71" i="17"/>
  <c r="E67" i="17"/>
  <c r="E66" i="17"/>
  <c r="E73" i="17"/>
  <c r="F6" i="17"/>
  <c r="E58" i="17"/>
  <c r="F13" i="12"/>
  <c r="F13" i="17"/>
  <c r="D52" i="12"/>
  <c r="D52" i="17"/>
  <c r="B144" i="12"/>
  <c r="B144" i="17"/>
  <c r="E88" i="12"/>
  <c r="E88" i="17"/>
  <c r="E190" i="12"/>
  <c r="E190" i="17"/>
  <c r="B36" i="12"/>
  <c r="B36" i="17"/>
  <c r="C36" i="17"/>
  <c r="E36" i="17"/>
  <c r="F36" i="17"/>
  <c r="D134" i="12"/>
  <c r="D134" i="17"/>
  <c r="C131" i="12"/>
  <c r="C131" i="17"/>
  <c r="E235" i="12"/>
  <c r="E235" i="17"/>
  <c r="C178" i="12"/>
  <c r="C178" i="17"/>
  <c r="C140" i="12"/>
  <c r="C140" i="17"/>
  <c r="F143" i="12"/>
  <c r="F143" i="17"/>
  <c r="F141" i="12"/>
  <c r="F141" i="17"/>
  <c r="D76" i="12"/>
  <c r="D76" i="17"/>
  <c r="F126" i="12"/>
  <c r="F126" i="17"/>
  <c r="D244" i="12"/>
  <c r="D244" i="17"/>
  <c r="F47" i="12"/>
  <c r="F47" i="17"/>
  <c r="F182" i="12"/>
  <c r="F182" i="17"/>
  <c r="D181" i="12"/>
  <c r="D181" i="17"/>
  <c r="C177" i="12"/>
  <c r="C177" i="17"/>
  <c r="D158" i="12"/>
  <c r="D158" i="17"/>
  <c r="C96" i="12"/>
  <c r="C96" i="17"/>
  <c r="D86" i="12"/>
  <c r="D86" i="17"/>
  <c r="F246" i="12"/>
  <c r="F246" i="17"/>
  <c r="D172" i="12"/>
  <c r="D172" i="17"/>
  <c r="F228" i="12"/>
  <c r="F228" i="17"/>
  <c r="B157" i="12"/>
  <c r="B157" i="17"/>
  <c r="F165" i="12"/>
  <c r="F165" i="17"/>
  <c r="D185" i="12"/>
  <c r="D185" i="17"/>
  <c r="F249" i="12"/>
  <c r="F249" i="17"/>
  <c r="F162" i="12"/>
  <c r="F162" i="17"/>
  <c r="F107" i="12"/>
  <c r="F107" i="17"/>
  <c r="D83" i="12"/>
  <c r="D83" i="17"/>
  <c r="B133" i="12"/>
  <c r="B133" i="17"/>
  <c r="F75" i="12"/>
  <c r="F75" i="17"/>
  <c r="F238" i="12"/>
  <c r="F238" i="17"/>
  <c r="D111" i="12"/>
  <c r="D111" i="17"/>
  <c r="B38" i="12"/>
  <c r="B38" i="17"/>
  <c r="C118" i="12"/>
  <c r="C118" i="17"/>
  <c r="F193" i="12"/>
  <c r="F193" i="17"/>
  <c r="C121" i="12"/>
  <c r="C121" i="17"/>
  <c r="F70" i="12"/>
  <c r="F70" i="17"/>
  <c r="B196" i="12"/>
  <c r="B196" i="17"/>
  <c r="F180" i="12"/>
  <c r="F180" i="17"/>
  <c r="F230" i="12"/>
  <c r="F230" i="17"/>
  <c r="C247" i="12"/>
  <c r="C247" i="17"/>
  <c r="F122" i="12"/>
  <c r="F122" i="17"/>
  <c r="D103" i="12"/>
  <c r="D103" i="17"/>
  <c r="F219" i="12"/>
  <c r="F219" i="17"/>
  <c r="B219" i="12"/>
  <c r="B219" i="17"/>
  <c r="C39" i="12"/>
  <c r="C39" i="17"/>
  <c r="C53" i="12"/>
  <c r="C53" i="17"/>
  <c r="D119" i="12"/>
  <c r="D119" i="17"/>
  <c r="C151" i="12"/>
  <c r="C151" i="17"/>
  <c r="F183" i="12"/>
  <c r="F183" i="17"/>
  <c r="B183" i="12"/>
  <c r="B183" i="17"/>
  <c r="C128" i="12"/>
  <c r="C128" i="17"/>
  <c r="F192" i="12"/>
  <c r="F192" i="17"/>
  <c r="E204" i="12"/>
  <c r="E204" i="17"/>
  <c r="C10" i="12"/>
  <c r="C10" i="17"/>
  <c r="F127" i="12"/>
  <c r="F127" i="17"/>
  <c r="B127" i="12"/>
  <c r="B127" i="17"/>
  <c r="E191" i="12"/>
  <c r="E191" i="17"/>
  <c r="F17" i="12"/>
  <c r="F17" i="17"/>
  <c r="D25" i="12"/>
  <c r="D25" i="17"/>
  <c r="B81" i="12"/>
  <c r="B81" i="17"/>
  <c r="F81" i="17"/>
  <c r="C81" i="17"/>
  <c r="F9" i="12"/>
  <c r="F9" i="17"/>
  <c r="E136" i="12"/>
  <c r="E136" i="17"/>
  <c r="D82" i="12"/>
  <c r="D82" i="17"/>
  <c r="E166" i="12"/>
  <c r="E166" i="17"/>
  <c r="F211" i="12"/>
  <c r="F211" i="17"/>
  <c r="B211" i="12"/>
  <c r="B211" i="17"/>
  <c r="B40" i="12"/>
  <c r="B40" i="17"/>
  <c r="E40" i="17"/>
  <c r="C116" i="12"/>
  <c r="C116" i="17"/>
  <c r="D74" i="12"/>
  <c r="D74" i="17"/>
  <c r="E85" i="12"/>
  <c r="E85" i="17"/>
  <c r="D11" i="12"/>
  <c r="D11" i="17"/>
  <c r="E173" i="12"/>
  <c r="E173" i="17"/>
  <c r="E97" i="12"/>
  <c r="E97" i="17"/>
  <c r="D150" i="12"/>
  <c r="D150" i="17"/>
  <c r="B150" i="12"/>
  <c r="B150" i="17"/>
  <c r="B32" i="12"/>
  <c r="B32" i="17"/>
  <c r="E32" i="17"/>
  <c r="E175" i="12"/>
  <c r="E175" i="17"/>
  <c r="D15" i="12"/>
  <c r="D15" i="17"/>
  <c r="D59" i="12"/>
  <c r="D59" i="17"/>
  <c r="E198" i="12"/>
  <c r="E198" i="17"/>
  <c r="D12" i="12"/>
  <c r="D12" i="17"/>
  <c r="F44" i="12"/>
  <c r="F44" i="17"/>
  <c r="C72" i="12"/>
  <c r="C72" i="17"/>
  <c r="B31" i="12"/>
  <c r="B31" i="17"/>
  <c r="E31" i="17"/>
  <c r="C31" i="17"/>
  <c r="B22" i="12"/>
  <c r="B22" i="17"/>
  <c r="E22" i="17"/>
  <c r="B60" i="12"/>
  <c r="B60" i="17"/>
  <c r="E60" i="17"/>
  <c r="E99" i="12"/>
  <c r="E99" i="17"/>
  <c r="B21" i="12"/>
  <c r="B21" i="17"/>
  <c r="C21" i="17"/>
  <c r="E21" i="17"/>
  <c r="C205" i="12"/>
  <c r="C205" i="17"/>
  <c r="D90" i="12"/>
  <c r="D90" i="17"/>
  <c r="E214" i="12"/>
  <c r="E214" i="17"/>
  <c r="D35" i="12"/>
  <c r="D35" i="17"/>
  <c r="E152" i="12"/>
  <c r="E152" i="17"/>
  <c r="E160" i="12"/>
  <c r="E160" i="17"/>
  <c r="C168" i="12"/>
  <c r="C168" i="17"/>
  <c r="B168" i="12"/>
  <c r="B168" i="17"/>
  <c r="C216" i="12"/>
  <c r="C216" i="17"/>
  <c r="C224" i="12"/>
  <c r="C224" i="17"/>
  <c r="E232" i="12"/>
  <c r="E232" i="17"/>
  <c r="F26" i="12"/>
  <c r="F26" i="17"/>
  <c r="C66" i="12"/>
  <c r="C66" i="17"/>
  <c r="D93" i="12"/>
  <c r="D93" i="17"/>
  <c r="F167" i="12"/>
  <c r="F167" i="17"/>
  <c r="B167" i="12"/>
  <c r="B167" i="17"/>
  <c r="C129" i="12"/>
  <c r="C129" i="17"/>
  <c r="E202" i="12"/>
  <c r="E202" i="17"/>
  <c r="C48" i="12"/>
  <c r="C48" i="17"/>
  <c r="E89" i="12"/>
  <c r="E89" i="17"/>
  <c r="F145" i="12"/>
  <c r="F145" i="17"/>
  <c r="D201" i="12"/>
  <c r="D201" i="17"/>
  <c r="D229" i="12"/>
  <c r="D229" i="17"/>
  <c r="B229" i="12"/>
  <c r="B229" i="17"/>
  <c r="F225" i="12"/>
  <c r="F225" i="17"/>
  <c r="B29" i="12"/>
  <c r="B29" i="17"/>
  <c r="E29" i="17"/>
  <c r="F29" i="17"/>
  <c r="C104" i="12"/>
  <c r="C104" i="17"/>
  <c r="E222" i="12"/>
  <c r="E222" i="17"/>
  <c r="D30" i="12"/>
  <c r="D30" i="17"/>
  <c r="B68" i="12"/>
  <c r="B68" i="17"/>
  <c r="F68" i="17"/>
  <c r="C55" i="12"/>
  <c r="C55" i="17"/>
  <c r="F87" i="12"/>
  <c r="F87" i="17"/>
  <c r="F135" i="12"/>
  <c r="F135" i="17"/>
  <c r="B135" i="12"/>
  <c r="B135" i="17"/>
  <c r="E195" i="12"/>
  <c r="E195" i="17"/>
  <c r="D239" i="12"/>
  <c r="D239" i="17"/>
  <c r="F33" i="12"/>
  <c r="F33" i="17"/>
  <c r="B37" i="12"/>
  <c r="B37" i="17"/>
  <c r="F37" i="17"/>
  <c r="E37" i="17"/>
  <c r="C106" i="12"/>
  <c r="C106" i="17"/>
  <c r="B106" i="12"/>
  <c r="B106" i="17"/>
  <c r="C137" i="12"/>
  <c r="C137" i="17"/>
  <c r="E210" i="12"/>
  <c r="E210" i="17"/>
  <c r="E125" i="12"/>
  <c r="E125" i="17"/>
  <c r="C142" i="12"/>
  <c r="C142" i="17"/>
  <c r="B142" i="12"/>
  <c r="B142" i="17"/>
  <c r="F206" i="12"/>
  <c r="F206" i="17"/>
  <c r="D73" i="12"/>
  <c r="D73" i="17"/>
  <c r="E233" i="12"/>
  <c r="E233" i="17"/>
  <c r="E108" i="12"/>
  <c r="E108" i="17"/>
  <c r="C102" i="12"/>
  <c r="C102" i="17"/>
  <c r="C64" i="12"/>
  <c r="C64" i="17"/>
  <c r="F139" i="12"/>
  <c r="F139" i="17"/>
  <c r="B139" i="12"/>
  <c r="B139" i="17"/>
  <c r="E199" i="12"/>
  <c r="E199" i="17"/>
  <c r="D7" i="12"/>
  <c r="D7" i="17"/>
  <c r="E221" i="12"/>
  <c r="E221" i="17"/>
  <c r="D213" i="12"/>
  <c r="D213" i="17"/>
  <c r="D6" i="12"/>
  <c r="D6" i="17"/>
  <c r="E72" i="17"/>
  <c r="D155" i="12"/>
  <c r="D155" i="17"/>
  <c r="D13" i="12"/>
  <c r="D13" i="17"/>
  <c r="D71" i="12"/>
  <c r="D71" i="17"/>
  <c r="F100" i="12"/>
  <c r="F100" i="17"/>
  <c r="F52" i="12"/>
  <c r="F52" i="17"/>
  <c r="C84" i="12"/>
  <c r="C84" i="17"/>
  <c r="E144" i="12"/>
  <c r="E144" i="17"/>
  <c r="C186" i="12"/>
  <c r="C186" i="17"/>
  <c r="B186" i="12"/>
  <c r="B186" i="17"/>
  <c r="C226" i="12"/>
  <c r="C226" i="17"/>
  <c r="F88" i="12"/>
  <c r="F88" i="17"/>
  <c r="C94" i="12"/>
  <c r="C94" i="17"/>
  <c r="B94" i="12"/>
  <c r="B94" i="17"/>
  <c r="F190" i="12"/>
  <c r="F190" i="17"/>
  <c r="E130" i="12"/>
  <c r="E130" i="17"/>
  <c r="F24" i="12"/>
  <c r="F24" i="17"/>
  <c r="C42" i="12"/>
  <c r="C42" i="17"/>
  <c r="F215" i="12"/>
  <c r="F215" i="17"/>
  <c r="B215" i="12"/>
  <c r="B215" i="17"/>
  <c r="C153" i="12"/>
  <c r="C153" i="17"/>
  <c r="E134" i="12"/>
  <c r="E134" i="17"/>
  <c r="D23" i="12"/>
  <c r="D23" i="17"/>
  <c r="D51" i="12"/>
  <c r="D51" i="17"/>
  <c r="D131" i="12"/>
  <c r="D131" i="17"/>
  <c r="C187" i="12"/>
  <c r="C187" i="17"/>
  <c r="F235" i="12"/>
  <c r="F235" i="17"/>
  <c r="B235" i="12"/>
  <c r="B235" i="17"/>
  <c r="F114" i="12"/>
  <c r="F114" i="17"/>
  <c r="E146" i="12"/>
  <c r="E146" i="17"/>
  <c r="D178" i="12"/>
  <c r="D178" i="17"/>
  <c r="C45" i="12"/>
  <c r="C45" i="17"/>
  <c r="F54" i="12"/>
  <c r="F54" i="17"/>
  <c r="D140" i="12"/>
  <c r="D140" i="17"/>
  <c r="B140" i="12"/>
  <c r="B140" i="17"/>
  <c r="C200" i="12"/>
  <c r="C200" i="17"/>
  <c r="F208" i="12"/>
  <c r="F208" i="17"/>
  <c r="C143" i="12"/>
  <c r="C143" i="17"/>
  <c r="F207" i="12"/>
  <c r="F207" i="17"/>
  <c r="B207" i="12"/>
  <c r="B207" i="17"/>
  <c r="C141" i="12"/>
  <c r="C141" i="17"/>
  <c r="D98" i="12"/>
  <c r="D98" i="17"/>
  <c r="C61" i="12"/>
  <c r="C61" i="17"/>
  <c r="E76" i="12"/>
  <c r="E76" i="17"/>
  <c r="F124" i="12"/>
  <c r="F124" i="17"/>
  <c r="E188" i="12"/>
  <c r="E188" i="17"/>
  <c r="C126" i="12"/>
  <c r="C126" i="17"/>
  <c r="B126" i="12"/>
  <c r="B126" i="17"/>
  <c r="E243" i="12"/>
  <c r="E243" i="17"/>
  <c r="C92" i="12"/>
  <c r="C92" i="17"/>
  <c r="E244" i="12"/>
  <c r="E244" i="17"/>
  <c r="C67" i="12"/>
  <c r="C67" i="17"/>
  <c r="D91" i="12"/>
  <c r="D91" i="17"/>
  <c r="C47" i="12"/>
  <c r="C47" i="17"/>
  <c r="D237" i="12"/>
  <c r="D237" i="17"/>
  <c r="D182" i="12"/>
  <c r="D182" i="17"/>
  <c r="B182" i="12"/>
  <c r="B182" i="17"/>
  <c r="C149" i="12"/>
  <c r="C149" i="17"/>
  <c r="E181" i="12"/>
  <c r="E181" i="17"/>
  <c r="D110" i="12"/>
  <c r="D110" i="17"/>
  <c r="D177" i="12"/>
  <c r="D177" i="17"/>
  <c r="B177" i="12"/>
  <c r="B177" i="17"/>
  <c r="E123" i="12"/>
  <c r="E123" i="17"/>
  <c r="D203" i="12"/>
  <c r="D203" i="17"/>
  <c r="E158" i="12"/>
  <c r="E158" i="17"/>
  <c r="F147" i="12"/>
  <c r="F147" i="17"/>
  <c r="B147" i="12"/>
  <c r="B147" i="17"/>
  <c r="B96" i="12"/>
  <c r="B96" i="17"/>
  <c r="F96" i="17"/>
  <c r="B58" i="12"/>
  <c r="B58" i="17"/>
  <c r="E231" i="12"/>
  <c r="E231" i="17"/>
  <c r="E86" i="12"/>
  <c r="E86" i="17"/>
  <c r="D138" i="12"/>
  <c r="D138" i="17"/>
  <c r="C246" i="12"/>
  <c r="C246" i="17"/>
  <c r="B246" i="12"/>
  <c r="B246" i="17"/>
  <c r="C156" i="12"/>
  <c r="C156" i="17"/>
  <c r="F164" i="12"/>
  <c r="F164" i="17"/>
  <c r="E172" i="12"/>
  <c r="E172" i="17"/>
  <c r="D220" i="12"/>
  <c r="D220" i="17"/>
  <c r="B220" i="12"/>
  <c r="B220" i="17"/>
  <c r="C228" i="12"/>
  <c r="C228" i="17"/>
  <c r="F236" i="12"/>
  <c r="F236" i="17"/>
  <c r="D79" i="12"/>
  <c r="D79" i="17"/>
  <c r="D157" i="12"/>
  <c r="D157" i="17"/>
  <c r="C63" i="12"/>
  <c r="C63" i="17"/>
  <c r="E101" i="12"/>
  <c r="E101" i="17"/>
  <c r="C165" i="12"/>
  <c r="C165" i="17"/>
  <c r="B165" i="12"/>
  <c r="B165" i="17"/>
  <c r="F234" i="12"/>
  <c r="F234" i="17"/>
  <c r="F117" i="12"/>
  <c r="F117" i="17"/>
  <c r="E185" i="12"/>
  <c r="E185" i="17"/>
  <c r="D245" i="12"/>
  <c r="D245" i="17"/>
  <c r="B245" i="12"/>
  <c r="B245" i="17"/>
  <c r="C249" i="12"/>
  <c r="C249" i="17"/>
  <c r="D194" i="12"/>
  <c r="D194" i="17"/>
  <c r="C162" i="12"/>
  <c r="C162" i="17"/>
  <c r="B162" i="12"/>
  <c r="B162" i="17"/>
  <c r="D28" i="12"/>
  <c r="D28" i="17"/>
  <c r="E80" i="12"/>
  <c r="E80" i="17"/>
  <c r="C107" i="12"/>
  <c r="C107" i="17"/>
  <c r="F163" i="12"/>
  <c r="F163" i="17"/>
  <c r="B163" i="12"/>
  <c r="B163" i="17"/>
  <c r="E223" i="12"/>
  <c r="E223" i="17"/>
  <c r="E83" i="12"/>
  <c r="E83" i="17"/>
  <c r="E189" i="12"/>
  <c r="E189" i="17"/>
  <c r="E133" i="12"/>
  <c r="E133" i="17"/>
  <c r="C170" i="12"/>
  <c r="C170" i="17"/>
  <c r="B170" i="12"/>
  <c r="B170" i="17"/>
  <c r="C242" i="12"/>
  <c r="C242" i="17"/>
  <c r="D75" i="12"/>
  <c r="D75" i="17"/>
  <c r="E174" i="12"/>
  <c r="E174" i="17"/>
  <c r="C238" i="12"/>
  <c r="C238" i="17"/>
  <c r="B238" i="12"/>
  <c r="B238" i="17"/>
  <c r="F197" i="12"/>
  <c r="F197" i="17"/>
  <c r="E154" i="12"/>
  <c r="E154" i="17"/>
  <c r="B20" i="12"/>
  <c r="B20" i="17"/>
  <c r="F20" i="17"/>
  <c r="C20" i="17"/>
  <c r="E20" i="17"/>
  <c r="E111" i="12"/>
  <c r="E111" i="17"/>
  <c r="D171" i="12"/>
  <c r="D171" i="17"/>
  <c r="C227" i="12"/>
  <c r="C227" i="17"/>
  <c r="F38" i="12"/>
  <c r="F38" i="17"/>
  <c r="D105" i="12"/>
  <c r="D105" i="17"/>
  <c r="B105" i="12"/>
  <c r="B105" i="17"/>
  <c r="C169" i="12"/>
  <c r="C169" i="17"/>
  <c r="D95" i="12"/>
  <c r="D95" i="17"/>
  <c r="D118" i="12"/>
  <c r="D118" i="17"/>
  <c r="D113" i="12"/>
  <c r="D113" i="17"/>
  <c r="B113" i="12"/>
  <c r="B113" i="17"/>
  <c r="C193" i="12"/>
  <c r="C193" i="17"/>
  <c r="C241" i="12"/>
  <c r="C241" i="17"/>
  <c r="D161" i="12"/>
  <c r="D161" i="17"/>
  <c r="D121" i="12"/>
  <c r="D121" i="17"/>
  <c r="B121" i="12"/>
  <c r="B121" i="17"/>
  <c r="F209" i="12"/>
  <c r="F209" i="17"/>
  <c r="C16" i="12"/>
  <c r="C16" i="17"/>
  <c r="D70" i="12"/>
  <c r="D70" i="17"/>
  <c r="F132" i="12"/>
  <c r="F132" i="17"/>
  <c r="E196" i="12"/>
  <c r="E196" i="17"/>
  <c r="F115" i="12"/>
  <c r="F115" i="17"/>
  <c r="B115" i="12"/>
  <c r="B115" i="17"/>
  <c r="B77" i="12"/>
  <c r="B77" i="17"/>
  <c r="F77" i="17"/>
  <c r="C180" i="12"/>
  <c r="C180" i="17"/>
  <c r="E218" i="12"/>
  <c r="E218" i="17"/>
  <c r="C179" i="12"/>
  <c r="C179" i="17"/>
  <c r="C230" i="12"/>
  <c r="C230" i="17"/>
  <c r="B230" i="12"/>
  <c r="B230" i="17"/>
  <c r="B43" i="12"/>
  <c r="B43" i="17"/>
  <c r="E43" i="17"/>
  <c r="C109" i="12"/>
  <c r="C109" i="17"/>
  <c r="D247" i="12"/>
  <c r="D247" i="17"/>
  <c r="E217" i="12"/>
  <c r="E217" i="17"/>
  <c r="C122" i="12"/>
  <c r="C122" i="17"/>
  <c r="B122" i="12"/>
  <c r="B122" i="17"/>
  <c r="B8" i="12"/>
  <c r="B8" i="17"/>
  <c r="E8" i="17"/>
  <c r="E103" i="12"/>
  <c r="E103" i="17"/>
  <c r="D159" i="12"/>
  <c r="D159" i="17"/>
  <c r="C219" i="12"/>
  <c r="C219" i="17"/>
  <c r="F19" i="12"/>
  <c r="F19" i="17"/>
  <c r="D39" i="12"/>
  <c r="D39" i="17"/>
  <c r="B53" i="12"/>
  <c r="B53" i="17"/>
  <c r="F53" i="17"/>
  <c r="E53" i="17"/>
  <c r="B65" i="12"/>
  <c r="B65" i="17"/>
  <c r="E65" i="17"/>
  <c r="E119" i="12"/>
  <c r="E119" i="17"/>
  <c r="D151" i="12"/>
  <c r="D151" i="17"/>
  <c r="C183" i="12"/>
  <c r="C183" i="17"/>
  <c r="D128" i="12"/>
  <c r="D128" i="17"/>
  <c r="B128" i="12"/>
  <c r="B128" i="17"/>
  <c r="C192" i="12"/>
  <c r="C192" i="17"/>
  <c r="F204" i="12"/>
  <c r="F204" i="17"/>
  <c r="F10" i="12"/>
  <c r="F10" i="17"/>
  <c r="C127" i="12"/>
  <c r="C127" i="17"/>
  <c r="F191" i="12"/>
  <c r="F191" i="17"/>
  <c r="B191" i="12"/>
  <c r="B191" i="17"/>
  <c r="D17" i="12"/>
  <c r="D17" i="17"/>
  <c r="B25" i="12"/>
  <c r="B25" i="17"/>
  <c r="E25" i="17"/>
  <c r="C25" i="17"/>
  <c r="D69" i="12"/>
  <c r="D69" i="17"/>
  <c r="D9" i="12"/>
  <c r="D9" i="17"/>
  <c r="F136" i="12"/>
  <c r="F136" i="17"/>
  <c r="E82" i="12"/>
  <c r="E82" i="17"/>
  <c r="F166" i="12"/>
  <c r="F166" i="17"/>
  <c r="C211" i="12"/>
  <c r="C211" i="17"/>
  <c r="D40" i="12"/>
  <c r="D40" i="17"/>
  <c r="D116" i="12"/>
  <c r="D116" i="17"/>
  <c r="B116" i="12"/>
  <c r="B116" i="17"/>
  <c r="B74" i="12"/>
  <c r="B74" i="17"/>
  <c r="E74" i="17"/>
  <c r="B85" i="12"/>
  <c r="B85" i="17"/>
  <c r="C85" i="17"/>
  <c r="B11" i="12"/>
  <c r="B11" i="17"/>
  <c r="E11" i="17"/>
  <c r="F173" i="12"/>
  <c r="F173" i="17"/>
  <c r="F97" i="12"/>
  <c r="F97" i="17"/>
  <c r="E150" i="12"/>
  <c r="E150" i="17"/>
  <c r="D32" i="12"/>
  <c r="D32" i="17"/>
  <c r="F175" i="12"/>
  <c r="F175" i="17"/>
  <c r="B175" i="12"/>
  <c r="B175" i="17"/>
  <c r="B15" i="12"/>
  <c r="B15" i="17"/>
  <c r="E15" i="17"/>
  <c r="B59" i="12"/>
  <c r="B59" i="17"/>
  <c r="E59" i="17"/>
  <c r="F198" i="12"/>
  <c r="F198" i="17"/>
  <c r="C12" i="12"/>
  <c r="C12" i="17"/>
  <c r="B44" i="12"/>
  <c r="B44" i="17"/>
  <c r="E44" i="17"/>
  <c r="C44" i="17"/>
  <c r="B72" i="12"/>
  <c r="B72" i="17"/>
  <c r="F22" i="12"/>
  <c r="F22" i="17"/>
  <c r="F60" i="12"/>
  <c r="F60" i="17"/>
  <c r="F99" i="12"/>
  <c r="F99" i="17"/>
  <c r="B99" i="12"/>
  <c r="B99" i="17"/>
  <c r="D205" i="12"/>
  <c r="D205" i="17"/>
  <c r="B205" i="12"/>
  <c r="B205" i="17"/>
  <c r="E90" i="12"/>
  <c r="E90" i="17"/>
  <c r="F214" i="12"/>
  <c r="F214" i="17"/>
  <c r="B35" i="12"/>
  <c r="B35" i="17"/>
  <c r="C35" i="17"/>
  <c r="F35" i="17"/>
  <c r="E35" i="17"/>
  <c r="F152" i="12"/>
  <c r="F152" i="17"/>
  <c r="F160" i="12"/>
  <c r="F160" i="17"/>
  <c r="D168" i="12"/>
  <c r="D168" i="17"/>
  <c r="D216" i="12"/>
  <c r="D216" i="17"/>
  <c r="B216" i="12"/>
  <c r="B216" i="17"/>
  <c r="F224" i="12"/>
  <c r="F224" i="17"/>
  <c r="F232" i="12"/>
  <c r="F232" i="17"/>
  <c r="D26" i="12"/>
  <c r="D26" i="17"/>
  <c r="D66" i="12"/>
  <c r="D66" i="17"/>
  <c r="E93" i="12"/>
  <c r="E93" i="17"/>
  <c r="C167" i="12"/>
  <c r="C167" i="17"/>
  <c r="D129" i="12"/>
  <c r="D129" i="17"/>
  <c r="B129" i="12"/>
  <c r="B129" i="17"/>
  <c r="F202" i="12"/>
  <c r="F202" i="17"/>
  <c r="B48" i="12"/>
  <c r="B48" i="17"/>
  <c r="E48" i="17"/>
  <c r="F48" i="17"/>
  <c r="B89" i="12"/>
  <c r="B89" i="17"/>
  <c r="C89" i="17"/>
  <c r="C145" i="12"/>
  <c r="C145" i="17"/>
  <c r="E201" i="12"/>
  <c r="E201" i="17"/>
  <c r="E229" i="12"/>
  <c r="E229" i="17"/>
  <c r="C225" i="12"/>
  <c r="C225" i="17"/>
  <c r="B225" i="12"/>
  <c r="B225" i="17"/>
  <c r="D104" i="12"/>
  <c r="D104" i="17"/>
  <c r="B104" i="12"/>
  <c r="B104" i="17"/>
  <c r="F222" i="12"/>
  <c r="F222" i="17"/>
  <c r="B30" i="12"/>
  <c r="B30" i="17"/>
  <c r="C30" i="17"/>
  <c r="E30" i="17"/>
  <c r="F27" i="12"/>
  <c r="F27" i="17"/>
  <c r="D55" i="12"/>
  <c r="D55" i="17"/>
  <c r="D87" i="12"/>
  <c r="D87" i="17"/>
  <c r="C135" i="12"/>
  <c r="C135" i="17"/>
  <c r="F195" i="12"/>
  <c r="F195" i="17"/>
  <c r="B195" i="12"/>
  <c r="B195" i="17"/>
  <c r="E239" i="12"/>
  <c r="E239" i="17"/>
  <c r="B33" i="12"/>
  <c r="B33" i="17"/>
  <c r="C33" i="17"/>
  <c r="E33" i="17"/>
  <c r="C49" i="12"/>
  <c r="C49" i="17"/>
  <c r="D106" i="12"/>
  <c r="D106" i="17"/>
  <c r="D137" i="12"/>
  <c r="D137" i="17"/>
  <c r="B137" i="12"/>
  <c r="B137" i="17"/>
  <c r="F210" i="12"/>
  <c r="F210" i="17"/>
  <c r="F125" i="12"/>
  <c r="F125" i="17"/>
  <c r="D142" i="12"/>
  <c r="D142" i="17"/>
  <c r="C206" i="12"/>
  <c r="C206" i="17"/>
  <c r="B206" i="12"/>
  <c r="B206" i="17"/>
  <c r="B73" i="12"/>
  <c r="B73" i="17"/>
  <c r="F233" i="12"/>
  <c r="F233" i="17"/>
  <c r="F108" i="12"/>
  <c r="F108" i="17"/>
  <c r="D102" i="12"/>
  <c r="D102" i="17"/>
  <c r="D64" i="12"/>
  <c r="D64" i="17"/>
  <c r="C139" i="12"/>
  <c r="C139" i="17"/>
  <c r="F199" i="12"/>
  <c r="F199" i="17"/>
  <c r="B199" i="12"/>
  <c r="B199" i="17"/>
  <c r="B7" i="12"/>
  <c r="B7" i="17"/>
  <c r="E7" i="17"/>
  <c r="F221" i="12"/>
  <c r="F221" i="17"/>
  <c r="E213" i="12"/>
  <c r="E213" i="17"/>
  <c r="B78" i="12"/>
  <c r="B78" i="17"/>
  <c r="E38" i="17"/>
  <c r="C155" i="12"/>
  <c r="C155" i="17"/>
  <c r="F71" i="12"/>
  <c r="F71" i="17"/>
  <c r="E100" i="12"/>
  <c r="E100" i="17"/>
  <c r="E84" i="12"/>
  <c r="E84" i="17"/>
  <c r="D144" i="12"/>
  <c r="D144" i="17"/>
  <c r="F186" i="12"/>
  <c r="F186" i="17"/>
  <c r="F226" i="12"/>
  <c r="F226" i="17"/>
  <c r="B56" i="12"/>
  <c r="B56" i="17"/>
  <c r="E56" i="17"/>
  <c r="F56" i="17"/>
  <c r="C56" i="17"/>
  <c r="E94" i="12"/>
  <c r="E94" i="17"/>
  <c r="D130" i="12"/>
  <c r="D130" i="17"/>
  <c r="D24" i="12"/>
  <c r="D24" i="17"/>
  <c r="B42" i="12"/>
  <c r="B42" i="17"/>
  <c r="E42" i="17"/>
  <c r="E215" i="12"/>
  <c r="E215" i="17"/>
  <c r="F153" i="12"/>
  <c r="F153" i="17"/>
  <c r="F23" i="12"/>
  <c r="F23" i="17"/>
  <c r="C51" i="12"/>
  <c r="C51" i="17"/>
  <c r="F187" i="12"/>
  <c r="F187" i="17"/>
  <c r="B187" i="12"/>
  <c r="B187" i="17"/>
  <c r="E114" i="12"/>
  <c r="E114" i="17"/>
  <c r="D146" i="12"/>
  <c r="D146" i="17"/>
  <c r="B178" i="12"/>
  <c r="B178" i="17"/>
  <c r="B45" i="12"/>
  <c r="B45" i="17"/>
  <c r="E45" i="17"/>
  <c r="B54" i="12"/>
  <c r="B54" i="17"/>
  <c r="E54" i="17"/>
  <c r="F200" i="12"/>
  <c r="F200" i="17"/>
  <c r="E208" i="12"/>
  <c r="E208" i="17"/>
  <c r="B143" i="12"/>
  <c r="B143" i="17"/>
  <c r="E207" i="12"/>
  <c r="E207" i="17"/>
  <c r="C98" i="12"/>
  <c r="C98" i="17"/>
  <c r="F61" i="12"/>
  <c r="F61" i="17"/>
  <c r="E124" i="12"/>
  <c r="E124" i="17"/>
  <c r="D188" i="12"/>
  <c r="D188" i="17"/>
  <c r="B188" i="12"/>
  <c r="B188" i="17"/>
  <c r="D243" i="12"/>
  <c r="D243" i="17"/>
  <c r="E92" i="12"/>
  <c r="E92" i="17"/>
  <c r="B244" i="12"/>
  <c r="B244" i="17"/>
  <c r="F91" i="12"/>
  <c r="F91" i="17"/>
  <c r="C237" i="12"/>
  <c r="C237" i="17"/>
  <c r="B237" i="12"/>
  <c r="B237" i="17"/>
  <c r="F149" i="12"/>
  <c r="F149" i="17"/>
  <c r="C110" i="12"/>
  <c r="C110" i="17"/>
  <c r="B110" i="12"/>
  <c r="B110" i="17"/>
  <c r="D123" i="12"/>
  <c r="D123" i="17"/>
  <c r="C203" i="12"/>
  <c r="C203" i="17"/>
  <c r="B158" i="12"/>
  <c r="B158" i="17"/>
  <c r="E147" i="12"/>
  <c r="E147" i="17"/>
  <c r="D58" i="12"/>
  <c r="D58" i="17"/>
  <c r="D231" i="12"/>
  <c r="D231" i="17"/>
  <c r="C138" i="12"/>
  <c r="C138" i="17"/>
  <c r="B138" i="12"/>
  <c r="B138" i="17"/>
  <c r="F156" i="12"/>
  <c r="F156" i="17"/>
  <c r="E164" i="12"/>
  <c r="E164" i="17"/>
  <c r="B172" i="12"/>
  <c r="B172" i="17"/>
  <c r="C220" i="12"/>
  <c r="C220" i="17"/>
  <c r="E236" i="12"/>
  <c r="E236" i="17"/>
  <c r="F79" i="12"/>
  <c r="F79" i="17"/>
  <c r="C157" i="12"/>
  <c r="C157" i="17"/>
  <c r="D101" i="12"/>
  <c r="D101" i="17"/>
  <c r="B101" i="12"/>
  <c r="B101" i="17"/>
  <c r="E234" i="12"/>
  <c r="E234" i="17"/>
  <c r="E117" i="12"/>
  <c r="E117" i="17"/>
  <c r="B185" i="12"/>
  <c r="B185" i="17"/>
  <c r="C245" i="12"/>
  <c r="C245" i="17"/>
  <c r="C194" i="12"/>
  <c r="C194" i="17"/>
  <c r="B194" i="12"/>
  <c r="B194" i="17"/>
  <c r="B57" i="12"/>
  <c r="B57" i="17"/>
  <c r="E57" i="17"/>
  <c r="C57" i="17"/>
  <c r="D80" i="12"/>
  <c r="D80" i="17"/>
  <c r="B107" i="12"/>
  <c r="B107" i="17"/>
  <c r="E163" i="12"/>
  <c r="E163" i="17"/>
  <c r="D223" i="12"/>
  <c r="D223" i="17"/>
  <c r="D189" i="12"/>
  <c r="D189" i="17"/>
  <c r="D133" i="12"/>
  <c r="D133" i="17"/>
  <c r="F170" i="12"/>
  <c r="F170" i="17"/>
  <c r="F242" i="12"/>
  <c r="F242" i="17"/>
  <c r="D174" i="12"/>
  <c r="D174" i="17"/>
  <c r="B174" i="12"/>
  <c r="B174" i="17"/>
  <c r="E197" i="12"/>
  <c r="E197" i="17"/>
  <c r="D154" i="12"/>
  <c r="D154" i="17"/>
  <c r="D20" i="12"/>
  <c r="D20" i="17"/>
  <c r="C171" i="12"/>
  <c r="C171" i="17"/>
  <c r="F227" i="12"/>
  <c r="F227" i="17"/>
  <c r="B227" i="12"/>
  <c r="B227" i="17"/>
  <c r="C105" i="12"/>
  <c r="C105" i="17"/>
  <c r="F169" i="12"/>
  <c r="F169" i="17"/>
  <c r="F95" i="12"/>
  <c r="F95" i="17"/>
  <c r="B118" i="12"/>
  <c r="B118" i="17"/>
  <c r="C113" i="12"/>
  <c r="C113" i="17"/>
  <c r="E241" i="12"/>
  <c r="E241" i="17"/>
  <c r="C161" i="12"/>
  <c r="C161" i="17"/>
  <c r="B161" i="12"/>
  <c r="B161" i="17"/>
  <c r="E209" i="12"/>
  <c r="E209" i="17"/>
  <c r="D16" i="12"/>
  <c r="D16" i="17"/>
  <c r="E132" i="12"/>
  <c r="E132" i="17"/>
  <c r="D196" i="12"/>
  <c r="D196" i="17"/>
  <c r="E115" i="12"/>
  <c r="E115" i="17"/>
  <c r="C77" i="12"/>
  <c r="C77" i="17"/>
  <c r="D218" i="12"/>
  <c r="D218" i="17"/>
  <c r="F179" i="12"/>
  <c r="F179" i="17"/>
  <c r="B179" i="12"/>
  <c r="B179" i="17"/>
  <c r="D43" i="12"/>
  <c r="D43" i="17"/>
  <c r="F109" i="12"/>
  <c r="F109" i="17"/>
  <c r="D217" i="12"/>
  <c r="D217" i="17"/>
  <c r="B217" i="12"/>
  <c r="B217" i="17"/>
  <c r="C8" i="12"/>
  <c r="C8" i="17"/>
  <c r="C159" i="12"/>
  <c r="C159" i="17"/>
  <c r="D65" i="12"/>
  <c r="D65" i="17"/>
  <c r="E155" i="12"/>
  <c r="E155" i="17"/>
  <c r="B13" i="12"/>
  <c r="B13" i="17"/>
  <c r="E13" i="17"/>
  <c r="B71" i="12"/>
  <c r="B71" i="17"/>
  <c r="C100" i="12"/>
  <c r="C100" i="17"/>
  <c r="B52" i="12"/>
  <c r="B52" i="17"/>
  <c r="C52" i="17"/>
  <c r="E52" i="17"/>
  <c r="F84" i="12"/>
  <c r="F84" i="17"/>
  <c r="F144" i="12"/>
  <c r="F144" i="17"/>
  <c r="D186" i="12"/>
  <c r="D186" i="17"/>
  <c r="D226" i="12"/>
  <c r="D226" i="17"/>
  <c r="B226" i="12"/>
  <c r="B226" i="17"/>
  <c r="B88" i="12"/>
  <c r="B88" i="17"/>
  <c r="C88" i="17"/>
  <c r="F94" i="12"/>
  <c r="F94" i="17"/>
  <c r="C190" i="12"/>
  <c r="C190" i="17"/>
  <c r="B190" i="12"/>
  <c r="B190" i="17"/>
  <c r="F130" i="12"/>
  <c r="F130" i="17"/>
  <c r="B24" i="12"/>
  <c r="B24" i="17"/>
  <c r="E24" i="17"/>
  <c r="C24" i="17"/>
  <c r="D42" i="12"/>
  <c r="D42" i="17"/>
  <c r="C215" i="12"/>
  <c r="C215" i="17"/>
  <c r="D153" i="12"/>
  <c r="D153" i="17"/>
  <c r="B153" i="12"/>
  <c r="B153" i="17"/>
  <c r="F134" i="12"/>
  <c r="F134" i="17"/>
  <c r="B23" i="12"/>
  <c r="B23" i="17"/>
  <c r="C23" i="17"/>
  <c r="E23" i="17"/>
  <c r="B51" i="12"/>
  <c r="B51" i="17"/>
  <c r="E51" i="17"/>
  <c r="E131" i="12"/>
  <c r="E131" i="17"/>
  <c r="D187" i="12"/>
  <c r="D187" i="17"/>
  <c r="D235" i="12"/>
  <c r="D235" i="17"/>
  <c r="C114" i="12"/>
  <c r="C114" i="17"/>
  <c r="B114" i="12"/>
  <c r="B114" i="17"/>
  <c r="F146" i="12"/>
  <c r="F146" i="17"/>
  <c r="E178" i="12"/>
  <c r="E178" i="17"/>
  <c r="D45" i="12"/>
  <c r="D45" i="17"/>
  <c r="C54" i="12"/>
  <c r="C54" i="17"/>
  <c r="E140" i="12"/>
  <c r="E140" i="17"/>
  <c r="D200" i="12"/>
  <c r="D200" i="17"/>
  <c r="B200" i="12"/>
  <c r="B200" i="17"/>
  <c r="C208" i="12"/>
  <c r="C208" i="17"/>
  <c r="D143" i="12"/>
  <c r="D143" i="17"/>
  <c r="C207" i="12"/>
  <c r="C207" i="17"/>
  <c r="D141" i="12"/>
  <c r="D141" i="17"/>
  <c r="B141" i="12"/>
  <c r="B141" i="17"/>
  <c r="E98" i="12"/>
  <c r="E98" i="17"/>
  <c r="D61" i="12"/>
  <c r="D61" i="17"/>
  <c r="B76" i="12"/>
  <c r="B76" i="17"/>
  <c r="F76" i="17"/>
  <c r="C76" i="17"/>
  <c r="C124" i="12"/>
  <c r="C124" i="17"/>
  <c r="F188" i="12"/>
  <c r="F188" i="17"/>
  <c r="D126" i="12"/>
  <c r="D126" i="17"/>
  <c r="F243" i="12"/>
  <c r="F243" i="17"/>
  <c r="B243" i="12"/>
  <c r="B243" i="17"/>
  <c r="F92" i="12"/>
  <c r="F92" i="17"/>
  <c r="F244" i="12"/>
  <c r="F244" i="17"/>
  <c r="D67" i="12"/>
  <c r="D67" i="17"/>
  <c r="E91" i="12"/>
  <c r="E91" i="17"/>
  <c r="D47" i="12"/>
  <c r="D47" i="17"/>
  <c r="E237" i="12"/>
  <c r="E237" i="17"/>
  <c r="E182" i="12"/>
  <c r="E182" i="17"/>
  <c r="D149" i="12"/>
  <c r="D149" i="17"/>
  <c r="B149" i="12"/>
  <c r="B149" i="17"/>
  <c r="F181" i="12"/>
  <c r="F181" i="17"/>
  <c r="E110" i="12"/>
  <c r="E110" i="17"/>
  <c r="E177" i="12"/>
  <c r="E177" i="17"/>
  <c r="F123" i="12"/>
  <c r="F123" i="17"/>
  <c r="B123" i="12"/>
  <c r="B123" i="17"/>
  <c r="E203" i="12"/>
  <c r="E203" i="17"/>
  <c r="F158" i="12"/>
  <c r="F158" i="17"/>
  <c r="C147" i="12"/>
  <c r="C147" i="17"/>
  <c r="D96" i="12"/>
  <c r="D96" i="17"/>
  <c r="F58" i="12"/>
  <c r="F58" i="17"/>
  <c r="F231" i="12"/>
  <c r="F231" i="17"/>
  <c r="B231" i="12"/>
  <c r="B231" i="17"/>
  <c r="C86" i="12"/>
  <c r="C86" i="17"/>
  <c r="E138" i="12"/>
  <c r="E138" i="17"/>
  <c r="D246" i="12"/>
  <c r="D246" i="17"/>
  <c r="D156" i="12"/>
  <c r="D156" i="17"/>
  <c r="B156" i="12"/>
  <c r="B156" i="17"/>
  <c r="C164" i="12"/>
  <c r="C164" i="17"/>
  <c r="F172" i="12"/>
  <c r="F172" i="17"/>
  <c r="E220" i="12"/>
  <c r="E220" i="17"/>
  <c r="D228" i="12"/>
  <c r="D228" i="17"/>
  <c r="B228" i="12"/>
  <c r="B228" i="17"/>
  <c r="C236" i="12"/>
  <c r="C236" i="17"/>
  <c r="E79" i="12"/>
  <c r="E79" i="17"/>
  <c r="E157" i="12"/>
  <c r="E157" i="17"/>
  <c r="D63" i="12"/>
  <c r="D63" i="17"/>
  <c r="F101" i="12"/>
  <c r="F101" i="17"/>
  <c r="D165" i="12"/>
  <c r="D165" i="17"/>
  <c r="C234" i="12"/>
  <c r="C234" i="17"/>
  <c r="B234" i="12"/>
  <c r="B234" i="17"/>
  <c r="C117" i="12"/>
  <c r="C117" i="17"/>
  <c r="F185" i="12"/>
  <c r="F185" i="17"/>
  <c r="E245" i="12"/>
  <c r="E245" i="17"/>
  <c r="D249" i="12"/>
  <c r="D249" i="17"/>
  <c r="B249" i="12"/>
  <c r="B249" i="17"/>
  <c r="E194" i="12"/>
  <c r="E194" i="17"/>
  <c r="D162" i="12"/>
  <c r="D162" i="17"/>
  <c r="F57" i="12"/>
  <c r="F57" i="17"/>
  <c r="F28" i="12"/>
  <c r="F28" i="17"/>
  <c r="F80" i="12"/>
  <c r="F80" i="17"/>
  <c r="D107" i="12"/>
  <c r="D107" i="17"/>
  <c r="C163" i="12"/>
  <c r="C163" i="17"/>
  <c r="F223" i="12"/>
  <c r="F223" i="17"/>
  <c r="B223" i="12"/>
  <c r="B223" i="17"/>
  <c r="B83" i="12"/>
  <c r="B83" i="17"/>
  <c r="F83" i="17"/>
  <c r="F189" i="12"/>
  <c r="F189" i="17"/>
  <c r="F133" i="12"/>
  <c r="F133" i="17"/>
  <c r="D170" i="12"/>
  <c r="D170" i="17"/>
  <c r="D242" i="12"/>
  <c r="D242" i="17"/>
  <c r="B242" i="12"/>
  <c r="B242" i="17"/>
  <c r="E75" i="12"/>
  <c r="E75" i="17"/>
  <c r="F174" i="12"/>
  <c r="F174" i="17"/>
  <c r="D238" i="12"/>
  <c r="D238" i="17"/>
  <c r="C197" i="12"/>
  <c r="C197" i="17"/>
  <c r="B197" i="12"/>
  <c r="B197" i="17"/>
  <c r="F154" i="12"/>
  <c r="F154" i="17"/>
  <c r="F111" i="12"/>
  <c r="F111" i="17"/>
  <c r="B111" i="12"/>
  <c r="B111" i="17"/>
  <c r="E171" i="12"/>
  <c r="E171" i="17"/>
  <c r="D227" i="12"/>
  <c r="D227" i="17"/>
  <c r="D38" i="12"/>
  <c r="D38" i="17"/>
  <c r="E105" i="12"/>
  <c r="E105" i="17"/>
  <c r="D169" i="12"/>
  <c r="D169" i="17"/>
  <c r="B169" i="12"/>
  <c r="B169" i="17"/>
  <c r="E95" i="12"/>
  <c r="E95" i="17"/>
  <c r="E118" i="12"/>
  <c r="E118" i="17"/>
  <c r="E113" i="12"/>
  <c r="E113" i="17"/>
  <c r="D193" i="12"/>
  <c r="D193" i="17"/>
  <c r="B193" i="12"/>
  <c r="B193" i="17"/>
  <c r="F241" i="12"/>
  <c r="F241" i="17"/>
  <c r="E161" i="12"/>
  <c r="E161" i="17"/>
  <c r="E121" i="12"/>
  <c r="E121" i="17"/>
  <c r="C209" i="12"/>
  <c r="C209" i="17"/>
  <c r="B209" i="12"/>
  <c r="B209" i="17"/>
  <c r="B16" i="12"/>
  <c r="B16" i="17"/>
  <c r="E16" i="17"/>
  <c r="B70" i="12"/>
  <c r="B70" i="17"/>
  <c r="E70" i="17"/>
  <c r="C132" i="12"/>
  <c r="C132" i="17"/>
  <c r="F196" i="12"/>
  <c r="F196" i="17"/>
  <c r="C115" i="12"/>
  <c r="C115" i="17"/>
  <c r="D77" i="12"/>
  <c r="D77" i="17"/>
  <c r="D180" i="12"/>
  <c r="D180" i="17"/>
  <c r="B180" i="12"/>
  <c r="B180" i="17"/>
  <c r="F218" i="12"/>
  <c r="F218" i="17"/>
  <c r="D179" i="12"/>
  <c r="D179" i="17"/>
  <c r="D230" i="12"/>
  <c r="D230" i="17"/>
  <c r="F43" i="12"/>
  <c r="F43" i="17"/>
  <c r="D109" i="12"/>
  <c r="D109" i="17"/>
  <c r="B109" i="12"/>
  <c r="B109" i="17"/>
  <c r="E247" i="12"/>
  <c r="E247" i="17"/>
  <c r="F217" i="12"/>
  <c r="F217" i="17"/>
  <c r="D122" i="12"/>
  <c r="D122" i="17"/>
  <c r="F8" i="12"/>
  <c r="F8" i="17"/>
  <c r="F103" i="12"/>
  <c r="F103" i="17"/>
  <c r="B103" i="12"/>
  <c r="B103" i="17"/>
  <c r="E159" i="12"/>
  <c r="E159" i="17"/>
  <c r="D219" i="12"/>
  <c r="D219" i="17"/>
  <c r="D19" i="12"/>
  <c r="D19" i="17"/>
  <c r="B39" i="12"/>
  <c r="B39" i="17"/>
  <c r="F39" i="17"/>
  <c r="E39" i="17"/>
  <c r="F65" i="12"/>
  <c r="F65" i="17"/>
  <c r="F119" i="12"/>
  <c r="F119" i="17"/>
  <c r="B119" i="12"/>
  <c r="B119" i="17"/>
  <c r="E151" i="12"/>
  <c r="E151" i="17"/>
  <c r="D183" i="12"/>
  <c r="D183" i="17"/>
  <c r="E128" i="12"/>
  <c r="E128" i="17"/>
  <c r="D192" i="12"/>
  <c r="D192" i="17"/>
  <c r="B192" i="12"/>
  <c r="B192" i="17"/>
  <c r="C204" i="12"/>
  <c r="C204" i="17"/>
  <c r="D10" i="12"/>
  <c r="D10" i="17"/>
  <c r="D127" i="12"/>
  <c r="D127" i="17"/>
  <c r="C191" i="12"/>
  <c r="C191" i="17"/>
  <c r="D41" i="12"/>
  <c r="D41" i="17"/>
  <c r="B17" i="12"/>
  <c r="B17" i="17"/>
  <c r="C17" i="17"/>
  <c r="E17" i="17"/>
  <c r="D81" i="12"/>
  <c r="D81" i="17"/>
  <c r="B69" i="12"/>
  <c r="B69" i="17"/>
  <c r="F69" i="17"/>
  <c r="C69" i="17"/>
  <c r="E69" i="17"/>
  <c r="B9" i="12"/>
  <c r="B9" i="17"/>
  <c r="E9" i="17"/>
  <c r="C136" i="12"/>
  <c r="C136" i="17"/>
  <c r="B82" i="12"/>
  <c r="B82" i="17"/>
  <c r="C82" i="17"/>
  <c r="F82" i="17"/>
  <c r="C166" i="12"/>
  <c r="C166" i="17"/>
  <c r="D211" i="12"/>
  <c r="D211" i="17"/>
  <c r="C40" i="12"/>
  <c r="C40" i="17"/>
  <c r="E116" i="12"/>
  <c r="E116" i="17"/>
  <c r="C74" i="12"/>
  <c r="C74" i="17"/>
  <c r="F85" i="12"/>
  <c r="F85" i="17"/>
  <c r="C11" i="12"/>
  <c r="C11" i="17"/>
  <c r="C173" i="12"/>
  <c r="C173" i="17"/>
  <c r="B173" i="12"/>
  <c r="B173" i="17"/>
  <c r="C97" i="12"/>
  <c r="C97" i="17"/>
  <c r="F150" i="12"/>
  <c r="F150" i="17"/>
  <c r="C32" i="12"/>
  <c r="C32" i="17"/>
  <c r="C175" i="12"/>
  <c r="C175" i="17"/>
  <c r="C15" i="12"/>
  <c r="C15" i="17"/>
  <c r="F59" i="12"/>
  <c r="F59" i="17"/>
  <c r="C198" i="12"/>
  <c r="C198" i="17"/>
  <c r="B198" i="12"/>
  <c r="B198" i="17"/>
  <c r="B12" i="12"/>
  <c r="B12" i="17"/>
  <c r="E12" i="17"/>
  <c r="F72" i="12"/>
  <c r="F72" i="17"/>
  <c r="F31" i="12"/>
  <c r="F31" i="17"/>
  <c r="D22" i="12"/>
  <c r="D22" i="17"/>
  <c r="C60" i="12"/>
  <c r="C60" i="17"/>
  <c r="C99" i="12"/>
  <c r="C99" i="17"/>
  <c r="F21" i="12"/>
  <c r="F21" i="17"/>
  <c r="E205" i="12"/>
  <c r="E205" i="17"/>
  <c r="F90" i="12"/>
  <c r="F90" i="17"/>
  <c r="B90" i="12"/>
  <c r="B90" i="17"/>
  <c r="C214" i="12"/>
  <c r="C214" i="17"/>
  <c r="C152" i="12"/>
  <c r="C152" i="17"/>
  <c r="B152" i="12"/>
  <c r="B152" i="17"/>
  <c r="C160" i="12"/>
  <c r="C160" i="17"/>
  <c r="E168" i="12"/>
  <c r="E168" i="17"/>
  <c r="E216" i="12"/>
  <c r="E216" i="17"/>
  <c r="D224" i="12"/>
  <c r="D224" i="17"/>
  <c r="B224" i="12"/>
  <c r="B224" i="17"/>
  <c r="C232" i="12"/>
  <c r="C232" i="17"/>
  <c r="B26" i="12"/>
  <c r="B26" i="17"/>
  <c r="E26" i="17"/>
  <c r="C26" i="17"/>
  <c r="B66" i="12"/>
  <c r="B66" i="17"/>
  <c r="C93" i="12"/>
  <c r="C93" i="17"/>
  <c r="D167" i="12"/>
  <c r="D167" i="17"/>
  <c r="E129" i="12"/>
  <c r="E129" i="17"/>
  <c r="C202" i="12"/>
  <c r="C202" i="17"/>
  <c r="B202" i="12"/>
  <c r="B202" i="17"/>
  <c r="F89" i="12"/>
  <c r="F89" i="17"/>
  <c r="D145" i="12"/>
  <c r="D145" i="17"/>
  <c r="B145" i="12"/>
  <c r="B145" i="17"/>
  <c r="F201" i="12"/>
  <c r="F201" i="17"/>
  <c r="F229" i="12"/>
  <c r="F229" i="17"/>
  <c r="D225" i="12"/>
  <c r="D225" i="17"/>
  <c r="C29" i="12"/>
  <c r="C29" i="17"/>
  <c r="E104" i="12"/>
  <c r="E104" i="17"/>
  <c r="C222" i="12"/>
  <c r="C222" i="17"/>
  <c r="B222" i="12"/>
  <c r="B222" i="17"/>
  <c r="C68" i="12"/>
  <c r="C68" i="17"/>
  <c r="D27" i="12"/>
  <c r="D27" i="17"/>
  <c r="B55" i="12"/>
  <c r="B55" i="17"/>
  <c r="F55" i="17"/>
  <c r="E55" i="17"/>
  <c r="E87" i="12"/>
  <c r="E87" i="17"/>
  <c r="D135" i="12"/>
  <c r="D135" i="17"/>
  <c r="C195" i="12"/>
  <c r="C195" i="17"/>
  <c r="F239" i="12"/>
  <c r="F239" i="17"/>
  <c r="B239" i="12"/>
  <c r="B239" i="17"/>
  <c r="D37" i="12"/>
  <c r="D37" i="17"/>
  <c r="D49" i="12"/>
  <c r="D49" i="17"/>
  <c r="E106" i="12"/>
  <c r="E106" i="17"/>
  <c r="E137" i="12"/>
  <c r="E137" i="17"/>
  <c r="C210" i="12"/>
  <c r="C210" i="17"/>
  <c r="B210" i="12"/>
  <c r="B210" i="17"/>
  <c r="C125" i="12"/>
  <c r="C125" i="17"/>
  <c r="E142" i="12"/>
  <c r="E142" i="17"/>
  <c r="D206" i="12"/>
  <c r="D206" i="17"/>
  <c r="C73" i="12"/>
  <c r="C73" i="17"/>
  <c r="C233" i="12"/>
  <c r="C233" i="17"/>
  <c r="B233" i="12"/>
  <c r="B233" i="17"/>
  <c r="C108" i="12"/>
  <c r="C108" i="17"/>
  <c r="E102" i="12"/>
  <c r="E102" i="17"/>
  <c r="F64" i="12"/>
  <c r="F64" i="17"/>
  <c r="D139" i="12"/>
  <c r="D139" i="17"/>
  <c r="C199" i="12"/>
  <c r="C199" i="17"/>
  <c r="C7" i="12"/>
  <c r="C7" i="17"/>
  <c r="C221" i="12"/>
  <c r="C221" i="17"/>
  <c r="B221" i="12"/>
  <c r="B221" i="17"/>
  <c r="F213" i="12"/>
  <c r="F213" i="17"/>
  <c r="B6" i="12"/>
  <c r="B6" i="17"/>
  <c r="E6" i="17"/>
  <c r="F78" i="12"/>
  <c r="F78" i="17"/>
  <c r="E78" i="17"/>
  <c r="E68" i="17"/>
  <c r="E64" i="17"/>
  <c r="C6" i="17"/>
  <c r="F155" i="12"/>
  <c r="F155" i="17"/>
  <c r="B155" i="12"/>
  <c r="B155" i="17"/>
  <c r="C13" i="12"/>
  <c r="C13" i="17"/>
  <c r="C71" i="12"/>
  <c r="C71" i="17"/>
  <c r="D100" i="12"/>
  <c r="D100" i="17"/>
  <c r="B100" i="12"/>
  <c r="B100" i="17"/>
  <c r="D84" i="12"/>
  <c r="D84" i="17"/>
  <c r="B84" i="12"/>
  <c r="B84" i="17"/>
  <c r="C144" i="12"/>
  <c r="C144" i="17"/>
  <c r="E186" i="12"/>
  <c r="E186" i="17"/>
  <c r="E226" i="12"/>
  <c r="E226" i="17"/>
  <c r="D88" i="12"/>
  <c r="D88" i="17"/>
  <c r="D56" i="12"/>
  <c r="D56" i="17"/>
  <c r="D94" i="12"/>
  <c r="D94" i="17"/>
  <c r="D190" i="12"/>
  <c r="D190" i="17"/>
  <c r="C130" i="12"/>
  <c r="C130" i="17"/>
  <c r="B130" i="12"/>
  <c r="B130" i="17"/>
  <c r="D36" i="12"/>
  <c r="D36" i="17"/>
  <c r="F42" i="12"/>
  <c r="F42" i="17"/>
  <c r="D215" i="12"/>
  <c r="D215" i="17"/>
  <c r="E153" i="12"/>
  <c r="E153" i="17"/>
  <c r="C134" i="12"/>
  <c r="C134" i="17"/>
  <c r="B134" i="12"/>
  <c r="B134" i="17"/>
  <c r="F51" i="12"/>
  <c r="F51" i="17"/>
  <c r="F131" i="12"/>
  <c r="F131" i="17"/>
  <c r="B131" i="12"/>
  <c r="B131" i="17"/>
  <c r="E187" i="12"/>
  <c r="E187" i="17"/>
  <c r="C235" i="12"/>
  <c r="C235" i="17"/>
  <c r="D114" i="12"/>
  <c r="D114" i="17"/>
  <c r="C146" i="12"/>
  <c r="C146" i="17"/>
  <c r="B146" i="12"/>
  <c r="B146" i="17"/>
  <c r="F178" i="12"/>
  <c r="F178" i="17"/>
  <c r="F45" i="12"/>
  <c r="F45" i="17"/>
  <c r="D54" i="12"/>
  <c r="D54" i="17"/>
  <c r="F140" i="12"/>
  <c r="F140" i="17"/>
  <c r="E200" i="12"/>
  <c r="E200" i="17"/>
  <c r="D208" i="12"/>
  <c r="D208" i="17"/>
  <c r="B208" i="12"/>
  <c r="B208" i="17"/>
  <c r="E143" i="12"/>
  <c r="E143" i="17"/>
  <c r="D207" i="12"/>
  <c r="D207" i="17"/>
  <c r="E141" i="12"/>
  <c r="E141" i="17"/>
  <c r="F98" i="12"/>
  <c r="F98" i="17"/>
  <c r="B98" i="12"/>
  <c r="B98" i="17"/>
  <c r="B61" i="12"/>
  <c r="B61" i="17"/>
  <c r="E61" i="17"/>
  <c r="D124" i="12"/>
  <c r="D124" i="17"/>
  <c r="B124" i="12"/>
  <c r="B124" i="17"/>
  <c r="C188" i="12"/>
  <c r="C188" i="17"/>
  <c r="E126" i="12"/>
  <c r="E126" i="17"/>
  <c r="C243" i="12"/>
  <c r="C243" i="17"/>
  <c r="D92" i="12"/>
  <c r="D92" i="17"/>
  <c r="B92" i="12"/>
  <c r="B92" i="17"/>
  <c r="C244" i="12"/>
  <c r="C244" i="17"/>
  <c r="B67" i="12"/>
  <c r="B67" i="17"/>
  <c r="F67" i="17"/>
  <c r="B91" i="12"/>
  <c r="B91" i="17"/>
  <c r="C91" i="17"/>
  <c r="B47" i="12"/>
  <c r="B47" i="17"/>
  <c r="E47" i="17"/>
  <c r="F237" i="12"/>
  <c r="F237" i="17"/>
  <c r="C182" i="12"/>
  <c r="C182" i="17"/>
  <c r="E149" i="12"/>
  <c r="E149" i="17"/>
  <c r="C181" i="12"/>
  <c r="C181" i="17"/>
  <c r="B181" i="12"/>
  <c r="B181" i="17"/>
  <c r="F110" i="12"/>
  <c r="F110" i="17"/>
  <c r="F177" i="12"/>
  <c r="F177" i="17"/>
  <c r="C123" i="12"/>
  <c r="C123" i="17"/>
  <c r="F203" i="12"/>
  <c r="F203" i="17"/>
  <c r="B203" i="12"/>
  <c r="B203" i="17"/>
  <c r="C158" i="12"/>
  <c r="C158" i="17"/>
  <c r="D147" i="12"/>
  <c r="D147" i="17"/>
  <c r="E96" i="12"/>
  <c r="E96" i="17"/>
  <c r="C58" i="12"/>
  <c r="C58" i="17"/>
  <c r="C231" i="12"/>
  <c r="C231" i="17"/>
  <c r="F86" i="12"/>
  <c r="F86" i="17"/>
  <c r="B86" i="12"/>
  <c r="B86" i="17"/>
  <c r="F138" i="12"/>
  <c r="F138" i="17"/>
  <c r="E246" i="12"/>
  <c r="E246" i="17"/>
  <c r="E156" i="12"/>
  <c r="E156" i="17"/>
  <c r="D164" i="12"/>
  <c r="D164" i="17"/>
  <c r="B164" i="12"/>
  <c r="B164" i="17"/>
  <c r="C172" i="12"/>
  <c r="C172" i="17"/>
  <c r="F220" i="12"/>
  <c r="F220" i="17"/>
  <c r="E228" i="12"/>
  <c r="E228" i="17"/>
  <c r="D236" i="12"/>
  <c r="D236" i="17"/>
  <c r="B236" i="12"/>
  <c r="B236" i="17"/>
  <c r="B79" i="12"/>
  <c r="B79" i="17"/>
  <c r="C79" i="17"/>
  <c r="F157" i="12"/>
  <c r="F157" i="17"/>
  <c r="B63" i="12"/>
  <c r="B63" i="17"/>
  <c r="F63" i="17"/>
  <c r="E63" i="17"/>
  <c r="C101" i="12"/>
  <c r="C101" i="17"/>
  <c r="E165" i="12"/>
  <c r="E165" i="17"/>
  <c r="D234" i="12"/>
  <c r="D234" i="17"/>
  <c r="D117" i="12"/>
  <c r="D117" i="17"/>
  <c r="B117" i="12"/>
  <c r="B117" i="17"/>
  <c r="C185" i="12"/>
  <c r="C185" i="17"/>
  <c r="F245" i="12"/>
  <c r="F245" i="17"/>
  <c r="E249" i="12"/>
  <c r="E249" i="17"/>
  <c r="F194" i="12"/>
  <c r="F194" i="17"/>
  <c r="E162" i="12"/>
  <c r="E162" i="17"/>
  <c r="D57" i="12"/>
  <c r="D57" i="17"/>
  <c r="B28" i="12"/>
  <c r="B28" i="17"/>
  <c r="C28" i="17"/>
  <c r="E28" i="17"/>
  <c r="B80" i="12"/>
  <c r="B80" i="17"/>
  <c r="C80" i="17"/>
  <c r="E107" i="12"/>
  <c r="E107" i="17"/>
  <c r="D163" i="12"/>
  <c r="D163" i="17"/>
  <c r="C223" i="12"/>
  <c r="C223" i="17"/>
  <c r="C83" i="12"/>
  <c r="C83" i="17"/>
  <c r="C189" i="12"/>
  <c r="C189" i="17"/>
  <c r="B189" i="12"/>
  <c r="B189" i="17"/>
  <c r="C133" i="12"/>
  <c r="C133" i="17"/>
  <c r="E170" i="12"/>
  <c r="E170" i="17"/>
  <c r="E242" i="12"/>
  <c r="E242" i="17"/>
  <c r="C75" i="12"/>
  <c r="C75" i="17"/>
  <c r="B75" i="12"/>
  <c r="B75" i="17"/>
  <c r="C174" i="12"/>
  <c r="C174" i="17"/>
  <c r="E238" i="12"/>
  <c r="E238" i="17"/>
  <c r="D197" i="12"/>
  <c r="D197" i="17"/>
  <c r="C154" i="12"/>
  <c r="C154" i="17"/>
  <c r="B154" i="12"/>
  <c r="B154" i="17"/>
  <c r="C111" i="12"/>
  <c r="C111" i="17"/>
  <c r="F171" i="12"/>
  <c r="F171" i="17"/>
  <c r="B171" i="12"/>
  <c r="B171" i="17"/>
  <c r="E227" i="12"/>
  <c r="E227" i="17"/>
  <c r="C38" i="12"/>
  <c r="C38" i="17"/>
  <c r="F105" i="12"/>
  <c r="F105" i="17"/>
  <c r="E169" i="12"/>
  <c r="E169" i="17"/>
  <c r="C95" i="12"/>
  <c r="C95" i="17"/>
  <c r="B95" i="12"/>
  <c r="B95" i="17"/>
  <c r="F118" i="12"/>
  <c r="F118" i="17"/>
  <c r="F113" i="12"/>
  <c r="F113" i="17"/>
  <c r="E193" i="12"/>
  <c r="E193" i="17"/>
  <c r="D241" i="12"/>
  <c r="D241" i="17"/>
  <c r="B241" i="12"/>
  <c r="B241" i="17"/>
  <c r="F161" i="12"/>
  <c r="F161" i="17"/>
  <c r="F121" i="12"/>
  <c r="F121" i="17"/>
  <c r="D209" i="12"/>
  <c r="D209" i="17"/>
  <c r="F16" i="12"/>
  <c r="F16" i="17"/>
  <c r="C70" i="12"/>
  <c r="C70" i="17"/>
  <c r="D132" i="12"/>
  <c r="D132" i="17"/>
  <c r="B132" i="12"/>
  <c r="B132" i="17"/>
  <c r="C196" i="12"/>
  <c r="C196" i="17"/>
  <c r="D115" i="12"/>
  <c r="D115" i="17"/>
  <c r="E77" i="12"/>
  <c r="E77" i="17"/>
  <c r="E180" i="12"/>
  <c r="E180" i="17"/>
  <c r="C218" i="12"/>
  <c r="C218" i="17"/>
  <c r="B218" i="12"/>
  <c r="B218" i="17"/>
  <c r="E179" i="12"/>
  <c r="E179" i="17"/>
  <c r="E230" i="12"/>
  <c r="E230" i="17"/>
  <c r="C43" i="12"/>
  <c r="C43" i="17"/>
  <c r="E109" i="12"/>
  <c r="E109" i="17"/>
  <c r="F247" i="12"/>
  <c r="F247" i="17"/>
  <c r="B247" i="12"/>
  <c r="B247" i="17"/>
  <c r="C217" i="12"/>
  <c r="C217" i="17"/>
  <c r="E122" i="12"/>
  <c r="E122" i="17"/>
  <c r="D8" i="12"/>
  <c r="D8" i="17"/>
  <c r="C103" i="12"/>
  <c r="C103" i="17"/>
  <c r="F159" i="12"/>
  <c r="F159" i="17"/>
  <c r="B159" i="12"/>
  <c r="B159" i="17"/>
  <c r="E219" i="12"/>
  <c r="E219" i="17"/>
  <c r="B19" i="12"/>
  <c r="B19" i="17"/>
  <c r="C19" i="17"/>
  <c r="E19" i="17"/>
  <c r="D53" i="12"/>
  <c r="D53" i="17"/>
  <c r="C65" i="12"/>
  <c r="C65" i="17"/>
  <c r="C119" i="12"/>
  <c r="C119" i="17"/>
  <c r="F151" i="12"/>
  <c r="F151" i="17"/>
  <c r="B151" i="12"/>
  <c r="B151" i="17"/>
  <c r="E183" i="12"/>
  <c r="E183" i="17"/>
  <c r="F128" i="12"/>
  <c r="F128" i="17"/>
  <c r="E192" i="12"/>
  <c r="E192" i="17"/>
  <c r="D204" i="12"/>
  <c r="D204" i="17"/>
  <c r="B204" i="12"/>
  <c r="B204" i="17"/>
  <c r="B10" i="12"/>
  <c r="B10" i="17"/>
  <c r="E10" i="17"/>
  <c r="E127" i="12"/>
  <c r="E127" i="17"/>
  <c r="D191" i="12"/>
  <c r="D191" i="17"/>
  <c r="B41" i="12"/>
  <c r="B41" i="17"/>
  <c r="E41" i="17"/>
  <c r="C41" i="17"/>
  <c r="F41" i="17"/>
  <c r="F25" i="12"/>
  <c r="F25" i="17"/>
  <c r="E81" i="12"/>
  <c r="E81" i="17"/>
  <c r="C9" i="12"/>
  <c r="C9" i="17"/>
  <c r="D136" i="12"/>
  <c r="D136" i="17"/>
  <c r="B136" i="12"/>
  <c r="B136" i="17"/>
  <c r="D166" i="12"/>
  <c r="D166" i="17"/>
  <c r="B166" i="12"/>
  <c r="B166" i="17"/>
  <c r="E211" i="12"/>
  <c r="E211" i="17"/>
  <c r="F40" i="12"/>
  <c r="F40" i="17"/>
  <c r="F116" i="12"/>
  <c r="F116" i="17"/>
  <c r="F74" i="12"/>
  <c r="F74" i="17"/>
  <c r="D85" i="12"/>
  <c r="D85" i="17"/>
  <c r="F11" i="12"/>
  <c r="F11" i="17"/>
  <c r="D173" i="12"/>
  <c r="D173" i="17"/>
  <c r="D97" i="12"/>
  <c r="D97" i="17"/>
  <c r="B97" i="12"/>
  <c r="B97" i="17"/>
  <c r="C150" i="12"/>
  <c r="C150" i="17"/>
  <c r="F32" i="12"/>
  <c r="F32" i="17"/>
  <c r="D175" i="12"/>
  <c r="D175" i="17"/>
  <c r="F15" i="12"/>
  <c r="F15" i="17"/>
  <c r="C59" i="12"/>
  <c r="C59" i="17"/>
  <c r="D198" i="12"/>
  <c r="D198" i="17"/>
  <c r="F12" i="12"/>
  <c r="F12" i="17"/>
  <c r="D44" i="12"/>
  <c r="D44" i="17"/>
  <c r="D72" i="12"/>
  <c r="D72" i="17"/>
  <c r="D31" i="12"/>
  <c r="D31" i="17"/>
  <c r="C22" i="12"/>
  <c r="C22" i="17"/>
  <c r="D60" i="12"/>
  <c r="D60" i="17"/>
  <c r="D99" i="12"/>
  <c r="D99" i="17"/>
  <c r="D21" i="12"/>
  <c r="D21" i="17"/>
  <c r="F205" i="12"/>
  <c r="F205" i="17"/>
  <c r="C90" i="12"/>
  <c r="C90" i="17"/>
  <c r="D214" i="12"/>
  <c r="D214" i="17"/>
  <c r="B214" i="12"/>
  <c r="B214" i="17"/>
  <c r="D152" i="12"/>
  <c r="D152" i="17"/>
  <c r="D160" i="12"/>
  <c r="D160" i="17"/>
  <c r="B160" i="12"/>
  <c r="B160" i="17"/>
  <c r="F168" i="12"/>
  <c r="F168" i="17"/>
  <c r="F216" i="12"/>
  <c r="F216" i="17"/>
  <c r="E224" i="12"/>
  <c r="E224" i="17"/>
  <c r="D232" i="12"/>
  <c r="D232" i="17"/>
  <c r="B232" i="12"/>
  <c r="B232" i="17"/>
  <c r="F66" i="12"/>
  <c r="F66" i="17"/>
  <c r="F93" i="12"/>
  <c r="F93" i="17"/>
  <c r="B93" i="12"/>
  <c r="B93" i="17"/>
  <c r="E167" i="12"/>
  <c r="E167" i="17"/>
  <c r="F129" i="12"/>
  <c r="F129" i="17"/>
  <c r="D202" i="12"/>
  <c r="D202" i="17"/>
  <c r="D48" i="12"/>
  <c r="D48" i="17"/>
  <c r="D89" i="12"/>
  <c r="D89" i="17"/>
  <c r="E145" i="12"/>
  <c r="E145" i="17"/>
  <c r="C201" i="12"/>
  <c r="C201" i="17"/>
  <c r="B201" i="12"/>
  <c r="B201" i="17"/>
  <c r="C229" i="12"/>
  <c r="C229" i="17"/>
  <c r="E225" i="12"/>
  <c r="E225" i="17"/>
  <c r="D29" i="12"/>
  <c r="D29" i="17"/>
  <c r="F104" i="12"/>
  <c r="F104" i="17"/>
  <c r="D222" i="12"/>
  <c r="D222" i="17"/>
  <c r="F30" i="12"/>
  <c r="F30" i="17"/>
  <c r="D68" i="12"/>
  <c r="D68" i="17"/>
  <c r="B27" i="12"/>
  <c r="B27" i="17"/>
  <c r="E27" i="17"/>
  <c r="C27" i="17"/>
  <c r="C87" i="12"/>
  <c r="C87" i="17"/>
  <c r="B87" i="12"/>
  <c r="B87" i="17"/>
  <c r="E135" i="12"/>
  <c r="E135" i="17"/>
  <c r="D195" i="12"/>
  <c r="D195" i="17"/>
  <c r="C239" i="12"/>
  <c r="C239" i="17"/>
  <c r="D33" i="12"/>
  <c r="D33" i="17"/>
  <c r="C37" i="12"/>
  <c r="C37" i="17"/>
  <c r="B49" i="12"/>
  <c r="B49" i="17"/>
  <c r="F49" i="17"/>
  <c r="E49" i="17"/>
  <c r="F106" i="12"/>
  <c r="F106" i="17"/>
  <c r="F137" i="12"/>
  <c r="F137" i="17"/>
  <c r="D210" i="12"/>
  <c r="D210" i="17"/>
  <c r="D125" i="12"/>
  <c r="D125" i="17"/>
  <c r="B125" i="12"/>
  <c r="B125" i="17"/>
  <c r="F142" i="12"/>
  <c r="F142" i="17"/>
  <c r="E206" i="12"/>
  <c r="E206" i="17"/>
  <c r="F73" i="12"/>
  <c r="F73" i="17"/>
  <c r="D233" i="12"/>
  <c r="D233" i="17"/>
  <c r="D108" i="12"/>
  <c r="D108" i="17"/>
  <c r="B108" i="12"/>
  <c r="B108" i="17"/>
  <c r="B102" i="12"/>
  <c r="B102" i="17"/>
  <c r="F102" i="17"/>
  <c r="B64" i="12"/>
  <c r="B64" i="17"/>
  <c r="E139" i="12"/>
  <c r="E139" i="17"/>
  <c r="D199" i="12"/>
  <c r="D199" i="17"/>
  <c r="F7" i="12"/>
  <c r="F7" i="17"/>
  <c r="D221" i="12"/>
  <c r="D221" i="17"/>
  <c r="C213" i="12"/>
  <c r="C213" i="17"/>
  <c r="B213" i="12"/>
  <c r="B213" i="17"/>
  <c r="C78" i="12"/>
  <c r="C78" i="17"/>
  <c r="H4" i="17"/>
  <c r="D78" i="17"/>
  <c r="B5" i="12"/>
  <c r="B5" i="17"/>
  <c r="E5" i="17"/>
  <c r="C5" i="17"/>
  <c r="F5" i="12"/>
  <c r="F5" i="17"/>
  <c r="D5" i="12"/>
  <c r="D5" i="17"/>
  <c r="H4" i="12"/>
  <c r="H4" i="16"/>
  <c r="I6" i="9"/>
  <c r="H21" i="1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I3" i="14"/>
  <c r="T3" i="14" s="1"/>
  <c r="E65" i="8" l="1"/>
  <c r="E66" i="8" s="1"/>
  <c r="E67" i="8" s="1"/>
  <c r="E68" i="8" s="1"/>
  <c r="E69" i="8" s="1"/>
  <c r="E70" i="8" s="1"/>
  <c r="E71" i="8" s="1"/>
  <c r="E72" i="8" s="1"/>
  <c r="E73" i="8" s="1"/>
  <c r="E74" i="8" s="1"/>
  <c r="E75" i="8" s="1"/>
  <c r="E76" i="8" s="1"/>
  <c r="E77" i="8" s="1"/>
  <c r="E78" i="8" s="1"/>
  <c r="E79" i="8" s="1"/>
  <c r="E80" i="8" s="1"/>
  <c r="E81" i="8" s="1"/>
  <c r="E82" i="8" s="1"/>
  <c r="E83" i="8" s="1"/>
  <c r="E84" i="8" s="1"/>
  <c r="J5" i="14"/>
  <c r="U5" i="14" s="1"/>
  <c r="Q65" i="9"/>
  <c r="Q66" i="9" s="1"/>
  <c r="Q67" i="9" s="1"/>
  <c r="Q68" i="9" s="1"/>
  <c r="Q69" i="9" s="1"/>
  <c r="Q70" i="9" s="1"/>
  <c r="Q71" i="9" s="1"/>
  <c r="Q72" i="9" s="1"/>
  <c r="Q73" i="9" s="1"/>
  <c r="Q74" i="9" s="1"/>
  <c r="Q75" i="9" s="1"/>
  <c r="Q76" i="9" s="1"/>
  <c r="Q77" i="9" s="1"/>
  <c r="Q78" i="9" s="1"/>
  <c r="Q79" i="9" s="1"/>
  <c r="Q80" i="9" s="1"/>
  <c r="Q81" i="9" s="1"/>
  <c r="Q82" i="9" s="1"/>
  <c r="Q83" i="9" s="1"/>
  <c r="Q84" i="9" s="1"/>
  <c r="F5" i="14"/>
  <c r="R5" i="14" s="1"/>
  <c r="L6" i="9"/>
  <c r="J6" i="9"/>
  <c r="M65" i="9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B6" i="14" s="1"/>
  <c r="P65" i="9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E6" i="14" s="1"/>
  <c r="N65" i="9"/>
  <c r="N66" i="9" s="1"/>
  <c r="N67" i="9" s="1"/>
  <c r="N68" i="9" s="1"/>
  <c r="N69" i="9" s="1"/>
  <c r="N70" i="9" s="1"/>
  <c r="N71" i="9" s="1"/>
  <c r="N72" i="9" s="1"/>
  <c r="N73" i="9" s="1"/>
  <c r="N74" i="9" s="1"/>
  <c r="N75" i="9" s="1"/>
  <c r="N76" i="9" s="1"/>
  <c r="N77" i="9" s="1"/>
  <c r="N78" i="9" s="1"/>
  <c r="N79" i="9" s="1"/>
  <c r="N80" i="9" s="1"/>
  <c r="N81" i="9" s="1"/>
  <c r="N82" i="9" s="1"/>
  <c r="N83" i="9" s="1"/>
  <c r="N84" i="9" s="1"/>
  <c r="C6" i="14" s="1"/>
  <c r="P5" i="14"/>
  <c r="O65" i="9"/>
  <c r="O66" i="9" s="1"/>
  <c r="O67" i="9" s="1"/>
  <c r="O68" i="9" s="1"/>
  <c r="O69" i="9" s="1"/>
  <c r="O70" i="9" s="1"/>
  <c r="O71" i="9" s="1"/>
  <c r="O72" i="9" s="1"/>
  <c r="O73" i="9" s="1"/>
  <c r="O74" i="9" s="1"/>
  <c r="O75" i="9" s="1"/>
  <c r="O76" i="9" s="1"/>
  <c r="O77" i="9" s="1"/>
  <c r="O78" i="9" s="1"/>
  <c r="O79" i="9" s="1"/>
  <c r="O80" i="9" s="1"/>
  <c r="O81" i="9" s="1"/>
  <c r="O82" i="9" s="1"/>
  <c r="O83" i="9" s="1"/>
  <c r="O84" i="9" s="1"/>
  <c r="D6" i="14" s="1"/>
  <c r="Q5" i="14"/>
  <c r="H5" i="12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K3" i="14" s="1"/>
  <c r="W3" i="14" s="1"/>
  <c r="H5" i="17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H73" i="17" s="1"/>
  <c r="H74" i="17" s="1"/>
  <c r="H75" i="17" s="1"/>
  <c r="H76" i="17" s="1"/>
  <c r="H77" i="17" s="1"/>
  <c r="H78" i="17" s="1"/>
  <c r="H79" i="17" s="1"/>
  <c r="H80" i="17" s="1"/>
  <c r="H81" i="17" s="1"/>
  <c r="H82" i="17" s="1"/>
  <c r="H83" i="17" s="1"/>
  <c r="H84" i="17" s="1"/>
  <c r="H85" i="17" s="1"/>
  <c r="H86" i="17" s="1"/>
  <c r="H87" i="17" s="1"/>
  <c r="H88" i="17" s="1"/>
  <c r="H89" i="17" s="1"/>
  <c r="H90" i="17" s="1"/>
  <c r="H91" i="17" s="1"/>
  <c r="H92" i="17" s="1"/>
  <c r="H93" i="17" s="1"/>
  <c r="H94" i="17" s="1"/>
  <c r="H95" i="17" s="1"/>
  <c r="H96" i="17" s="1"/>
  <c r="H97" i="17" s="1"/>
  <c r="H98" i="17" s="1"/>
  <c r="H99" i="17" s="1"/>
  <c r="H100" i="17" s="1"/>
  <c r="H101" i="17" s="1"/>
  <c r="H102" i="17" s="1"/>
  <c r="H103" i="17" s="1"/>
  <c r="H104" i="17" s="1"/>
  <c r="H105" i="17" s="1"/>
  <c r="H106" i="17" s="1"/>
  <c r="H107" i="17" s="1"/>
  <c r="H108" i="17" s="1"/>
  <c r="H109" i="17" s="1"/>
  <c r="H110" i="17" s="1"/>
  <c r="H111" i="17" s="1"/>
  <c r="H112" i="17" s="1"/>
  <c r="H113" i="17" s="1"/>
  <c r="H114" i="17" s="1"/>
  <c r="H115" i="17" s="1"/>
  <c r="H116" i="17" s="1"/>
  <c r="H117" i="17" s="1"/>
  <c r="H118" i="17" s="1"/>
  <c r="H119" i="17" s="1"/>
  <c r="H120" i="17" s="1"/>
  <c r="H121" i="17" s="1"/>
  <c r="H122" i="17" s="1"/>
  <c r="H123" i="17" s="1"/>
  <c r="H124" i="17" s="1"/>
  <c r="H125" i="17" s="1"/>
  <c r="H126" i="17" s="1"/>
  <c r="H127" i="17" s="1"/>
  <c r="H128" i="17" s="1"/>
  <c r="H129" i="17" s="1"/>
  <c r="H130" i="17" s="1"/>
  <c r="H131" i="17" s="1"/>
  <c r="H132" i="17" s="1"/>
  <c r="H133" i="17" s="1"/>
  <c r="H134" i="17" s="1"/>
  <c r="H135" i="17" s="1"/>
  <c r="H136" i="17" s="1"/>
  <c r="H137" i="17" s="1"/>
  <c r="H138" i="17" s="1"/>
  <c r="H139" i="17" s="1"/>
  <c r="H140" i="17" s="1"/>
  <c r="H141" i="17" s="1"/>
  <c r="H142" i="17" s="1"/>
  <c r="H143" i="17" s="1"/>
  <c r="H144" i="17" s="1"/>
  <c r="H145" i="17" s="1"/>
  <c r="H146" i="17" s="1"/>
  <c r="H147" i="17" s="1"/>
  <c r="H148" i="17" s="1"/>
  <c r="H149" i="17" s="1"/>
  <c r="H150" i="17" s="1"/>
  <c r="H151" i="17" s="1"/>
  <c r="H152" i="17" s="1"/>
  <c r="H153" i="17" s="1"/>
  <c r="H154" i="17" s="1"/>
  <c r="H155" i="17" s="1"/>
  <c r="H156" i="17" s="1"/>
  <c r="H157" i="17" s="1"/>
  <c r="H158" i="17" s="1"/>
  <c r="H159" i="17" s="1"/>
  <c r="H160" i="17" s="1"/>
  <c r="H161" i="17" s="1"/>
  <c r="H162" i="17" s="1"/>
  <c r="H163" i="17" s="1"/>
  <c r="H164" i="17" s="1"/>
  <c r="H165" i="17" s="1"/>
  <c r="H166" i="17" s="1"/>
  <c r="H167" i="17" s="1"/>
  <c r="H168" i="17" s="1"/>
  <c r="H169" i="17" s="1"/>
  <c r="H170" i="17" s="1"/>
  <c r="H171" i="17" s="1"/>
  <c r="H172" i="17" s="1"/>
  <c r="H173" i="17" s="1"/>
  <c r="H174" i="17" s="1"/>
  <c r="H175" i="17" s="1"/>
  <c r="H176" i="17" s="1"/>
  <c r="H177" i="17" s="1"/>
  <c r="H178" i="17" s="1"/>
  <c r="H179" i="17" s="1"/>
  <c r="H180" i="17" s="1"/>
  <c r="H181" i="17" s="1"/>
  <c r="H182" i="17" s="1"/>
  <c r="H183" i="17" s="1"/>
  <c r="H184" i="17" s="1"/>
  <c r="H185" i="17" s="1"/>
  <c r="H186" i="17" s="1"/>
  <c r="H187" i="17" s="1"/>
  <c r="H188" i="17" s="1"/>
  <c r="H189" i="17" s="1"/>
  <c r="H190" i="17" s="1"/>
  <c r="H191" i="17" s="1"/>
  <c r="H192" i="17" s="1"/>
  <c r="H193" i="17" s="1"/>
  <c r="H194" i="17" s="1"/>
  <c r="H195" i="17" s="1"/>
  <c r="H196" i="17" s="1"/>
  <c r="H197" i="17" s="1"/>
  <c r="H198" i="17" s="1"/>
  <c r="H199" i="17" s="1"/>
  <c r="H200" i="17" s="1"/>
  <c r="H201" i="17" s="1"/>
  <c r="H202" i="17" s="1"/>
  <c r="H203" i="17" s="1"/>
  <c r="H204" i="17" s="1"/>
  <c r="H205" i="17" s="1"/>
  <c r="H206" i="17" s="1"/>
  <c r="H207" i="17" s="1"/>
  <c r="H208" i="17" s="1"/>
  <c r="H209" i="17" s="1"/>
  <c r="H210" i="17" s="1"/>
  <c r="H211" i="17" s="1"/>
  <c r="H212" i="17" s="1"/>
  <c r="H213" i="17" s="1"/>
  <c r="H214" i="17" s="1"/>
  <c r="H215" i="17" s="1"/>
  <c r="H216" i="17" s="1"/>
  <c r="H217" i="17" s="1"/>
  <c r="H218" i="17" s="1"/>
  <c r="H219" i="17" s="1"/>
  <c r="H220" i="17" s="1"/>
  <c r="H221" i="17" s="1"/>
  <c r="H222" i="17" s="1"/>
  <c r="H223" i="17" s="1"/>
  <c r="H224" i="17" s="1"/>
  <c r="H225" i="17" s="1"/>
  <c r="H226" i="17" s="1"/>
  <c r="H227" i="17" s="1"/>
  <c r="H228" i="17" s="1"/>
  <c r="H229" i="17" s="1"/>
  <c r="H230" i="17" s="1"/>
  <c r="H231" i="17" s="1"/>
  <c r="H232" i="17" s="1"/>
  <c r="H233" i="17" s="1"/>
  <c r="H234" i="17" s="1"/>
  <c r="H235" i="17" s="1"/>
  <c r="H236" i="17" s="1"/>
  <c r="H237" i="17" s="1"/>
  <c r="H238" i="17" s="1"/>
  <c r="H239" i="17" s="1"/>
  <c r="H240" i="17" s="1"/>
  <c r="H241" i="17" s="1"/>
  <c r="H242" i="17" s="1"/>
  <c r="H243" i="17" s="1"/>
  <c r="H244" i="17" s="1"/>
  <c r="H245" i="17" s="1"/>
  <c r="H246" i="17" s="1"/>
  <c r="H247" i="17" s="1"/>
  <c r="H248" i="17" s="1"/>
  <c r="H249" i="17" s="1"/>
  <c r="H250" i="17" s="1"/>
  <c r="H251" i="17" s="1"/>
  <c r="H252" i="17" s="1"/>
  <c r="H253" i="17" s="1"/>
  <c r="H254" i="17" s="1"/>
  <c r="H255" i="17" s="1"/>
  <c r="H256" i="17" s="1"/>
  <c r="H257" i="17" s="1"/>
  <c r="H258" i="17" s="1"/>
  <c r="H259" i="17" s="1"/>
  <c r="H260" i="17" s="1"/>
  <c r="H261" i="17" s="1"/>
  <c r="H262" i="17" s="1"/>
  <c r="H263" i="17" s="1"/>
  <c r="H264" i="17" s="1"/>
  <c r="H265" i="17" s="1"/>
  <c r="H266" i="17" s="1"/>
  <c r="H267" i="17" s="1"/>
  <c r="H268" i="17" s="1"/>
  <c r="H269" i="17" s="1"/>
  <c r="H270" i="17" s="1"/>
  <c r="H271" i="17" s="1"/>
  <c r="H272" i="17" s="1"/>
  <c r="H273" i="17" s="1"/>
  <c r="H274" i="17" s="1"/>
  <c r="H275" i="17" s="1"/>
  <c r="H276" i="17" s="1"/>
  <c r="H277" i="17" s="1"/>
  <c r="H278" i="17" s="1"/>
  <c r="H279" i="17" s="1"/>
  <c r="H280" i="17" s="1"/>
  <c r="H281" i="17" s="1"/>
  <c r="H282" i="17" s="1"/>
  <c r="H283" i="17" s="1"/>
  <c r="H284" i="17" s="1"/>
  <c r="H285" i="17" s="1"/>
  <c r="H286" i="17" s="1"/>
  <c r="H287" i="17" s="1"/>
  <c r="H288" i="17" s="1"/>
  <c r="H289" i="17" s="1"/>
  <c r="H290" i="17" s="1"/>
  <c r="H291" i="17" s="1"/>
  <c r="H292" i="17" s="1"/>
  <c r="H293" i="17" s="1"/>
  <c r="H294" i="17" s="1"/>
  <c r="H295" i="17" s="1"/>
  <c r="H296" i="17" s="1"/>
  <c r="H297" i="17" s="1"/>
  <c r="H298" i="17" s="1"/>
  <c r="H299" i="17" s="1"/>
  <c r="H300" i="17" s="1"/>
  <c r="H301" i="17" s="1"/>
  <c r="H302" i="17" s="1"/>
  <c r="H303" i="17" s="1"/>
  <c r="H304" i="17" s="1"/>
  <c r="H305" i="17" s="1"/>
  <c r="H306" i="17" s="1"/>
  <c r="H307" i="17" s="1"/>
  <c r="H308" i="17" s="1"/>
  <c r="H309" i="17" s="1"/>
  <c r="H310" i="17" s="1"/>
  <c r="H311" i="17" s="1"/>
  <c r="H312" i="17" s="1"/>
  <c r="H313" i="17" s="1"/>
  <c r="H314" i="17" s="1"/>
  <c r="H315" i="17" s="1"/>
  <c r="H316" i="17" s="1"/>
  <c r="H317" i="17" s="1"/>
  <c r="H318" i="17" s="1"/>
  <c r="H319" i="17" s="1"/>
  <c r="H320" i="17" s="1"/>
  <c r="H321" i="17" s="1"/>
  <c r="H322" i="17" s="1"/>
  <c r="H323" i="17" s="1"/>
  <c r="H324" i="17" s="1"/>
  <c r="H325" i="17" s="1"/>
  <c r="H326" i="17" s="1"/>
  <c r="H327" i="17" s="1"/>
  <c r="B14" i="2" s="1"/>
  <c r="I7" i="9"/>
  <c r="H5" i="16"/>
  <c r="H6" i="16" s="1"/>
  <c r="H42" i="1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I4" i="14"/>
  <c r="K6" i="9" l="1"/>
  <c r="L7" i="9" s="1"/>
  <c r="E7" i="16"/>
  <c r="B7" i="16"/>
  <c r="F7" i="16"/>
  <c r="D7" i="16"/>
  <c r="C7" i="16"/>
  <c r="Q85" i="9"/>
  <c r="Q86" i="9" s="1"/>
  <c r="Q87" i="9" s="1"/>
  <c r="Q88" i="9" s="1"/>
  <c r="Q89" i="9" s="1"/>
  <c r="Q90" i="9" s="1"/>
  <c r="Q91" i="9" s="1"/>
  <c r="Q92" i="9" s="1"/>
  <c r="Q93" i="9" s="1"/>
  <c r="Q94" i="9" s="1"/>
  <c r="Q95" i="9" s="1"/>
  <c r="Q96" i="9" s="1"/>
  <c r="Q97" i="9" s="1"/>
  <c r="Q98" i="9" s="1"/>
  <c r="Q99" i="9" s="1"/>
  <c r="Q100" i="9" s="1"/>
  <c r="F6" i="14"/>
  <c r="E85" i="8"/>
  <c r="E86" i="8" s="1"/>
  <c r="E87" i="8" s="1"/>
  <c r="E88" i="8" s="1"/>
  <c r="E89" i="8" s="1"/>
  <c r="E90" i="8" s="1"/>
  <c r="E91" i="8" s="1"/>
  <c r="E92" i="8" s="1"/>
  <c r="E93" i="8" s="1"/>
  <c r="E94" i="8" s="1"/>
  <c r="E95" i="8" s="1"/>
  <c r="E96" i="8" s="1"/>
  <c r="E97" i="8" s="1"/>
  <c r="E98" i="8" s="1"/>
  <c r="E99" i="8" s="1"/>
  <c r="E100" i="8" s="1"/>
  <c r="J6" i="14"/>
  <c r="U6" i="14" s="1"/>
  <c r="J7" i="9"/>
  <c r="O85" i="9"/>
  <c r="O86" i="9" s="1"/>
  <c r="O87" i="9" s="1"/>
  <c r="O88" i="9" s="1"/>
  <c r="O89" i="9" s="1"/>
  <c r="O90" i="9" s="1"/>
  <c r="O91" i="9" s="1"/>
  <c r="O92" i="9" s="1"/>
  <c r="O93" i="9" s="1"/>
  <c r="O94" i="9" s="1"/>
  <c r="O95" i="9" s="1"/>
  <c r="O96" i="9" s="1"/>
  <c r="O97" i="9" s="1"/>
  <c r="O98" i="9" s="1"/>
  <c r="O99" i="9" s="1"/>
  <c r="O100" i="9" s="1"/>
  <c r="D7" i="14" s="1"/>
  <c r="Q6" i="14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E7" i="14" s="1"/>
  <c r="R6" i="14"/>
  <c r="N85" i="9"/>
  <c r="N86" i="9" s="1"/>
  <c r="N87" i="9" s="1"/>
  <c r="N88" i="9" s="1"/>
  <c r="N89" i="9" s="1"/>
  <c r="N90" i="9" s="1"/>
  <c r="N91" i="9" s="1"/>
  <c r="N92" i="9" s="1"/>
  <c r="N93" i="9" s="1"/>
  <c r="N94" i="9" s="1"/>
  <c r="N95" i="9" s="1"/>
  <c r="N96" i="9" s="1"/>
  <c r="N97" i="9" s="1"/>
  <c r="N98" i="9" s="1"/>
  <c r="N99" i="9" s="1"/>
  <c r="N100" i="9" s="1"/>
  <c r="C7" i="14" s="1"/>
  <c r="P6" i="14"/>
  <c r="M85" i="9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B7" i="14" s="1"/>
  <c r="H21" i="12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I8" i="9"/>
  <c r="T4" i="14"/>
  <c r="H65" i="1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I5" i="14"/>
  <c r="T5" i="14" s="1"/>
  <c r="H7" i="16" l="1"/>
  <c r="K7" i="9"/>
  <c r="L8" i="9" s="1"/>
  <c r="D8" i="16"/>
  <c r="B8" i="16"/>
  <c r="E8" i="16"/>
  <c r="C8" i="16"/>
  <c r="F8" i="16"/>
  <c r="E101" i="8"/>
  <c r="E102" i="8" s="1"/>
  <c r="E103" i="8" s="1"/>
  <c r="E104" i="8" s="1"/>
  <c r="E105" i="8" s="1"/>
  <c r="E106" i="8" s="1"/>
  <c r="E107" i="8" s="1"/>
  <c r="E108" i="8" s="1"/>
  <c r="E109" i="8" s="1"/>
  <c r="E110" i="8" s="1"/>
  <c r="E111" i="8" s="1"/>
  <c r="E112" i="8" s="1"/>
  <c r="E113" i="8" s="1"/>
  <c r="E114" i="8" s="1"/>
  <c r="E115" i="8" s="1"/>
  <c r="E116" i="8" s="1"/>
  <c r="E117" i="8" s="1"/>
  <c r="E118" i="8" s="1"/>
  <c r="E119" i="8" s="1"/>
  <c r="E120" i="8" s="1"/>
  <c r="E121" i="8" s="1"/>
  <c r="E122" i="8" s="1"/>
  <c r="E123" i="8" s="1"/>
  <c r="J7" i="14"/>
  <c r="U7" i="14" s="1"/>
  <c r="J8" i="9"/>
  <c r="Q101" i="9"/>
  <c r="Q102" i="9" s="1"/>
  <c r="Q103" i="9" s="1"/>
  <c r="Q104" i="9" s="1"/>
  <c r="Q105" i="9" s="1"/>
  <c r="Q106" i="9" s="1"/>
  <c r="Q107" i="9" s="1"/>
  <c r="Q108" i="9" s="1"/>
  <c r="Q109" i="9" s="1"/>
  <c r="Q110" i="9" s="1"/>
  <c r="Q111" i="9" s="1"/>
  <c r="Q112" i="9" s="1"/>
  <c r="Q113" i="9" s="1"/>
  <c r="Q114" i="9" s="1"/>
  <c r="Q115" i="9" s="1"/>
  <c r="Q116" i="9" s="1"/>
  <c r="Q117" i="9" s="1"/>
  <c r="Q118" i="9" s="1"/>
  <c r="Q119" i="9" s="1"/>
  <c r="Q120" i="9" s="1"/>
  <c r="Q121" i="9" s="1"/>
  <c r="Q122" i="9" s="1"/>
  <c r="Q123" i="9" s="1"/>
  <c r="F7" i="14"/>
  <c r="M101" i="9"/>
  <c r="M102" i="9" s="1"/>
  <c r="M103" i="9" s="1"/>
  <c r="M104" i="9" s="1"/>
  <c r="M105" i="9" s="1"/>
  <c r="M106" i="9" s="1"/>
  <c r="M107" i="9" s="1"/>
  <c r="M108" i="9" s="1"/>
  <c r="M109" i="9" s="1"/>
  <c r="M110" i="9" s="1"/>
  <c r="M111" i="9" s="1"/>
  <c r="M112" i="9" s="1"/>
  <c r="M113" i="9" s="1"/>
  <c r="M114" i="9" s="1"/>
  <c r="M115" i="9" s="1"/>
  <c r="M116" i="9" s="1"/>
  <c r="M117" i="9" s="1"/>
  <c r="M118" i="9" s="1"/>
  <c r="M119" i="9" s="1"/>
  <c r="M120" i="9" s="1"/>
  <c r="M121" i="9" s="1"/>
  <c r="M122" i="9" s="1"/>
  <c r="M123" i="9" s="1"/>
  <c r="B8" i="14" s="1"/>
  <c r="P101" i="9"/>
  <c r="P102" i="9" s="1"/>
  <c r="P103" i="9" s="1"/>
  <c r="P104" i="9" s="1"/>
  <c r="P105" i="9" s="1"/>
  <c r="P106" i="9" s="1"/>
  <c r="P107" i="9" s="1"/>
  <c r="P108" i="9" s="1"/>
  <c r="P109" i="9" s="1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E8" i="14" s="1"/>
  <c r="R7" i="14"/>
  <c r="N101" i="9"/>
  <c r="N102" i="9" s="1"/>
  <c r="N103" i="9" s="1"/>
  <c r="N104" i="9" s="1"/>
  <c r="N105" i="9" s="1"/>
  <c r="N106" i="9" s="1"/>
  <c r="N107" i="9" s="1"/>
  <c r="N108" i="9" s="1"/>
  <c r="N109" i="9" s="1"/>
  <c r="N110" i="9" s="1"/>
  <c r="N111" i="9" s="1"/>
  <c r="N112" i="9" s="1"/>
  <c r="N113" i="9" s="1"/>
  <c r="N114" i="9" s="1"/>
  <c r="N115" i="9" s="1"/>
  <c r="N116" i="9" s="1"/>
  <c r="N117" i="9" s="1"/>
  <c r="N118" i="9" s="1"/>
  <c r="N119" i="9" s="1"/>
  <c r="N120" i="9" s="1"/>
  <c r="N121" i="9" s="1"/>
  <c r="N122" i="9" s="1"/>
  <c r="N123" i="9" s="1"/>
  <c r="C8" i="14" s="1"/>
  <c r="P7" i="14"/>
  <c r="O101" i="9"/>
  <c r="O102" i="9" s="1"/>
  <c r="O103" i="9" s="1"/>
  <c r="O104" i="9" s="1"/>
  <c r="O105" i="9" s="1"/>
  <c r="O106" i="9" s="1"/>
  <c r="O107" i="9" s="1"/>
  <c r="O108" i="9" s="1"/>
  <c r="O109" i="9" s="1"/>
  <c r="O110" i="9" s="1"/>
  <c r="O111" i="9" s="1"/>
  <c r="O112" i="9" s="1"/>
  <c r="O113" i="9" s="1"/>
  <c r="O114" i="9" s="1"/>
  <c r="O115" i="9" s="1"/>
  <c r="O116" i="9" s="1"/>
  <c r="O117" i="9" s="1"/>
  <c r="O118" i="9" s="1"/>
  <c r="O119" i="9" s="1"/>
  <c r="O120" i="9" s="1"/>
  <c r="O121" i="9" s="1"/>
  <c r="O122" i="9" s="1"/>
  <c r="O123" i="9" s="1"/>
  <c r="D8" i="14" s="1"/>
  <c r="Q7" i="14"/>
  <c r="K4" i="14"/>
  <c r="W4" i="14" s="1"/>
  <c r="I9" i="9"/>
  <c r="H65" i="12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K5" i="14"/>
  <c r="H85" i="1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I6" i="14"/>
  <c r="T6" i="14" s="1"/>
  <c r="H8" i="16" l="1"/>
  <c r="K8" i="9"/>
  <c r="L9" i="9" s="1"/>
  <c r="C9" i="16"/>
  <c r="B9" i="16"/>
  <c r="D9" i="16"/>
  <c r="F9" i="16"/>
  <c r="E9" i="16"/>
  <c r="Q124" i="9"/>
  <c r="Q125" i="9" s="1"/>
  <c r="Q126" i="9" s="1"/>
  <c r="Q127" i="9" s="1"/>
  <c r="Q128" i="9" s="1"/>
  <c r="Q129" i="9" s="1"/>
  <c r="Q130" i="9" s="1"/>
  <c r="Q131" i="9" s="1"/>
  <c r="Q132" i="9" s="1"/>
  <c r="Q133" i="9" s="1"/>
  <c r="Q134" i="9" s="1"/>
  <c r="Q135" i="9" s="1"/>
  <c r="Q136" i="9" s="1"/>
  <c r="Q137" i="9" s="1"/>
  <c r="Q138" i="9" s="1"/>
  <c r="Q139" i="9" s="1"/>
  <c r="Q140" i="9" s="1"/>
  <c r="Q141" i="9" s="1"/>
  <c r="Q142" i="9" s="1"/>
  <c r="Q143" i="9" s="1"/>
  <c r="F8" i="14"/>
  <c r="E124" i="8"/>
  <c r="E125" i="8" s="1"/>
  <c r="E126" i="8" s="1"/>
  <c r="E127" i="8" s="1"/>
  <c r="E128" i="8" s="1"/>
  <c r="E129" i="8" s="1"/>
  <c r="E130" i="8" s="1"/>
  <c r="E131" i="8" s="1"/>
  <c r="E132" i="8" s="1"/>
  <c r="E133" i="8" s="1"/>
  <c r="E134" i="8" s="1"/>
  <c r="E135" i="8" s="1"/>
  <c r="E136" i="8" s="1"/>
  <c r="E137" i="8" s="1"/>
  <c r="E138" i="8" s="1"/>
  <c r="E139" i="8" s="1"/>
  <c r="E140" i="8" s="1"/>
  <c r="E141" i="8" s="1"/>
  <c r="E142" i="8" s="1"/>
  <c r="E143" i="8" s="1"/>
  <c r="J8" i="14"/>
  <c r="U8" i="14" s="1"/>
  <c r="J9" i="9"/>
  <c r="O124" i="9"/>
  <c r="O125" i="9" s="1"/>
  <c r="O126" i="9" s="1"/>
  <c r="O127" i="9" s="1"/>
  <c r="O128" i="9" s="1"/>
  <c r="O129" i="9" s="1"/>
  <c r="O130" i="9" s="1"/>
  <c r="O131" i="9" s="1"/>
  <c r="O132" i="9" s="1"/>
  <c r="O133" i="9" s="1"/>
  <c r="O134" i="9" s="1"/>
  <c r="O135" i="9" s="1"/>
  <c r="O136" i="9" s="1"/>
  <c r="O137" i="9" s="1"/>
  <c r="O138" i="9" s="1"/>
  <c r="O139" i="9" s="1"/>
  <c r="O140" i="9" s="1"/>
  <c r="O141" i="9" s="1"/>
  <c r="O142" i="9" s="1"/>
  <c r="O143" i="9" s="1"/>
  <c r="D9" i="14" s="1"/>
  <c r="Q8" i="14"/>
  <c r="P124" i="9"/>
  <c r="P125" i="9" s="1"/>
  <c r="P126" i="9" s="1"/>
  <c r="P127" i="9" s="1"/>
  <c r="P128" i="9" s="1"/>
  <c r="P129" i="9" s="1"/>
  <c r="P130" i="9" s="1"/>
  <c r="P131" i="9" s="1"/>
  <c r="P132" i="9" s="1"/>
  <c r="P133" i="9" s="1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E9" i="14" s="1"/>
  <c r="R8" i="14"/>
  <c r="N124" i="9"/>
  <c r="N125" i="9" s="1"/>
  <c r="N126" i="9" s="1"/>
  <c r="N127" i="9" s="1"/>
  <c r="N128" i="9" s="1"/>
  <c r="N129" i="9" s="1"/>
  <c r="N130" i="9" s="1"/>
  <c r="N131" i="9" s="1"/>
  <c r="N132" i="9" s="1"/>
  <c r="N133" i="9" s="1"/>
  <c r="N134" i="9" s="1"/>
  <c r="N135" i="9" s="1"/>
  <c r="N136" i="9" s="1"/>
  <c r="N137" i="9" s="1"/>
  <c r="N138" i="9" s="1"/>
  <c r="N139" i="9" s="1"/>
  <c r="N140" i="9" s="1"/>
  <c r="N141" i="9" s="1"/>
  <c r="N142" i="9" s="1"/>
  <c r="N143" i="9" s="1"/>
  <c r="C9" i="14" s="1"/>
  <c r="P8" i="14"/>
  <c r="M124" i="9"/>
  <c r="M125" i="9" s="1"/>
  <c r="M126" i="9" s="1"/>
  <c r="M127" i="9" s="1"/>
  <c r="M128" i="9" s="1"/>
  <c r="M129" i="9" s="1"/>
  <c r="M130" i="9" s="1"/>
  <c r="M131" i="9" s="1"/>
  <c r="M132" i="9" s="1"/>
  <c r="M133" i="9" s="1"/>
  <c r="M134" i="9" s="1"/>
  <c r="M135" i="9" s="1"/>
  <c r="M136" i="9" s="1"/>
  <c r="M137" i="9" s="1"/>
  <c r="M138" i="9" s="1"/>
  <c r="M139" i="9" s="1"/>
  <c r="M140" i="9" s="1"/>
  <c r="M141" i="9" s="1"/>
  <c r="M142" i="9" s="1"/>
  <c r="M143" i="9" s="1"/>
  <c r="B9" i="14" s="1"/>
  <c r="I10" i="9"/>
  <c r="H101" i="1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I7" i="14"/>
  <c r="T7" i="14" s="1"/>
  <c r="W5" i="14"/>
  <c r="H85" i="12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K6" i="14"/>
  <c r="W6" i="14" s="1"/>
  <c r="H9" i="16" l="1"/>
  <c r="K9" i="9"/>
  <c r="L10" i="9" s="1"/>
  <c r="B10" i="16"/>
  <c r="F10" i="16"/>
  <c r="C10" i="16"/>
  <c r="E10" i="16"/>
  <c r="D10" i="16"/>
  <c r="E144" i="8"/>
  <c r="E145" i="8" s="1"/>
  <c r="E146" i="8" s="1"/>
  <c r="E147" i="8" s="1"/>
  <c r="E148" i="8" s="1"/>
  <c r="E149" i="8" s="1"/>
  <c r="E150" i="8" s="1"/>
  <c r="E151" i="8" s="1"/>
  <c r="E152" i="8" s="1"/>
  <c r="E153" i="8" s="1"/>
  <c r="E154" i="8" s="1"/>
  <c r="E155" i="8" s="1"/>
  <c r="E156" i="8" s="1"/>
  <c r="E157" i="8" s="1"/>
  <c r="E158" i="8" s="1"/>
  <c r="E159" i="8" s="1"/>
  <c r="E160" i="8" s="1"/>
  <c r="E161" i="8" s="1"/>
  <c r="E162" i="8" s="1"/>
  <c r="E163" i="8" s="1"/>
  <c r="E164" i="8" s="1"/>
  <c r="J9" i="14"/>
  <c r="U9" i="14" s="1"/>
  <c r="Q144" i="9"/>
  <c r="Q145" i="9" s="1"/>
  <c r="Q146" i="9" s="1"/>
  <c r="Q147" i="9" s="1"/>
  <c r="Q148" i="9" s="1"/>
  <c r="Q149" i="9" s="1"/>
  <c r="Q150" i="9" s="1"/>
  <c r="Q151" i="9" s="1"/>
  <c r="Q152" i="9" s="1"/>
  <c r="Q153" i="9" s="1"/>
  <c r="Q154" i="9" s="1"/>
  <c r="Q155" i="9" s="1"/>
  <c r="Q156" i="9" s="1"/>
  <c r="Q157" i="9" s="1"/>
  <c r="Q158" i="9" s="1"/>
  <c r="Q159" i="9" s="1"/>
  <c r="Q160" i="9" s="1"/>
  <c r="Q161" i="9" s="1"/>
  <c r="Q162" i="9" s="1"/>
  <c r="Q163" i="9" s="1"/>
  <c r="Q164" i="9" s="1"/>
  <c r="F9" i="14"/>
  <c r="R9" i="14" s="1"/>
  <c r="J10" i="9"/>
  <c r="M144" i="9"/>
  <c r="M145" i="9" s="1"/>
  <c r="M146" i="9" s="1"/>
  <c r="M147" i="9" s="1"/>
  <c r="M148" i="9" s="1"/>
  <c r="M149" i="9" s="1"/>
  <c r="M150" i="9" s="1"/>
  <c r="M151" i="9" s="1"/>
  <c r="M152" i="9" s="1"/>
  <c r="M153" i="9" s="1"/>
  <c r="M154" i="9" s="1"/>
  <c r="M155" i="9" s="1"/>
  <c r="M156" i="9" s="1"/>
  <c r="M157" i="9" s="1"/>
  <c r="M158" i="9" s="1"/>
  <c r="M159" i="9" s="1"/>
  <c r="M160" i="9" s="1"/>
  <c r="M161" i="9" s="1"/>
  <c r="M162" i="9" s="1"/>
  <c r="M163" i="9" s="1"/>
  <c r="M164" i="9" s="1"/>
  <c r="B10" i="14" s="1"/>
  <c r="P144" i="9"/>
  <c r="P145" i="9" s="1"/>
  <c r="P146" i="9" s="1"/>
  <c r="P147" i="9" s="1"/>
  <c r="P148" i="9" s="1"/>
  <c r="P149" i="9" s="1"/>
  <c r="P150" i="9" s="1"/>
  <c r="P151" i="9" s="1"/>
  <c r="P152" i="9" s="1"/>
  <c r="P153" i="9" s="1"/>
  <c r="P154" i="9" s="1"/>
  <c r="P155" i="9" s="1"/>
  <c r="P156" i="9" s="1"/>
  <c r="P157" i="9" s="1"/>
  <c r="P158" i="9" s="1"/>
  <c r="P159" i="9" s="1"/>
  <c r="P160" i="9" s="1"/>
  <c r="P161" i="9" s="1"/>
  <c r="P162" i="9" s="1"/>
  <c r="P163" i="9" s="1"/>
  <c r="P164" i="9" s="1"/>
  <c r="E10" i="14" s="1"/>
  <c r="N144" i="9"/>
  <c r="N145" i="9" s="1"/>
  <c r="N146" i="9" s="1"/>
  <c r="N147" i="9" s="1"/>
  <c r="N148" i="9" s="1"/>
  <c r="N149" i="9" s="1"/>
  <c r="N150" i="9" s="1"/>
  <c r="N151" i="9" s="1"/>
  <c r="N152" i="9" s="1"/>
  <c r="N153" i="9" s="1"/>
  <c r="N154" i="9" s="1"/>
  <c r="N155" i="9" s="1"/>
  <c r="N156" i="9" s="1"/>
  <c r="N157" i="9" s="1"/>
  <c r="N158" i="9" s="1"/>
  <c r="N159" i="9" s="1"/>
  <c r="N160" i="9" s="1"/>
  <c r="N161" i="9" s="1"/>
  <c r="N162" i="9" s="1"/>
  <c r="N163" i="9" s="1"/>
  <c r="N164" i="9" s="1"/>
  <c r="C10" i="14" s="1"/>
  <c r="P9" i="14"/>
  <c r="O144" i="9"/>
  <c r="O145" i="9" s="1"/>
  <c r="O146" i="9" s="1"/>
  <c r="O147" i="9" s="1"/>
  <c r="O148" i="9" s="1"/>
  <c r="O149" i="9" s="1"/>
  <c r="O150" i="9" s="1"/>
  <c r="O151" i="9" s="1"/>
  <c r="O152" i="9" s="1"/>
  <c r="O153" i="9" s="1"/>
  <c r="O154" i="9" s="1"/>
  <c r="O155" i="9" s="1"/>
  <c r="O156" i="9" s="1"/>
  <c r="O157" i="9" s="1"/>
  <c r="O158" i="9" s="1"/>
  <c r="O159" i="9" s="1"/>
  <c r="O160" i="9" s="1"/>
  <c r="O161" i="9" s="1"/>
  <c r="O162" i="9" s="1"/>
  <c r="O163" i="9" s="1"/>
  <c r="O164" i="9" s="1"/>
  <c r="D10" i="14" s="1"/>
  <c r="Q9" i="14"/>
  <c r="I11" i="9"/>
  <c r="H101" i="12"/>
  <c r="H102" i="12" s="1"/>
  <c r="H103" i="12" s="1"/>
  <c r="H104" i="12" s="1"/>
  <c r="H105" i="12" s="1"/>
  <c r="H106" i="12" s="1"/>
  <c r="H107" i="12" s="1"/>
  <c r="H108" i="12" s="1"/>
  <c r="H109" i="12" s="1"/>
  <c r="H110" i="12" s="1"/>
  <c r="H111" i="12" s="1"/>
  <c r="H112" i="12" s="1"/>
  <c r="H113" i="12" s="1"/>
  <c r="H114" i="12" s="1"/>
  <c r="H115" i="12" s="1"/>
  <c r="H116" i="12" s="1"/>
  <c r="H117" i="12" s="1"/>
  <c r="H118" i="12" s="1"/>
  <c r="H119" i="12" s="1"/>
  <c r="H120" i="12" s="1"/>
  <c r="H121" i="12" s="1"/>
  <c r="H122" i="12" s="1"/>
  <c r="H123" i="12" s="1"/>
  <c r="K7" i="14"/>
  <c r="W7" i="14" s="1"/>
  <c r="H124" i="1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5" i="11" s="1"/>
  <c r="H136" i="11" s="1"/>
  <c r="H137" i="11" s="1"/>
  <c r="H138" i="11" s="1"/>
  <c r="H139" i="11" s="1"/>
  <c r="H140" i="11" s="1"/>
  <c r="H141" i="11" s="1"/>
  <c r="H142" i="11" s="1"/>
  <c r="H143" i="11" s="1"/>
  <c r="I8" i="14"/>
  <c r="T8" i="14" s="1"/>
  <c r="H10" i="16" l="1"/>
  <c r="K10" i="9"/>
  <c r="L11" i="9" s="1"/>
  <c r="E11" i="16"/>
  <c r="C11" i="16"/>
  <c r="D11" i="16"/>
  <c r="F11" i="16"/>
  <c r="B11" i="16"/>
  <c r="Q165" i="9"/>
  <c r="Q166" i="9" s="1"/>
  <c r="Q167" i="9" s="1"/>
  <c r="Q168" i="9" s="1"/>
  <c r="Q169" i="9" s="1"/>
  <c r="Q170" i="9" s="1"/>
  <c r="Q171" i="9" s="1"/>
  <c r="Q172" i="9" s="1"/>
  <c r="Q173" i="9" s="1"/>
  <c r="Q174" i="9" s="1"/>
  <c r="Q175" i="9" s="1"/>
  <c r="Q176" i="9" s="1"/>
  <c r="Q177" i="9" s="1"/>
  <c r="Q178" i="9" s="1"/>
  <c r="Q179" i="9" s="1"/>
  <c r="Q180" i="9" s="1"/>
  <c r="Q181" i="9" s="1"/>
  <c r="Q182" i="9" s="1"/>
  <c r="Q183" i="9" s="1"/>
  <c r="Q184" i="9" s="1"/>
  <c r="F10" i="14"/>
  <c r="E165" i="8"/>
  <c r="E166" i="8" s="1"/>
  <c r="E167" i="8" s="1"/>
  <c r="E168" i="8" s="1"/>
  <c r="E169" i="8" s="1"/>
  <c r="E170" i="8" s="1"/>
  <c r="E171" i="8" s="1"/>
  <c r="E172" i="8" s="1"/>
  <c r="E173" i="8" s="1"/>
  <c r="E174" i="8" s="1"/>
  <c r="E175" i="8" s="1"/>
  <c r="E176" i="8" s="1"/>
  <c r="E177" i="8" s="1"/>
  <c r="E178" i="8" s="1"/>
  <c r="E179" i="8" s="1"/>
  <c r="E180" i="8" s="1"/>
  <c r="E181" i="8" s="1"/>
  <c r="E182" i="8" s="1"/>
  <c r="E183" i="8" s="1"/>
  <c r="E184" i="8" s="1"/>
  <c r="J10" i="14"/>
  <c r="U10" i="14" s="1"/>
  <c r="J11" i="9"/>
  <c r="O165" i="9"/>
  <c r="O166" i="9" s="1"/>
  <c r="O167" i="9" s="1"/>
  <c r="O168" i="9" s="1"/>
  <c r="O169" i="9" s="1"/>
  <c r="O170" i="9" s="1"/>
  <c r="O171" i="9" s="1"/>
  <c r="O172" i="9" s="1"/>
  <c r="O173" i="9" s="1"/>
  <c r="O174" i="9" s="1"/>
  <c r="O175" i="9" s="1"/>
  <c r="O176" i="9" s="1"/>
  <c r="O177" i="9" s="1"/>
  <c r="O178" i="9" s="1"/>
  <c r="O179" i="9" s="1"/>
  <c r="O180" i="9" s="1"/>
  <c r="O181" i="9" s="1"/>
  <c r="O182" i="9" s="1"/>
  <c r="O183" i="9" s="1"/>
  <c r="O184" i="9" s="1"/>
  <c r="Q10" i="14"/>
  <c r="P165" i="9"/>
  <c r="P166" i="9" s="1"/>
  <c r="P167" i="9" s="1"/>
  <c r="P168" i="9" s="1"/>
  <c r="P169" i="9" s="1"/>
  <c r="P170" i="9" s="1"/>
  <c r="P171" i="9" s="1"/>
  <c r="P172" i="9" s="1"/>
  <c r="P173" i="9" s="1"/>
  <c r="P174" i="9" s="1"/>
  <c r="P175" i="9" s="1"/>
  <c r="P176" i="9" s="1"/>
  <c r="P177" i="9" s="1"/>
  <c r="P178" i="9" s="1"/>
  <c r="P179" i="9" s="1"/>
  <c r="P180" i="9" s="1"/>
  <c r="P181" i="9" s="1"/>
  <c r="P182" i="9" s="1"/>
  <c r="P183" i="9" s="1"/>
  <c r="P184" i="9" s="1"/>
  <c r="R10" i="14"/>
  <c r="N165" i="9"/>
  <c r="N166" i="9" s="1"/>
  <c r="N167" i="9" s="1"/>
  <c r="N168" i="9" s="1"/>
  <c r="N169" i="9" s="1"/>
  <c r="N170" i="9" s="1"/>
  <c r="N171" i="9" s="1"/>
  <c r="N172" i="9" s="1"/>
  <c r="N173" i="9" s="1"/>
  <c r="N174" i="9" s="1"/>
  <c r="N175" i="9" s="1"/>
  <c r="N176" i="9" s="1"/>
  <c r="N177" i="9" s="1"/>
  <c r="N178" i="9" s="1"/>
  <c r="N179" i="9" s="1"/>
  <c r="N180" i="9" s="1"/>
  <c r="N181" i="9" s="1"/>
  <c r="N182" i="9" s="1"/>
  <c r="N183" i="9" s="1"/>
  <c r="N184" i="9" s="1"/>
  <c r="P10" i="14"/>
  <c r="M165" i="9"/>
  <c r="M166" i="9" s="1"/>
  <c r="M167" i="9" s="1"/>
  <c r="M168" i="9" s="1"/>
  <c r="M169" i="9" s="1"/>
  <c r="M170" i="9" s="1"/>
  <c r="M171" i="9" s="1"/>
  <c r="M172" i="9" s="1"/>
  <c r="M173" i="9" s="1"/>
  <c r="M174" i="9" s="1"/>
  <c r="M175" i="9" s="1"/>
  <c r="M176" i="9" s="1"/>
  <c r="M177" i="9" s="1"/>
  <c r="M178" i="9" s="1"/>
  <c r="M179" i="9" s="1"/>
  <c r="M180" i="9" s="1"/>
  <c r="M181" i="9" s="1"/>
  <c r="M182" i="9" s="1"/>
  <c r="M183" i="9" s="1"/>
  <c r="M184" i="9" s="1"/>
  <c r="I12" i="9"/>
  <c r="H144" i="1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59" i="11" s="1"/>
  <c r="H160" i="11" s="1"/>
  <c r="H161" i="11" s="1"/>
  <c r="H162" i="11" s="1"/>
  <c r="H163" i="11" s="1"/>
  <c r="H164" i="11" s="1"/>
  <c r="I9" i="14"/>
  <c r="T9" i="14" s="1"/>
  <c r="H124" i="12"/>
  <c r="H125" i="12" s="1"/>
  <c r="H126" i="12" s="1"/>
  <c r="H127" i="12" s="1"/>
  <c r="H128" i="12" s="1"/>
  <c r="H129" i="12" s="1"/>
  <c r="H130" i="12" s="1"/>
  <c r="H131" i="12" s="1"/>
  <c r="H132" i="12" s="1"/>
  <c r="H133" i="12" s="1"/>
  <c r="H134" i="12" s="1"/>
  <c r="H135" i="12" s="1"/>
  <c r="H136" i="12" s="1"/>
  <c r="H137" i="12" s="1"/>
  <c r="H138" i="12" s="1"/>
  <c r="H139" i="12" s="1"/>
  <c r="H140" i="12" s="1"/>
  <c r="H141" i="12" s="1"/>
  <c r="H142" i="12" s="1"/>
  <c r="H143" i="12" s="1"/>
  <c r="K8" i="14"/>
  <c r="W8" i="14" s="1"/>
  <c r="H11" i="16" l="1"/>
  <c r="K11" i="9"/>
  <c r="L12" i="9" s="1"/>
  <c r="D12" i="16"/>
  <c r="C12" i="16"/>
  <c r="B12" i="16"/>
  <c r="E12" i="16"/>
  <c r="F12" i="16"/>
  <c r="C11" i="14"/>
  <c r="O24" i="14" s="1"/>
  <c r="D11" i="14"/>
  <c r="P24" i="14" s="1"/>
  <c r="E11" i="14"/>
  <c r="Q24" i="14" s="1"/>
  <c r="E185" i="8"/>
  <c r="E186" i="8" s="1"/>
  <c r="E187" i="8" s="1"/>
  <c r="E188" i="8" s="1"/>
  <c r="E189" i="8" s="1"/>
  <c r="E190" i="8" s="1"/>
  <c r="E191" i="8" s="1"/>
  <c r="E192" i="8" s="1"/>
  <c r="E193" i="8" s="1"/>
  <c r="E194" i="8" s="1"/>
  <c r="E195" i="8" s="1"/>
  <c r="E196" i="8" s="1"/>
  <c r="E197" i="8" s="1"/>
  <c r="E198" i="8" s="1"/>
  <c r="E199" i="8" s="1"/>
  <c r="E200" i="8" s="1"/>
  <c r="E201" i="8" s="1"/>
  <c r="E202" i="8" s="1"/>
  <c r="E203" i="8" s="1"/>
  <c r="E204" i="8" s="1"/>
  <c r="E205" i="8" s="1"/>
  <c r="J11" i="14"/>
  <c r="U11" i="14" s="1"/>
  <c r="B11" i="14"/>
  <c r="N24" i="14" s="1"/>
  <c r="Q185" i="9"/>
  <c r="Q186" i="9" s="1"/>
  <c r="Q187" i="9" s="1"/>
  <c r="Q188" i="9" s="1"/>
  <c r="Q189" i="9" s="1"/>
  <c r="Q190" i="9" s="1"/>
  <c r="Q191" i="9" s="1"/>
  <c r="Q192" i="9" s="1"/>
  <c r="Q193" i="9" s="1"/>
  <c r="Q194" i="9" s="1"/>
  <c r="Q195" i="9" s="1"/>
  <c r="Q196" i="9" s="1"/>
  <c r="Q197" i="9" s="1"/>
  <c r="Q198" i="9" s="1"/>
  <c r="Q199" i="9" s="1"/>
  <c r="Q200" i="9" s="1"/>
  <c r="Q201" i="9" s="1"/>
  <c r="Q202" i="9" s="1"/>
  <c r="Q203" i="9" s="1"/>
  <c r="Q204" i="9" s="1"/>
  <c r="Q205" i="9" s="1"/>
  <c r="F11" i="14"/>
  <c r="R24" i="14" s="1"/>
  <c r="J12" i="9"/>
  <c r="P185" i="9"/>
  <c r="P186" i="9" s="1"/>
  <c r="P187" i="9" s="1"/>
  <c r="P188" i="9" s="1"/>
  <c r="P189" i="9" s="1"/>
  <c r="P190" i="9" s="1"/>
  <c r="P191" i="9" s="1"/>
  <c r="P192" i="9" s="1"/>
  <c r="P193" i="9" s="1"/>
  <c r="P194" i="9" s="1"/>
  <c r="P195" i="9" s="1"/>
  <c r="P196" i="9" s="1"/>
  <c r="P197" i="9" s="1"/>
  <c r="P198" i="9" s="1"/>
  <c r="P199" i="9" s="1"/>
  <c r="P200" i="9" s="1"/>
  <c r="P201" i="9" s="1"/>
  <c r="P202" i="9" s="1"/>
  <c r="P203" i="9" s="1"/>
  <c r="P204" i="9" s="1"/>
  <c r="P205" i="9" s="1"/>
  <c r="E12" i="14" s="1"/>
  <c r="M185" i="9"/>
  <c r="M186" i="9" s="1"/>
  <c r="M187" i="9" s="1"/>
  <c r="M188" i="9" s="1"/>
  <c r="M189" i="9" s="1"/>
  <c r="M190" i="9" s="1"/>
  <c r="M191" i="9" s="1"/>
  <c r="M192" i="9" s="1"/>
  <c r="M193" i="9" s="1"/>
  <c r="M194" i="9" s="1"/>
  <c r="M195" i="9" s="1"/>
  <c r="M196" i="9" s="1"/>
  <c r="M197" i="9" s="1"/>
  <c r="M198" i="9" s="1"/>
  <c r="M199" i="9" s="1"/>
  <c r="M200" i="9" s="1"/>
  <c r="M201" i="9" s="1"/>
  <c r="M202" i="9" s="1"/>
  <c r="M203" i="9" s="1"/>
  <c r="M204" i="9" s="1"/>
  <c r="M205" i="9" s="1"/>
  <c r="B12" i="14" s="1"/>
  <c r="N185" i="9"/>
  <c r="N186" i="9" s="1"/>
  <c r="N187" i="9" s="1"/>
  <c r="N188" i="9" s="1"/>
  <c r="N189" i="9" s="1"/>
  <c r="N190" i="9" s="1"/>
  <c r="N191" i="9" s="1"/>
  <c r="N192" i="9" s="1"/>
  <c r="N193" i="9" s="1"/>
  <c r="N194" i="9" s="1"/>
  <c r="N195" i="9" s="1"/>
  <c r="N196" i="9" s="1"/>
  <c r="N197" i="9" s="1"/>
  <c r="N198" i="9" s="1"/>
  <c r="N199" i="9" s="1"/>
  <c r="N200" i="9" s="1"/>
  <c r="N201" i="9" s="1"/>
  <c r="N202" i="9" s="1"/>
  <c r="N203" i="9" s="1"/>
  <c r="N204" i="9" s="1"/>
  <c r="N205" i="9" s="1"/>
  <c r="C12" i="14" s="1"/>
  <c r="P11" i="14"/>
  <c r="O185" i="9"/>
  <c r="O186" i="9" s="1"/>
  <c r="O187" i="9" s="1"/>
  <c r="O188" i="9" s="1"/>
  <c r="O189" i="9" s="1"/>
  <c r="O190" i="9" s="1"/>
  <c r="O191" i="9" s="1"/>
  <c r="O192" i="9" s="1"/>
  <c r="O193" i="9" s="1"/>
  <c r="O194" i="9" s="1"/>
  <c r="O195" i="9" s="1"/>
  <c r="O196" i="9" s="1"/>
  <c r="O197" i="9" s="1"/>
  <c r="O198" i="9" s="1"/>
  <c r="O199" i="9" s="1"/>
  <c r="O200" i="9" s="1"/>
  <c r="O201" i="9" s="1"/>
  <c r="O202" i="9" s="1"/>
  <c r="O203" i="9" s="1"/>
  <c r="O204" i="9" s="1"/>
  <c r="O205" i="9" s="1"/>
  <c r="D12" i="14" s="1"/>
  <c r="Q11" i="14"/>
  <c r="I13" i="9"/>
  <c r="H165" i="11"/>
  <c r="H166" i="11" s="1"/>
  <c r="H167" i="11" s="1"/>
  <c r="H168" i="11" s="1"/>
  <c r="H169" i="11" s="1"/>
  <c r="H170" i="11" s="1"/>
  <c r="H171" i="11" s="1"/>
  <c r="H172" i="11" s="1"/>
  <c r="H173" i="11" s="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I10" i="14"/>
  <c r="T10" i="14" s="1"/>
  <c r="H144" i="12"/>
  <c r="H145" i="12" s="1"/>
  <c r="H146" i="12" s="1"/>
  <c r="H147" i="12" s="1"/>
  <c r="H148" i="12" s="1"/>
  <c r="H149" i="12" s="1"/>
  <c r="H150" i="12" s="1"/>
  <c r="H151" i="12" s="1"/>
  <c r="H152" i="12" s="1"/>
  <c r="H153" i="12" s="1"/>
  <c r="H154" i="12" s="1"/>
  <c r="H155" i="12" s="1"/>
  <c r="H156" i="12" s="1"/>
  <c r="H157" i="12" s="1"/>
  <c r="H158" i="12" s="1"/>
  <c r="H159" i="12" s="1"/>
  <c r="H160" i="12" s="1"/>
  <c r="H161" i="12" s="1"/>
  <c r="H162" i="12" s="1"/>
  <c r="H163" i="12" s="1"/>
  <c r="H164" i="12" s="1"/>
  <c r="K9" i="14"/>
  <c r="H12" i="16" l="1"/>
  <c r="K12" i="9"/>
  <c r="L13" i="9" s="1"/>
  <c r="C13" i="16"/>
  <c r="D13" i="16"/>
  <c r="E13" i="16"/>
  <c r="B13" i="16"/>
  <c r="F13" i="16"/>
  <c r="Q206" i="9"/>
  <c r="Q207" i="9" s="1"/>
  <c r="Q208" i="9" s="1"/>
  <c r="Q209" i="9" s="1"/>
  <c r="Q210" i="9" s="1"/>
  <c r="Q211" i="9" s="1"/>
  <c r="Q212" i="9" s="1"/>
  <c r="Q213" i="9" s="1"/>
  <c r="Q214" i="9" s="1"/>
  <c r="Q215" i="9" s="1"/>
  <c r="Q216" i="9" s="1"/>
  <c r="Q217" i="9" s="1"/>
  <c r="Q218" i="9" s="1"/>
  <c r="Q219" i="9" s="1"/>
  <c r="Q220" i="9" s="1"/>
  <c r="Q221" i="9" s="1"/>
  <c r="Q222" i="9" s="1"/>
  <c r="Q223" i="9" s="1"/>
  <c r="Q224" i="9" s="1"/>
  <c r="Q225" i="9" s="1"/>
  <c r="Q226" i="9" s="1"/>
  <c r="Q227" i="9" s="1"/>
  <c r="Q228" i="9" s="1"/>
  <c r="F12" i="14"/>
  <c r="E206" i="8"/>
  <c r="E207" i="8" s="1"/>
  <c r="E208" i="8" s="1"/>
  <c r="E209" i="8" s="1"/>
  <c r="E210" i="8" s="1"/>
  <c r="E211" i="8" s="1"/>
  <c r="E212" i="8" s="1"/>
  <c r="E213" i="8" s="1"/>
  <c r="E214" i="8" s="1"/>
  <c r="E215" i="8" s="1"/>
  <c r="E216" i="8" s="1"/>
  <c r="E217" i="8" s="1"/>
  <c r="E218" i="8" s="1"/>
  <c r="E219" i="8" s="1"/>
  <c r="E220" i="8" s="1"/>
  <c r="E221" i="8" s="1"/>
  <c r="E222" i="8" s="1"/>
  <c r="E223" i="8" s="1"/>
  <c r="E224" i="8" s="1"/>
  <c r="E225" i="8" s="1"/>
  <c r="E226" i="8" s="1"/>
  <c r="E227" i="8" s="1"/>
  <c r="E228" i="8" s="1"/>
  <c r="J12" i="14"/>
  <c r="U12" i="14" s="1"/>
  <c r="R11" i="14"/>
  <c r="J13" i="9"/>
  <c r="O206" i="9"/>
  <c r="O207" i="9" s="1"/>
  <c r="O208" i="9" s="1"/>
  <c r="O209" i="9" s="1"/>
  <c r="O210" i="9" s="1"/>
  <c r="O211" i="9" s="1"/>
  <c r="O212" i="9" s="1"/>
  <c r="O213" i="9" s="1"/>
  <c r="O214" i="9" s="1"/>
  <c r="O215" i="9" s="1"/>
  <c r="O216" i="9" s="1"/>
  <c r="O217" i="9" s="1"/>
  <c r="O218" i="9" s="1"/>
  <c r="O219" i="9" s="1"/>
  <c r="O220" i="9" s="1"/>
  <c r="O221" i="9" s="1"/>
  <c r="O222" i="9" s="1"/>
  <c r="O223" i="9" s="1"/>
  <c r="O224" i="9" s="1"/>
  <c r="O225" i="9" s="1"/>
  <c r="O226" i="9" s="1"/>
  <c r="O227" i="9" s="1"/>
  <c r="O228" i="9" s="1"/>
  <c r="D13" i="14" s="1"/>
  <c r="Q12" i="14"/>
  <c r="M206" i="9"/>
  <c r="M207" i="9" s="1"/>
  <c r="M208" i="9" s="1"/>
  <c r="M209" i="9" s="1"/>
  <c r="M210" i="9" s="1"/>
  <c r="M211" i="9" s="1"/>
  <c r="M212" i="9" s="1"/>
  <c r="M213" i="9" s="1"/>
  <c r="M214" i="9" s="1"/>
  <c r="M215" i="9" s="1"/>
  <c r="M216" i="9" s="1"/>
  <c r="M217" i="9" s="1"/>
  <c r="M218" i="9" s="1"/>
  <c r="M219" i="9" s="1"/>
  <c r="M220" i="9" s="1"/>
  <c r="M221" i="9" s="1"/>
  <c r="M222" i="9" s="1"/>
  <c r="M223" i="9" s="1"/>
  <c r="M224" i="9" s="1"/>
  <c r="M225" i="9" s="1"/>
  <c r="M226" i="9" s="1"/>
  <c r="M227" i="9" s="1"/>
  <c r="M228" i="9" s="1"/>
  <c r="B13" i="14" s="1"/>
  <c r="N206" i="9"/>
  <c r="N207" i="9" s="1"/>
  <c r="N208" i="9" s="1"/>
  <c r="N209" i="9" s="1"/>
  <c r="N210" i="9" s="1"/>
  <c r="N211" i="9" s="1"/>
  <c r="N212" i="9" s="1"/>
  <c r="N213" i="9" s="1"/>
  <c r="N214" i="9" s="1"/>
  <c r="N215" i="9" s="1"/>
  <c r="N216" i="9" s="1"/>
  <c r="N217" i="9" s="1"/>
  <c r="N218" i="9" s="1"/>
  <c r="N219" i="9" s="1"/>
  <c r="N220" i="9" s="1"/>
  <c r="N221" i="9" s="1"/>
  <c r="N222" i="9" s="1"/>
  <c r="N223" i="9" s="1"/>
  <c r="N224" i="9" s="1"/>
  <c r="N225" i="9" s="1"/>
  <c r="N226" i="9" s="1"/>
  <c r="N227" i="9" s="1"/>
  <c r="N228" i="9" s="1"/>
  <c r="C13" i="14" s="1"/>
  <c r="P12" i="14"/>
  <c r="P206" i="9"/>
  <c r="P207" i="9" s="1"/>
  <c r="P208" i="9" s="1"/>
  <c r="P209" i="9" s="1"/>
  <c r="P210" i="9" s="1"/>
  <c r="P211" i="9" s="1"/>
  <c r="P212" i="9" s="1"/>
  <c r="P213" i="9" s="1"/>
  <c r="P214" i="9" s="1"/>
  <c r="P215" i="9" s="1"/>
  <c r="P216" i="9" s="1"/>
  <c r="P217" i="9" s="1"/>
  <c r="P218" i="9" s="1"/>
  <c r="P219" i="9" s="1"/>
  <c r="P220" i="9" s="1"/>
  <c r="P221" i="9" s="1"/>
  <c r="P222" i="9" s="1"/>
  <c r="P223" i="9" s="1"/>
  <c r="P224" i="9" s="1"/>
  <c r="P225" i="9" s="1"/>
  <c r="P226" i="9" s="1"/>
  <c r="P227" i="9" s="1"/>
  <c r="P228" i="9" s="1"/>
  <c r="E13" i="14" s="1"/>
  <c r="R12" i="14"/>
  <c r="I14" i="9"/>
  <c r="W9" i="14"/>
  <c r="H185" i="1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4" i="11" s="1"/>
  <c r="H205" i="11" s="1"/>
  <c r="I11" i="14"/>
  <c r="T11" i="14" s="1"/>
  <c r="H165" i="12"/>
  <c r="H166" i="12" s="1"/>
  <c r="H167" i="12" s="1"/>
  <c r="H168" i="12" s="1"/>
  <c r="H169" i="12" s="1"/>
  <c r="H170" i="12" s="1"/>
  <c r="H171" i="12" s="1"/>
  <c r="H172" i="12" s="1"/>
  <c r="H173" i="12" s="1"/>
  <c r="H174" i="12" s="1"/>
  <c r="H175" i="12" s="1"/>
  <c r="H176" i="12" s="1"/>
  <c r="H177" i="12" s="1"/>
  <c r="H178" i="12" s="1"/>
  <c r="H179" i="12" s="1"/>
  <c r="H180" i="12" s="1"/>
  <c r="H181" i="12" s="1"/>
  <c r="H182" i="12" s="1"/>
  <c r="H183" i="12" s="1"/>
  <c r="H184" i="12" s="1"/>
  <c r="K10" i="14"/>
  <c r="W10" i="14" s="1"/>
  <c r="H13" i="16" l="1"/>
  <c r="B14" i="16"/>
  <c r="F14" i="16"/>
  <c r="D14" i="16"/>
  <c r="C14" i="16"/>
  <c r="E14" i="16"/>
  <c r="E229" i="8"/>
  <c r="E230" i="8" s="1"/>
  <c r="E231" i="8" s="1"/>
  <c r="E232" i="8" s="1"/>
  <c r="E233" i="8" s="1"/>
  <c r="E234" i="8" s="1"/>
  <c r="E235" i="8" s="1"/>
  <c r="E236" i="8" s="1"/>
  <c r="E237" i="8" s="1"/>
  <c r="E238" i="8" s="1"/>
  <c r="E239" i="8" s="1"/>
  <c r="E240" i="8" s="1"/>
  <c r="E241" i="8" s="1"/>
  <c r="E242" i="8" s="1"/>
  <c r="E243" i="8" s="1"/>
  <c r="E244" i="8" s="1"/>
  <c r="E245" i="8" s="1"/>
  <c r="E246" i="8" s="1"/>
  <c r="E247" i="8" s="1"/>
  <c r="E248" i="8" s="1"/>
  <c r="J13" i="14"/>
  <c r="U13" i="14" s="1"/>
  <c r="Q229" i="9"/>
  <c r="Q230" i="9" s="1"/>
  <c r="Q231" i="9" s="1"/>
  <c r="Q232" i="9" s="1"/>
  <c r="Q233" i="9" s="1"/>
  <c r="Q234" i="9" s="1"/>
  <c r="Q235" i="9" s="1"/>
  <c r="Q236" i="9" s="1"/>
  <c r="Q237" i="9" s="1"/>
  <c r="Q238" i="9" s="1"/>
  <c r="Q239" i="9" s="1"/>
  <c r="Q240" i="9" s="1"/>
  <c r="Q241" i="9" s="1"/>
  <c r="Q242" i="9" s="1"/>
  <c r="Q243" i="9" s="1"/>
  <c r="Q244" i="9" s="1"/>
  <c r="Q245" i="9" s="1"/>
  <c r="Q246" i="9" s="1"/>
  <c r="Q247" i="9" s="1"/>
  <c r="Q248" i="9" s="1"/>
  <c r="F13" i="14"/>
  <c r="J14" i="9"/>
  <c r="P229" i="9"/>
  <c r="P230" i="9" s="1"/>
  <c r="P231" i="9" s="1"/>
  <c r="P232" i="9" s="1"/>
  <c r="P233" i="9" s="1"/>
  <c r="P234" i="9" s="1"/>
  <c r="P235" i="9" s="1"/>
  <c r="P236" i="9" s="1"/>
  <c r="P237" i="9" s="1"/>
  <c r="P238" i="9" s="1"/>
  <c r="P239" i="9" s="1"/>
  <c r="P240" i="9" s="1"/>
  <c r="P241" i="9" s="1"/>
  <c r="P242" i="9" s="1"/>
  <c r="P243" i="9" s="1"/>
  <c r="P244" i="9" s="1"/>
  <c r="P245" i="9" s="1"/>
  <c r="P246" i="9" s="1"/>
  <c r="P247" i="9" s="1"/>
  <c r="P248" i="9" s="1"/>
  <c r="E14" i="14" s="1"/>
  <c r="R13" i="14"/>
  <c r="M229" i="9"/>
  <c r="M230" i="9" s="1"/>
  <c r="M231" i="9" s="1"/>
  <c r="M232" i="9" s="1"/>
  <c r="M233" i="9" s="1"/>
  <c r="M234" i="9" s="1"/>
  <c r="M235" i="9" s="1"/>
  <c r="M236" i="9" s="1"/>
  <c r="M237" i="9" s="1"/>
  <c r="M238" i="9" s="1"/>
  <c r="M239" i="9" s="1"/>
  <c r="M240" i="9" s="1"/>
  <c r="M241" i="9" s="1"/>
  <c r="M242" i="9" s="1"/>
  <c r="M243" i="9" s="1"/>
  <c r="M244" i="9" s="1"/>
  <c r="M245" i="9" s="1"/>
  <c r="M246" i="9" s="1"/>
  <c r="M247" i="9" s="1"/>
  <c r="M248" i="9" s="1"/>
  <c r="B14" i="14" s="1"/>
  <c r="N229" i="9"/>
  <c r="N230" i="9" s="1"/>
  <c r="N231" i="9" s="1"/>
  <c r="N232" i="9" s="1"/>
  <c r="N233" i="9" s="1"/>
  <c r="N234" i="9" s="1"/>
  <c r="N235" i="9" s="1"/>
  <c r="N236" i="9" s="1"/>
  <c r="N237" i="9" s="1"/>
  <c r="N238" i="9" s="1"/>
  <c r="N239" i="9" s="1"/>
  <c r="N240" i="9" s="1"/>
  <c r="N241" i="9" s="1"/>
  <c r="N242" i="9" s="1"/>
  <c r="N243" i="9" s="1"/>
  <c r="N244" i="9" s="1"/>
  <c r="N245" i="9" s="1"/>
  <c r="N246" i="9" s="1"/>
  <c r="N247" i="9" s="1"/>
  <c r="N248" i="9" s="1"/>
  <c r="C14" i="14" s="1"/>
  <c r="P13" i="14"/>
  <c r="O229" i="9"/>
  <c r="O230" i="9" s="1"/>
  <c r="O231" i="9" s="1"/>
  <c r="O232" i="9" s="1"/>
  <c r="O233" i="9" s="1"/>
  <c r="O234" i="9" s="1"/>
  <c r="O235" i="9" s="1"/>
  <c r="O236" i="9" s="1"/>
  <c r="O237" i="9" s="1"/>
  <c r="O238" i="9" s="1"/>
  <c r="O239" i="9" s="1"/>
  <c r="O240" i="9" s="1"/>
  <c r="O241" i="9" s="1"/>
  <c r="O242" i="9" s="1"/>
  <c r="O243" i="9" s="1"/>
  <c r="O244" i="9" s="1"/>
  <c r="O245" i="9" s="1"/>
  <c r="O246" i="9" s="1"/>
  <c r="O247" i="9" s="1"/>
  <c r="O248" i="9" s="1"/>
  <c r="D14" i="14" s="1"/>
  <c r="Q13" i="14"/>
  <c r="I15" i="9"/>
  <c r="H206" i="1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I12" i="14"/>
  <c r="T12" i="14" s="1"/>
  <c r="H185" i="12"/>
  <c r="H186" i="12" s="1"/>
  <c r="H187" i="12" s="1"/>
  <c r="H188" i="12" s="1"/>
  <c r="H189" i="12" s="1"/>
  <c r="H190" i="12" s="1"/>
  <c r="H191" i="12" s="1"/>
  <c r="H192" i="12" s="1"/>
  <c r="H193" i="12" s="1"/>
  <c r="H194" i="12" s="1"/>
  <c r="H195" i="12" s="1"/>
  <c r="H196" i="12" s="1"/>
  <c r="H197" i="12" s="1"/>
  <c r="H198" i="12" s="1"/>
  <c r="H199" i="12" s="1"/>
  <c r="H200" i="12" s="1"/>
  <c r="H201" i="12" s="1"/>
  <c r="H202" i="12" s="1"/>
  <c r="H203" i="12" s="1"/>
  <c r="H204" i="12" s="1"/>
  <c r="H205" i="12" s="1"/>
  <c r="K11" i="14"/>
  <c r="W11" i="14" s="1"/>
  <c r="H14" i="16" l="1"/>
  <c r="K14" i="9"/>
  <c r="E15" i="16"/>
  <c r="D15" i="16"/>
  <c r="B15" i="16"/>
  <c r="C15" i="16"/>
  <c r="F15" i="16"/>
  <c r="Q249" i="9"/>
  <c r="Q250" i="9" s="1"/>
  <c r="Q251" i="9" s="1"/>
  <c r="Q252" i="9" s="1"/>
  <c r="Q253" i="9" s="1"/>
  <c r="Q254" i="9" s="1"/>
  <c r="Q255" i="9" s="1"/>
  <c r="Q256" i="9" s="1"/>
  <c r="Q257" i="9" s="1"/>
  <c r="Q258" i="9" s="1"/>
  <c r="Q259" i="9" s="1"/>
  <c r="Q260" i="9" s="1"/>
  <c r="Q261" i="9" s="1"/>
  <c r="Q262" i="9" s="1"/>
  <c r="Q263" i="9" s="1"/>
  <c r="Q264" i="9" s="1"/>
  <c r="F14" i="14"/>
  <c r="E249" i="8"/>
  <c r="E250" i="8" s="1"/>
  <c r="E251" i="8" s="1"/>
  <c r="E252" i="8" s="1"/>
  <c r="E253" i="8" s="1"/>
  <c r="E254" i="8" s="1"/>
  <c r="E255" i="8" s="1"/>
  <c r="E256" i="8" s="1"/>
  <c r="E257" i="8" s="1"/>
  <c r="E258" i="8" s="1"/>
  <c r="E259" i="8" s="1"/>
  <c r="E260" i="8" s="1"/>
  <c r="E261" i="8" s="1"/>
  <c r="E262" i="8" s="1"/>
  <c r="E263" i="8" s="1"/>
  <c r="E264" i="8" s="1"/>
  <c r="J14" i="14"/>
  <c r="U14" i="14" s="1"/>
  <c r="J15" i="9"/>
  <c r="O249" i="9"/>
  <c r="O250" i="9" s="1"/>
  <c r="O251" i="9" s="1"/>
  <c r="O252" i="9" s="1"/>
  <c r="O253" i="9" s="1"/>
  <c r="O254" i="9" s="1"/>
  <c r="O255" i="9" s="1"/>
  <c r="O256" i="9" s="1"/>
  <c r="O257" i="9" s="1"/>
  <c r="O258" i="9" s="1"/>
  <c r="O259" i="9" s="1"/>
  <c r="O260" i="9" s="1"/>
  <c r="O261" i="9" s="1"/>
  <c r="O262" i="9" s="1"/>
  <c r="O263" i="9" s="1"/>
  <c r="O264" i="9" s="1"/>
  <c r="D15" i="14" s="1"/>
  <c r="Q14" i="14"/>
  <c r="M249" i="9"/>
  <c r="M250" i="9" s="1"/>
  <c r="M251" i="9" s="1"/>
  <c r="M252" i="9" s="1"/>
  <c r="M253" i="9" s="1"/>
  <c r="M254" i="9" s="1"/>
  <c r="M255" i="9" s="1"/>
  <c r="M256" i="9" s="1"/>
  <c r="M257" i="9" s="1"/>
  <c r="M258" i="9" s="1"/>
  <c r="M259" i="9" s="1"/>
  <c r="M260" i="9" s="1"/>
  <c r="M261" i="9" s="1"/>
  <c r="M262" i="9" s="1"/>
  <c r="M263" i="9" s="1"/>
  <c r="M264" i="9" s="1"/>
  <c r="B15" i="14" s="1"/>
  <c r="N249" i="9"/>
  <c r="N250" i="9" s="1"/>
  <c r="N251" i="9" s="1"/>
  <c r="N252" i="9" s="1"/>
  <c r="N253" i="9" s="1"/>
  <c r="N254" i="9" s="1"/>
  <c r="N255" i="9" s="1"/>
  <c r="N256" i="9" s="1"/>
  <c r="N257" i="9" s="1"/>
  <c r="N258" i="9" s="1"/>
  <c r="N259" i="9" s="1"/>
  <c r="N260" i="9" s="1"/>
  <c r="N261" i="9" s="1"/>
  <c r="N262" i="9" s="1"/>
  <c r="N263" i="9" s="1"/>
  <c r="N264" i="9" s="1"/>
  <c r="C15" i="14" s="1"/>
  <c r="P14" i="14"/>
  <c r="P249" i="9"/>
  <c r="P250" i="9" s="1"/>
  <c r="P251" i="9" s="1"/>
  <c r="P252" i="9" s="1"/>
  <c r="P253" i="9" s="1"/>
  <c r="P254" i="9" s="1"/>
  <c r="P255" i="9" s="1"/>
  <c r="P256" i="9" s="1"/>
  <c r="P257" i="9" s="1"/>
  <c r="P258" i="9" s="1"/>
  <c r="P259" i="9" s="1"/>
  <c r="P260" i="9" s="1"/>
  <c r="P261" i="9" s="1"/>
  <c r="P262" i="9" s="1"/>
  <c r="P263" i="9" s="1"/>
  <c r="P264" i="9" s="1"/>
  <c r="E15" i="14" s="1"/>
  <c r="R14" i="14"/>
  <c r="I16" i="9"/>
  <c r="H206" i="12"/>
  <c r="H207" i="12" s="1"/>
  <c r="H208" i="12" s="1"/>
  <c r="H209" i="12" s="1"/>
  <c r="H210" i="12" s="1"/>
  <c r="H211" i="12" s="1"/>
  <c r="H212" i="12" s="1"/>
  <c r="H213" i="12" s="1"/>
  <c r="H214" i="12" s="1"/>
  <c r="H215" i="12" s="1"/>
  <c r="H216" i="12" s="1"/>
  <c r="H217" i="12" s="1"/>
  <c r="H218" i="12" s="1"/>
  <c r="H219" i="12" s="1"/>
  <c r="H220" i="12" s="1"/>
  <c r="H221" i="12" s="1"/>
  <c r="H222" i="12" s="1"/>
  <c r="H223" i="12" s="1"/>
  <c r="H224" i="12" s="1"/>
  <c r="H225" i="12" s="1"/>
  <c r="H226" i="12" s="1"/>
  <c r="H227" i="12" s="1"/>
  <c r="H228" i="12" s="1"/>
  <c r="K12" i="14"/>
  <c r="W12" i="14" s="1"/>
  <c r="H229" i="11"/>
  <c r="H230" i="11" s="1"/>
  <c r="H231" i="11" s="1"/>
  <c r="H232" i="11" s="1"/>
  <c r="H233" i="11" s="1"/>
  <c r="H234" i="11" s="1"/>
  <c r="H235" i="11" s="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I13" i="14"/>
  <c r="T13" i="14" s="1"/>
  <c r="H15" i="16" l="1"/>
  <c r="D16" i="16"/>
  <c r="E16" i="16"/>
  <c r="C16" i="16"/>
  <c r="B16" i="16"/>
  <c r="F16" i="16"/>
  <c r="E265" i="8"/>
  <c r="E266" i="8" s="1"/>
  <c r="E267" i="8" s="1"/>
  <c r="E268" i="8" s="1"/>
  <c r="E269" i="8" s="1"/>
  <c r="E270" i="8" s="1"/>
  <c r="E271" i="8" s="1"/>
  <c r="E272" i="8" s="1"/>
  <c r="E273" i="8" s="1"/>
  <c r="E274" i="8" s="1"/>
  <c r="E275" i="8" s="1"/>
  <c r="E276" i="8" s="1"/>
  <c r="E277" i="8" s="1"/>
  <c r="E278" i="8" s="1"/>
  <c r="E279" i="8" s="1"/>
  <c r="E280" i="8" s="1"/>
  <c r="E281" i="8" s="1"/>
  <c r="E282" i="8" s="1"/>
  <c r="E283" i="8" s="1"/>
  <c r="E284" i="8" s="1"/>
  <c r="E285" i="8" s="1"/>
  <c r="E286" i="8" s="1"/>
  <c r="J15" i="14"/>
  <c r="U15" i="14" s="1"/>
  <c r="Q265" i="9"/>
  <c r="Q266" i="9" s="1"/>
  <c r="Q267" i="9" s="1"/>
  <c r="Q268" i="9" s="1"/>
  <c r="Q269" i="9" s="1"/>
  <c r="Q270" i="9" s="1"/>
  <c r="Q271" i="9" s="1"/>
  <c r="Q272" i="9" s="1"/>
  <c r="Q273" i="9" s="1"/>
  <c r="Q274" i="9" s="1"/>
  <c r="Q275" i="9" s="1"/>
  <c r="Q276" i="9" s="1"/>
  <c r="Q277" i="9" s="1"/>
  <c r="Q278" i="9" s="1"/>
  <c r="Q279" i="9" s="1"/>
  <c r="Q280" i="9" s="1"/>
  <c r="Q281" i="9" s="1"/>
  <c r="Q282" i="9" s="1"/>
  <c r="Q283" i="9" s="1"/>
  <c r="Q284" i="9" s="1"/>
  <c r="Q285" i="9" s="1"/>
  <c r="Q286" i="9" s="1"/>
  <c r="F15" i="14"/>
  <c r="J16" i="9"/>
  <c r="K15" i="9"/>
  <c r="P265" i="9"/>
  <c r="P266" i="9" s="1"/>
  <c r="P267" i="9" s="1"/>
  <c r="P268" i="9" s="1"/>
  <c r="P269" i="9" s="1"/>
  <c r="P270" i="9" s="1"/>
  <c r="P271" i="9" s="1"/>
  <c r="P272" i="9" s="1"/>
  <c r="P273" i="9" s="1"/>
  <c r="P274" i="9" s="1"/>
  <c r="P275" i="9" s="1"/>
  <c r="P276" i="9" s="1"/>
  <c r="P277" i="9" s="1"/>
  <c r="P278" i="9" s="1"/>
  <c r="P279" i="9" s="1"/>
  <c r="P280" i="9" s="1"/>
  <c r="P281" i="9" s="1"/>
  <c r="P282" i="9" s="1"/>
  <c r="P283" i="9" s="1"/>
  <c r="P284" i="9" s="1"/>
  <c r="P285" i="9" s="1"/>
  <c r="P286" i="9" s="1"/>
  <c r="E16" i="14" s="1"/>
  <c r="R15" i="14"/>
  <c r="M265" i="9"/>
  <c r="M266" i="9" s="1"/>
  <c r="M267" i="9" s="1"/>
  <c r="M268" i="9" s="1"/>
  <c r="M269" i="9" s="1"/>
  <c r="M270" i="9" s="1"/>
  <c r="M271" i="9" s="1"/>
  <c r="M272" i="9" s="1"/>
  <c r="M273" i="9" s="1"/>
  <c r="M274" i="9" s="1"/>
  <c r="M275" i="9" s="1"/>
  <c r="M276" i="9" s="1"/>
  <c r="M277" i="9" s="1"/>
  <c r="M278" i="9" s="1"/>
  <c r="M279" i="9" s="1"/>
  <c r="M280" i="9" s="1"/>
  <c r="M281" i="9" s="1"/>
  <c r="M282" i="9" s="1"/>
  <c r="M283" i="9" s="1"/>
  <c r="M284" i="9" s="1"/>
  <c r="M285" i="9" s="1"/>
  <c r="M286" i="9" s="1"/>
  <c r="B16" i="14" s="1"/>
  <c r="N265" i="9"/>
  <c r="N266" i="9" s="1"/>
  <c r="N267" i="9" s="1"/>
  <c r="N268" i="9" s="1"/>
  <c r="N269" i="9" s="1"/>
  <c r="N270" i="9" s="1"/>
  <c r="N271" i="9" s="1"/>
  <c r="N272" i="9" s="1"/>
  <c r="N273" i="9" s="1"/>
  <c r="N274" i="9" s="1"/>
  <c r="N275" i="9" s="1"/>
  <c r="N276" i="9" s="1"/>
  <c r="N277" i="9" s="1"/>
  <c r="N278" i="9" s="1"/>
  <c r="N279" i="9" s="1"/>
  <c r="N280" i="9" s="1"/>
  <c r="N281" i="9" s="1"/>
  <c r="N282" i="9" s="1"/>
  <c r="N283" i="9" s="1"/>
  <c r="N284" i="9" s="1"/>
  <c r="N285" i="9" s="1"/>
  <c r="N286" i="9" s="1"/>
  <c r="C16" i="14" s="1"/>
  <c r="P15" i="14"/>
  <c r="O265" i="9"/>
  <c r="O266" i="9" s="1"/>
  <c r="O267" i="9" s="1"/>
  <c r="O268" i="9" s="1"/>
  <c r="O269" i="9" s="1"/>
  <c r="O270" i="9" s="1"/>
  <c r="O271" i="9" s="1"/>
  <c r="O272" i="9" s="1"/>
  <c r="O273" i="9" s="1"/>
  <c r="O274" i="9" s="1"/>
  <c r="O275" i="9" s="1"/>
  <c r="O276" i="9" s="1"/>
  <c r="O277" i="9" s="1"/>
  <c r="O278" i="9" s="1"/>
  <c r="O279" i="9" s="1"/>
  <c r="O280" i="9" s="1"/>
  <c r="O281" i="9" s="1"/>
  <c r="O282" i="9" s="1"/>
  <c r="O283" i="9" s="1"/>
  <c r="O284" i="9" s="1"/>
  <c r="O285" i="9" s="1"/>
  <c r="O286" i="9" s="1"/>
  <c r="D16" i="14" s="1"/>
  <c r="Q15" i="14"/>
  <c r="I14" i="14"/>
  <c r="T14" i="14" s="1"/>
  <c r="H249" i="1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I17" i="9"/>
  <c r="H229" i="12"/>
  <c r="H230" i="12" s="1"/>
  <c r="H231" i="12" s="1"/>
  <c r="H232" i="12" s="1"/>
  <c r="H233" i="12" s="1"/>
  <c r="H234" i="12" s="1"/>
  <c r="H235" i="12" s="1"/>
  <c r="H236" i="12" s="1"/>
  <c r="H237" i="12" s="1"/>
  <c r="H238" i="12" s="1"/>
  <c r="H239" i="12" s="1"/>
  <c r="H240" i="12" s="1"/>
  <c r="H241" i="12" s="1"/>
  <c r="H242" i="12" s="1"/>
  <c r="H243" i="12" s="1"/>
  <c r="H244" i="12" s="1"/>
  <c r="H245" i="12" s="1"/>
  <c r="H246" i="12" s="1"/>
  <c r="H247" i="12" s="1"/>
  <c r="H248" i="12" s="1"/>
  <c r="K13" i="14"/>
  <c r="W13" i="14" s="1"/>
  <c r="H16" i="16" l="1"/>
  <c r="K16" i="9"/>
  <c r="C17" i="16"/>
  <c r="E17" i="16"/>
  <c r="F17" i="16"/>
  <c r="D17" i="16"/>
  <c r="B17" i="16"/>
  <c r="Q287" i="9"/>
  <c r="Q288" i="9" s="1"/>
  <c r="Q289" i="9" s="1"/>
  <c r="Q290" i="9" s="1"/>
  <c r="Q291" i="9" s="1"/>
  <c r="Q292" i="9" s="1"/>
  <c r="Q293" i="9" s="1"/>
  <c r="Q294" i="9" s="1"/>
  <c r="Q295" i="9" s="1"/>
  <c r="Q296" i="9" s="1"/>
  <c r="Q297" i="9" s="1"/>
  <c r="Q298" i="9" s="1"/>
  <c r="Q299" i="9" s="1"/>
  <c r="Q300" i="9" s="1"/>
  <c r="Q301" i="9" s="1"/>
  <c r="Q302" i="9" s="1"/>
  <c r="Q303" i="9" s="1"/>
  <c r="Q304" i="9" s="1"/>
  <c r="Q305" i="9" s="1"/>
  <c r="Q306" i="9" s="1"/>
  <c r="Q307" i="9" s="1"/>
  <c r="Q308" i="9" s="1"/>
  <c r="F16" i="14"/>
  <c r="E287" i="8"/>
  <c r="E288" i="8" s="1"/>
  <c r="E289" i="8" s="1"/>
  <c r="E290" i="8" s="1"/>
  <c r="E291" i="8" s="1"/>
  <c r="E292" i="8" s="1"/>
  <c r="E293" i="8" s="1"/>
  <c r="E294" i="8" s="1"/>
  <c r="E295" i="8" s="1"/>
  <c r="E296" i="8" s="1"/>
  <c r="E297" i="8" s="1"/>
  <c r="E298" i="8" s="1"/>
  <c r="E299" i="8" s="1"/>
  <c r="E300" i="8" s="1"/>
  <c r="E301" i="8" s="1"/>
  <c r="E302" i="8" s="1"/>
  <c r="E303" i="8" s="1"/>
  <c r="E304" i="8" s="1"/>
  <c r="E305" i="8" s="1"/>
  <c r="E306" i="8" s="1"/>
  <c r="E307" i="8" s="1"/>
  <c r="E308" i="8" s="1"/>
  <c r="J16" i="14"/>
  <c r="U16" i="14" s="1"/>
  <c r="J17" i="9"/>
  <c r="O287" i="9"/>
  <c r="O288" i="9" s="1"/>
  <c r="O289" i="9" s="1"/>
  <c r="O290" i="9" s="1"/>
  <c r="O291" i="9" s="1"/>
  <c r="O292" i="9" s="1"/>
  <c r="O293" i="9" s="1"/>
  <c r="O294" i="9" s="1"/>
  <c r="O295" i="9" s="1"/>
  <c r="O296" i="9" s="1"/>
  <c r="O297" i="9" s="1"/>
  <c r="O298" i="9" s="1"/>
  <c r="O299" i="9" s="1"/>
  <c r="O300" i="9" s="1"/>
  <c r="O301" i="9" s="1"/>
  <c r="O302" i="9" s="1"/>
  <c r="O303" i="9" s="1"/>
  <c r="O304" i="9" s="1"/>
  <c r="O305" i="9" s="1"/>
  <c r="O306" i="9" s="1"/>
  <c r="O307" i="9" s="1"/>
  <c r="O308" i="9" s="1"/>
  <c r="D17" i="14" s="1"/>
  <c r="M287" i="9"/>
  <c r="M288" i="9" s="1"/>
  <c r="M289" i="9" s="1"/>
  <c r="M290" i="9" s="1"/>
  <c r="M291" i="9" s="1"/>
  <c r="M292" i="9" s="1"/>
  <c r="M293" i="9" s="1"/>
  <c r="M294" i="9" s="1"/>
  <c r="M295" i="9" s="1"/>
  <c r="M296" i="9" s="1"/>
  <c r="M297" i="9" s="1"/>
  <c r="M298" i="9" s="1"/>
  <c r="M299" i="9" s="1"/>
  <c r="M300" i="9" s="1"/>
  <c r="M301" i="9" s="1"/>
  <c r="M302" i="9" s="1"/>
  <c r="M303" i="9" s="1"/>
  <c r="M304" i="9" s="1"/>
  <c r="M305" i="9" s="1"/>
  <c r="M306" i="9" s="1"/>
  <c r="M307" i="9" s="1"/>
  <c r="M308" i="9" s="1"/>
  <c r="B17" i="14" s="1"/>
  <c r="N287" i="9"/>
  <c r="N288" i="9" s="1"/>
  <c r="N289" i="9" s="1"/>
  <c r="N290" i="9" s="1"/>
  <c r="N291" i="9" s="1"/>
  <c r="N292" i="9" s="1"/>
  <c r="N293" i="9" s="1"/>
  <c r="N294" i="9" s="1"/>
  <c r="N295" i="9" s="1"/>
  <c r="N296" i="9" s="1"/>
  <c r="N297" i="9" s="1"/>
  <c r="N298" i="9" s="1"/>
  <c r="N299" i="9" s="1"/>
  <c r="N300" i="9" s="1"/>
  <c r="N301" i="9" s="1"/>
  <c r="N302" i="9" s="1"/>
  <c r="N303" i="9" s="1"/>
  <c r="N304" i="9" s="1"/>
  <c r="N305" i="9" s="1"/>
  <c r="N306" i="9" s="1"/>
  <c r="N307" i="9" s="1"/>
  <c r="N308" i="9" s="1"/>
  <c r="C17" i="14" s="1"/>
  <c r="P16" i="14"/>
  <c r="P287" i="9"/>
  <c r="P288" i="9" s="1"/>
  <c r="P289" i="9" s="1"/>
  <c r="P290" i="9" s="1"/>
  <c r="P291" i="9" s="1"/>
  <c r="P292" i="9" s="1"/>
  <c r="P293" i="9" s="1"/>
  <c r="P294" i="9" s="1"/>
  <c r="P295" i="9" s="1"/>
  <c r="P296" i="9" s="1"/>
  <c r="P297" i="9" s="1"/>
  <c r="P298" i="9" s="1"/>
  <c r="P299" i="9" s="1"/>
  <c r="P300" i="9" s="1"/>
  <c r="P301" i="9" s="1"/>
  <c r="P302" i="9" s="1"/>
  <c r="P303" i="9" s="1"/>
  <c r="P304" i="9" s="1"/>
  <c r="P305" i="9" s="1"/>
  <c r="P306" i="9" s="1"/>
  <c r="P307" i="9" s="1"/>
  <c r="P308" i="9" s="1"/>
  <c r="E17" i="14" s="1"/>
  <c r="R16" i="14"/>
  <c r="K14" i="14"/>
  <c r="W14" i="14" s="1"/>
  <c r="H249" i="12"/>
  <c r="H250" i="12" s="1"/>
  <c r="H251" i="12" s="1"/>
  <c r="H252" i="12" s="1"/>
  <c r="H253" i="12" s="1"/>
  <c r="H254" i="12" s="1"/>
  <c r="H255" i="12" s="1"/>
  <c r="H256" i="12" s="1"/>
  <c r="H257" i="12" s="1"/>
  <c r="H258" i="12" s="1"/>
  <c r="H259" i="12" s="1"/>
  <c r="H260" i="12" s="1"/>
  <c r="H261" i="12" s="1"/>
  <c r="H262" i="12" s="1"/>
  <c r="H263" i="12" s="1"/>
  <c r="H264" i="12" s="1"/>
  <c r="H265" i="1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I15" i="14"/>
  <c r="T15" i="14" s="1"/>
  <c r="I18" i="9"/>
  <c r="H17" i="16" l="1"/>
  <c r="K17" i="9"/>
  <c r="B18" i="16"/>
  <c r="F18" i="16"/>
  <c r="E18" i="16"/>
  <c r="C18" i="16"/>
  <c r="D18" i="16"/>
  <c r="E309" i="8"/>
  <c r="E310" i="8" s="1"/>
  <c r="E311" i="8" s="1"/>
  <c r="E312" i="8" s="1"/>
  <c r="E313" i="8" s="1"/>
  <c r="E314" i="8" s="1"/>
  <c r="E315" i="8" s="1"/>
  <c r="E316" i="8" s="1"/>
  <c r="E317" i="8" s="1"/>
  <c r="E318" i="8" s="1"/>
  <c r="E319" i="8" s="1"/>
  <c r="E320" i="8" s="1"/>
  <c r="E321" i="8" s="1"/>
  <c r="E322" i="8" s="1"/>
  <c r="E323" i="8" s="1"/>
  <c r="E324" i="8" s="1"/>
  <c r="E325" i="8" s="1"/>
  <c r="E326" i="8" s="1"/>
  <c r="J17" i="14"/>
  <c r="U17" i="14" s="1"/>
  <c r="Q309" i="9"/>
  <c r="Q310" i="9" s="1"/>
  <c r="Q311" i="9" s="1"/>
  <c r="Q312" i="9" s="1"/>
  <c r="Q313" i="9" s="1"/>
  <c r="Q314" i="9" s="1"/>
  <c r="Q315" i="9" s="1"/>
  <c r="Q316" i="9" s="1"/>
  <c r="Q317" i="9" s="1"/>
  <c r="Q318" i="9" s="1"/>
  <c r="Q319" i="9" s="1"/>
  <c r="Q320" i="9" s="1"/>
  <c r="Q321" i="9" s="1"/>
  <c r="Q322" i="9" s="1"/>
  <c r="Q323" i="9" s="1"/>
  <c r="Q324" i="9" s="1"/>
  <c r="Q325" i="9" s="1"/>
  <c r="Q326" i="9" s="1"/>
  <c r="F17" i="14"/>
  <c r="R17" i="14" s="1"/>
  <c r="J18" i="9"/>
  <c r="P309" i="9"/>
  <c r="P310" i="9" s="1"/>
  <c r="P311" i="9" s="1"/>
  <c r="P312" i="9" s="1"/>
  <c r="P313" i="9" s="1"/>
  <c r="P314" i="9" s="1"/>
  <c r="P315" i="9" s="1"/>
  <c r="P316" i="9" s="1"/>
  <c r="P317" i="9" s="1"/>
  <c r="P318" i="9" s="1"/>
  <c r="P319" i="9" s="1"/>
  <c r="P320" i="9" s="1"/>
  <c r="P321" i="9" s="1"/>
  <c r="P322" i="9" s="1"/>
  <c r="P323" i="9" s="1"/>
  <c r="P324" i="9" s="1"/>
  <c r="P325" i="9" s="1"/>
  <c r="P326" i="9" s="1"/>
  <c r="E18" i="14" s="1"/>
  <c r="Q22" i="14" s="1"/>
  <c r="M309" i="9"/>
  <c r="M310" i="9" s="1"/>
  <c r="M311" i="9" s="1"/>
  <c r="M312" i="9" s="1"/>
  <c r="M313" i="9" s="1"/>
  <c r="M314" i="9" s="1"/>
  <c r="M315" i="9" s="1"/>
  <c r="M316" i="9" s="1"/>
  <c r="M317" i="9" s="1"/>
  <c r="M318" i="9" s="1"/>
  <c r="M319" i="9" s="1"/>
  <c r="M320" i="9" s="1"/>
  <c r="M321" i="9" s="1"/>
  <c r="M322" i="9" s="1"/>
  <c r="M323" i="9" s="1"/>
  <c r="M324" i="9" s="1"/>
  <c r="M325" i="9" s="1"/>
  <c r="M326" i="9" s="1"/>
  <c r="B18" i="14" s="1"/>
  <c r="N22" i="14" s="1"/>
  <c r="N309" i="9"/>
  <c r="N310" i="9" s="1"/>
  <c r="N311" i="9" s="1"/>
  <c r="N312" i="9" s="1"/>
  <c r="N313" i="9" s="1"/>
  <c r="N314" i="9" s="1"/>
  <c r="N315" i="9" s="1"/>
  <c r="N316" i="9" s="1"/>
  <c r="N317" i="9" s="1"/>
  <c r="N318" i="9" s="1"/>
  <c r="N319" i="9" s="1"/>
  <c r="N320" i="9" s="1"/>
  <c r="N321" i="9" s="1"/>
  <c r="N322" i="9" s="1"/>
  <c r="N323" i="9" s="1"/>
  <c r="N324" i="9" s="1"/>
  <c r="N325" i="9" s="1"/>
  <c r="N326" i="9" s="1"/>
  <c r="C18" i="14" s="1"/>
  <c r="O22" i="14" s="1"/>
  <c r="P17" i="14"/>
  <c r="O309" i="9"/>
  <c r="O310" i="9" s="1"/>
  <c r="O311" i="9" s="1"/>
  <c r="O312" i="9" s="1"/>
  <c r="O313" i="9" s="1"/>
  <c r="O314" i="9" s="1"/>
  <c r="O315" i="9" s="1"/>
  <c r="O316" i="9" s="1"/>
  <c r="O317" i="9" s="1"/>
  <c r="O318" i="9" s="1"/>
  <c r="O319" i="9" s="1"/>
  <c r="O320" i="9" s="1"/>
  <c r="O321" i="9" s="1"/>
  <c r="O322" i="9" s="1"/>
  <c r="O323" i="9" s="1"/>
  <c r="O324" i="9" s="1"/>
  <c r="O325" i="9" s="1"/>
  <c r="O326" i="9" s="1"/>
  <c r="D18" i="14" s="1"/>
  <c r="P22" i="14" s="1"/>
  <c r="Q17" i="14"/>
  <c r="H287" i="11"/>
  <c r="H288" i="11" s="1"/>
  <c r="H289" i="11" s="1"/>
  <c r="H290" i="11" s="1"/>
  <c r="H291" i="11" s="1"/>
  <c r="H292" i="11" s="1"/>
  <c r="H293" i="11" s="1"/>
  <c r="H294" i="11" s="1"/>
  <c r="H295" i="11" s="1"/>
  <c r="H296" i="11" s="1"/>
  <c r="H297" i="11" s="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I16" i="14"/>
  <c r="T16" i="14" s="1"/>
  <c r="H265" i="12"/>
  <c r="H266" i="12" s="1"/>
  <c r="H267" i="12" s="1"/>
  <c r="H268" i="12" s="1"/>
  <c r="H269" i="12" s="1"/>
  <c r="H270" i="12" s="1"/>
  <c r="H271" i="12" s="1"/>
  <c r="H272" i="12" s="1"/>
  <c r="H273" i="12" s="1"/>
  <c r="H274" i="12" s="1"/>
  <c r="H275" i="12" s="1"/>
  <c r="H276" i="12" s="1"/>
  <c r="H277" i="12" s="1"/>
  <c r="H278" i="12" s="1"/>
  <c r="H279" i="12" s="1"/>
  <c r="H280" i="12" s="1"/>
  <c r="H281" i="12" s="1"/>
  <c r="H282" i="12" s="1"/>
  <c r="H283" i="12" s="1"/>
  <c r="H284" i="12" s="1"/>
  <c r="H285" i="12" s="1"/>
  <c r="H286" i="12" s="1"/>
  <c r="K15" i="14"/>
  <c r="W15" i="14" s="1"/>
  <c r="I19" i="9"/>
  <c r="K18" i="9" l="1"/>
  <c r="E19" i="16"/>
  <c r="F19" i="16"/>
  <c r="C19" i="16"/>
  <c r="B19" i="16"/>
  <c r="D19" i="16"/>
  <c r="Q327" i="9"/>
  <c r="F19" i="14" s="1"/>
  <c r="F18" i="14"/>
  <c r="R22" i="14" s="1"/>
  <c r="E327" i="8"/>
  <c r="J19" i="14" s="1"/>
  <c r="J18" i="14"/>
  <c r="J19" i="9"/>
  <c r="O327" i="9"/>
  <c r="Q18" i="14"/>
  <c r="M327" i="9"/>
  <c r="N327" i="9"/>
  <c r="P18" i="14"/>
  <c r="P327" i="9"/>
  <c r="R18" i="14"/>
  <c r="H287" i="12"/>
  <c r="H288" i="12" s="1"/>
  <c r="H289" i="12" s="1"/>
  <c r="H290" i="12" s="1"/>
  <c r="H291" i="12" s="1"/>
  <c r="H292" i="12" s="1"/>
  <c r="H293" i="12" s="1"/>
  <c r="H294" i="12" s="1"/>
  <c r="H295" i="12" s="1"/>
  <c r="H296" i="12" s="1"/>
  <c r="H297" i="12" s="1"/>
  <c r="H298" i="12" s="1"/>
  <c r="H299" i="12" s="1"/>
  <c r="H300" i="12" s="1"/>
  <c r="H301" i="12" s="1"/>
  <c r="H302" i="12" s="1"/>
  <c r="H303" i="12" s="1"/>
  <c r="H304" i="12" s="1"/>
  <c r="H305" i="12" s="1"/>
  <c r="H306" i="12" s="1"/>
  <c r="H307" i="12" s="1"/>
  <c r="H308" i="12" s="1"/>
  <c r="K16" i="14"/>
  <c r="W16" i="14" s="1"/>
  <c r="H309" i="11"/>
  <c r="H310" i="11" s="1"/>
  <c r="H311" i="11" s="1"/>
  <c r="H312" i="11" s="1"/>
  <c r="H313" i="11" s="1"/>
  <c r="H314" i="11" s="1"/>
  <c r="H315" i="11" s="1"/>
  <c r="H316" i="11" s="1"/>
  <c r="H317" i="11" s="1"/>
  <c r="H318" i="11" s="1"/>
  <c r="H319" i="11" s="1"/>
  <c r="H320" i="11" s="1"/>
  <c r="H321" i="11" s="1"/>
  <c r="H322" i="11" s="1"/>
  <c r="H323" i="11" s="1"/>
  <c r="H324" i="11" s="1"/>
  <c r="H325" i="11" s="1"/>
  <c r="H326" i="11" s="1"/>
  <c r="I17" i="14"/>
  <c r="T17" i="14" s="1"/>
  <c r="I20" i="9"/>
  <c r="H18" i="16"/>
  <c r="K19" i="9" l="1"/>
  <c r="D20" i="16"/>
  <c r="F20" i="16"/>
  <c r="E20" i="16"/>
  <c r="B20" i="16"/>
  <c r="C20" i="16"/>
  <c r="U19" i="14"/>
  <c r="R23" i="14"/>
  <c r="E19" i="14"/>
  <c r="Q20" i="14" s="1"/>
  <c r="Q21" i="14" s="1"/>
  <c r="B19" i="14"/>
  <c r="N23" i="14" s="1"/>
  <c r="U18" i="14"/>
  <c r="U22" i="14"/>
  <c r="D19" i="14"/>
  <c r="P23" i="14" s="1"/>
  <c r="C19" i="14"/>
  <c r="O23" i="14" s="1"/>
  <c r="O26" i="14" s="1"/>
  <c r="J20" i="9"/>
  <c r="R19" i="14"/>
  <c r="Q19" i="14"/>
  <c r="H327" i="11"/>
  <c r="I19" i="14" s="1"/>
  <c r="I18" i="14"/>
  <c r="H309" i="12"/>
  <c r="H310" i="12" s="1"/>
  <c r="H311" i="12" s="1"/>
  <c r="H312" i="12" s="1"/>
  <c r="H313" i="12" s="1"/>
  <c r="H314" i="12" s="1"/>
  <c r="H315" i="12" s="1"/>
  <c r="H316" i="12" s="1"/>
  <c r="H317" i="12" s="1"/>
  <c r="H318" i="12" s="1"/>
  <c r="H319" i="12" s="1"/>
  <c r="H320" i="12" s="1"/>
  <c r="H321" i="12" s="1"/>
  <c r="H322" i="12" s="1"/>
  <c r="H323" i="12" s="1"/>
  <c r="H324" i="12" s="1"/>
  <c r="H325" i="12" s="1"/>
  <c r="H326" i="12" s="1"/>
  <c r="K17" i="14"/>
  <c r="W17" i="14" s="1"/>
  <c r="H19" i="16"/>
  <c r="H3" i="14"/>
  <c r="S3" i="14" s="1"/>
  <c r="I21" i="9"/>
  <c r="C21" i="16" l="1"/>
  <c r="F21" i="16"/>
  <c r="E21" i="16"/>
  <c r="D21" i="16"/>
  <c r="B21" i="16"/>
  <c r="P19" i="14"/>
  <c r="Q23" i="14"/>
  <c r="P20" i="14"/>
  <c r="P21" i="14" s="1"/>
  <c r="T18" i="14"/>
  <c r="T22" i="14"/>
  <c r="J21" i="9"/>
  <c r="N3" i="14"/>
  <c r="K20" i="9"/>
  <c r="O3" i="14" s="1"/>
  <c r="R20" i="14"/>
  <c r="R21" i="14" s="1"/>
  <c r="H327" i="12"/>
  <c r="K19" i="14" s="1"/>
  <c r="K18" i="14"/>
  <c r="W18" i="14" s="1"/>
  <c r="T19" i="14"/>
  <c r="T20" i="14"/>
  <c r="T21" i="14" s="1"/>
  <c r="I22" i="9"/>
  <c r="H20" i="16"/>
  <c r="K21" i="9" l="1"/>
  <c r="B22" i="16"/>
  <c r="F22" i="16"/>
  <c r="C22" i="16"/>
  <c r="E22" i="16"/>
  <c r="D22" i="16"/>
  <c r="J22" i="9"/>
  <c r="W19" i="14"/>
  <c r="W20" i="14"/>
  <c r="W21" i="14" s="1"/>
  <c r="L3" i="14"/>
  <c r="X3" i="14" s="1"/>
  <c r="H21" i="16"/>
  <c r="I23" i="9"/>
  <c r="K22" i="9" l="1"/>
  <c r="E23" i="16"/>
  <c r="B23" i="16"/>
  <c r="D23" i="16"/>
  <c r="F23" i="16"/>
  <c r="C23" i="16"/>
  <c r="J23" i="9"/>
  <c r="H22" i="16"/>
  <c r="I24" i="9"/>
  <c r="K23" i="9" l="1"/>
  <c r="D24" i="16"/>
  <c r="B24" i="16"/>
  <c r="F24" i="16"/>
  <c r="E24" i="16"/>
  <c r="C24" i="16"/>
  <c r="H23" i="16"/>
  <c r="J24" i="9"/>
  <c r="I25" i="9"/>
  <c r="K24" i="9" l="1"/>
  <c r="C25" i="16"/>
  <c r="B25" i="16"/>
  <c r="E25" i="16"/>
  <c r="D25" i="16"/>
  <c r="F25" i="16"/>
  <c r="J25" i="9"/>
  <c r="H24" i="16"/>
  <c r="I26" i="9"/>
  <c r="K25" i="9" l="1"/>
  <c r="B26" i="16"/>
  <c r="F26" i="16"/>
  <c r="C26" i="16"/>
  <c r="D26" i="16"/>
  <c r="E26" i="16"/>
  <c r="J26" i="9"/>
  <c r="I27" i="9"/>
  <c r="H25" i="16"/>
  <c r="K26" i="9" l="1"/>
  <c r="E27" i="16"/>
  <c r="C27" i="16"/>
  <c r="F27" i="16"/>
  <c r="D27" i="16"/>
  <c r="B27" i="16"/>
  <c r="J27" i="9"/>
  <c r="I28" i="9"/>
  <c r="H26" i="16"/>
  <c r="K27" i="9" l="1"/>
  <c r="D28" i="16"/>
  <c r="C28" i="16"/>
  <c r="B28" i="16"/>
  <c r="E28" i="16"/>
  <c r="F28" i="16"/>
  <c r="J28" i="9"/>
  <c r="H27" i="16"/>
  <c r="I29" i="9"/>
  <c r="K28" i="9" l="1"/>
  <c r="C29" i="16"/>
  <c r="D29" i="16"/>
  <c r="B29" i="16"/>
  <c r="E29" i="16"/>
  <c r="F29" i="16"/>
  <c r="J29" i="9"/>
  <c r="H28" i="16"/>
  <c r="I30" i="9"/>
  <c r="K29" i="9" l="1"/>
  <c r="B30" i="16"/>
  <c r="F30" i="16"/>
  <c r="D30" i="16"/>
  <c r="E30" i="16"/>
  <c r="C30" i="16"/>
  <c r="H29" i="16"/>
  <c r="J30" i="9"/>
  <c r="I31" i="9"/>
  <c r="K30" i="9" l="1"/>
  <c r="E31" i="16"/>
  <c r="D31" i="16"/>
  <c r="C31" i="16"/>
  <c r="F31" i="16"/>
  <c r="B31" i="16"/>
  <c r="J31" i="9"/>
  <c r="H30" i="16"/>
  <c r="I32" i="9"/>
  <c r="K31" i="9" l="1"/>
  <c r="D32" i="16"/>
  <c r="E32" i="16"/>
  <c r="B32" i="16"/>
  <c r="F32" i="16"/>
  <c r="C32" i="16"/>
  <c r="J32" i="9"/>
  <c r="H31" i="16"/>
  <c r="I33" i="9"/>
  <c r="K32" i="9" l="1"/>
  <c r="C33" i="16"/>
  <c r="E33" i="16"/>
  <c r="D33" i="16"/>
  <c r="B33" i="16"/>
  <c r="F33" i="16"/>
  <c r="J33" i="9"/>
  <c r="H32" i="16"/>
  <c r="I34" i="9"/>
  <c r="K33" i="9" l="1"/>
  <c r="B34" i="16"/>
  <c r="F34" i="16"/>
  <c r="E34" i="16"/>
  <c r="D34" i="16"/>
  <c r="C34" i="16"/>
  <c r="J34" i="9"/>
  <c r="H33" i="16"/>
  <c r="I35" i="9"/>
  <c r="K34" i="9" l="1"/>
  <c r="E35" i="16"/>
  <c r="F35" i="16"/>
  <c r="B35" i="16"/>
  <c r="C35" i="16"/>
  <c r="D35" i="16"/>
  <c r="J35" i="9"/>
  <c r="H34" i="16"/>
  <c r="I36" i="9"/>
  <c r="K35" i="9" l="1"/>
  <c r="D36" i="16"/>
  <c r="F36" i="16"/>
  <c r="C36" i="16"/>
  <c r="B36" i="16"/>
  <c r="E36" i="16"/>
  <c r="J36" i="9"/>
  <c r="H35" i="16"/>
  <c r="I37" i="9"/>
  <c r="K36" i="9" l="1"/>
  <c r="C37" i="16"/>
  <c r="F37" i="16"/>
  <c r="E37" i="16"/>
  <c r="B37" i="16"/>
  <c r="D37" i="16"/>
  <c r="J37" i="9"/>
  <c r="H36" i="16"/>
  <c r="I38" i="9"/>
  <c r="K37" i="9" l="1"/>
  <c r="B38" i="16"/>
  <c r="F38" i="16"/>
  <c r="E38" i="16"/>
  <c r="C38" i="16"/>
  <c r="D38" i="16"/>
  <c r="J38" i="9"/>
  <c r="H37" i="16"/>
  <c r="I39" i="9"/>
  <c r="H38" i="16" l="1"/>
  <c r="K38" i="9"/>
  <c r="E39" i="16"/>
  <c r="B39" i="16"/>
  <c r="C39" i="16"/>
  <c r="D39" i="16"/>
  <c r="F39" i="16"/>
  <c r="J39" i="9"/>
  <c r="I40" i="9"/>
  <c r="K39" i="9" l="1"/>
  <c r="D40" i="16"/>
  <c r="B40" i="16"/>
  <c r="E40" i="16"/>
  <c r="F40" i="16"/>
  <c r="C40" i="16"/>
  <c r="J40" i="9"/>
  <c r="H39" i="16"/>
  <c r="I41" i="9"/>
  <c r="K40" i="9" l="1"/>
  <c r="C41" i="16"/>
  <c r="B41" i="16"/>
  <c r="F41" i="16"/>
  <c r="E41" i="16"/>
  <c r="D41" i="16"/>
  <c r="J41" i="9"/>
  <c r="N4" i="14"/>
  <c r="H40" i="16"/>
  <c r="H4" i="14"/>
  <c r="S4" i="14" s="1"/>
  <c r="I42" i="9"/>
  <c r="K41" i="9" l="1"/>
  <c r="O4" i="14" s="1"/>
  <c r="B42" i="16"/>
  <c r="F42" i="16"/>
  <c r="C42" i="16"/>
  <c r="E42" i="16"/>
  <c r="D42" i="16"/>
  <c r="H41" i="16"/>
  <c r="L4" i="14" s="1"/>
  <c r="X4" i="14" s="1"/>
  <c r="J42" i="9"/>
  <c r="I43" i="9"/>
  <c r="K42" i="9" l="1"/>
  <c r="E43" i="16"/>
  <c r="C43" i="16"/>
  <c r="D43" i="16"/>
  <c r="B43" i="16"/>
  <c r="F43" i="16"/>
  <c r="J43" i="9"/>
  <c r="H42" i="16"/>
  <c r="I44" i="9"/>
  <c r="K43" i="9" l="1"/>
  <c r="D44" i="16"/>
  <c r="C44" i="16"/>
  <c r="F44" i="16"/>
  <c r="E44" i="16"/>
  <c r="B44" i="16"/>
  <c r="H43" i="16"/>
  <c r="J44" i="9"/>
  <c r="I45" i="9"/>
  <c r="K44" i="9" l="1"/>
  <c r="C45" i="16"/>
  <c r="D45" i="16"/>
  <c r="E45" i="16"/>
  <c r="B45" i="16"/>
  <c r="F45" i="16"/>
  <c r="J45" i="9"/>
  <c r="H44" i="16"/>
  <c r="I46" i="9"/>
  <c r="K45" i="9" l="1"/>
  <c r="B46" i="16"/>
  <c r="F46" i="16"/>
  <c r="D46" i="16"/>
  <c r="C46" i="16"/>
  <c r="E46" i="16"/>
  <c r="H45" i="16"/>
  <c r="J46" i="9"/>
  <c r="I47" i="9"/>
  <c r="K46" i="9" l="1"/>
  <c r="E47" i="16"/>
  <c r="D47" i="16"/>
  <c r="F47" i="16"/>
  <c r="B47" i="16"/>
  <c r="C47" i="16"/>
  <c r="J47" i="9"/>
  <c r="I48" i="9"/>
  <c r="H46" i="16"/>
  <c r="K47" i="9" l="1"/>
  <c r="D48" i="16"/>
  <c r="E48" i="16"/>
  <c r="C48" i="16"/>
  <c r="B48" i="16"/>
  <c r="F48" i="16"/>
  <c r="J48" i="9"/>
  <c r="I49" i="9"/>
  <c r="H47" i="16"/>
  <c r="K48" i="9" l="1"/>
  <c r="C49" i="16"/>
  <c r="E49" i="16"/>
  <c r="B49" i="16"/>
  <c r="D49" i="16"/>
  <c r="F49" i="16"/>
  <c r="H48" i="16"/>
  <c r="J49" i="9"/>
  <c r="I50" i="9"/>
  <c r="K49" i="9" l="1"/>
  <c r="B50" i="16"/>
  <c r="F50" i="16"/>
  <c r="E50" i="16"/>
  <c r="D50" i="16"/>
  <c r="C50" i="16"/>
  <c r="J50" i="9"/>
  <c r="H49" i="16"/>
  <c r="I51" i="9"/>
  <c r="K50" i="9" l="1"/>
  <c r="E51" i="16"/>
  <c r="F51" i="16"/>
  <c r="B51" i="16"/>
  <c r="D51" i="16"/>
  <c r="C51" i="16"/>
  <c r="J51" i="9"/>
  <c r="H50" i="16"/>
  <c r="I52" i="9"/>
  <c r="K51" i="9" l="1"/>
  <c r="D52" i="16"/>
  <c r="F52" i="16"/>
  <c r="B52" i="16"/>
  <c r="C52" i="16"/>
  <c r="E52" i="16"/>
  <c r="H51" i="16"/>
  <c r="J52" i="9"/>
  <c r="I53" i="9"/>
  <c r="K52" i="9" l="1"/>
  <c r="C53" i="16"/>
  <c r="F53" i="16"/>
  <c r="D53" i="16"/>
  <c r="B53" i="16"/>
  <c r="E53" i="16"/>
  <c r="J53" i="9"/>
  <c r="H52" i="16"/>
  <c r="I54" i="9"/>
  <c r="K53" i="9" l="1"/>
  <c r="B54" i="16"/>
  <c r="F54" i="16"/>
  <c r="E54" i="16"/>
  <c r="C54" i="16"/>
  <c r="D54" i="16"/>
  <c r="J54" i="9"/>
  <c r="H53" i="16"/>
  <c r="I55" i="9"/>
  <c r="H54" i="16" l="1"/>
  <c r="K54" i="9"/>
  <c r="E55" i="16"/>
  <c r="B55" i="16"/>
  <c r="F55" i="16"/>
  <c r="D55" i="16"/>
  <c r="C55" i="16"/>
  <c r="J55" i="9"/>
  <c r="I56" i="9"/>
  <c r="K55" i="9" l="1"/>
  <c r="D56" i="16"/>
  <c r="B56" i="16"/>
  <c r="C56" i="16"/>
  <c r="E56" i="16"/>
  <c r="F56" i="16"/>
  <c r="J56" i="9"/>
  <c r="H55" i="16"/>
  <c r="I57" i="9"/>
  <c r="K56" i="9" l="1"/>
  <c r="C57" i="16"/>
  <c r="B57" i="16"/>
  <c r="E57" i="16"/>
  <c r="F57" i="16"/>
  <c r="D57" i="16"/>
  <c r="J57" i="9"/>
  <c r="H56" i="16"/>
  <c r="I58" i="9"/>
  <c r="K57" i="9" l="1"/>
  <c r="B58" i="16"/>
  <c r="F58" i="16"/>
  <c r="C58" i="16"/>
  <c r="D58" i="16"/>
  <c r="E58" i="16"/>
  <c r="H57" i="16"/>
  <c r="J58" i="9"/>
  <c r="I59" i="9"/>
  <c r="H58" i="16" l="1"/>
  <c r="K58" i="9"/>
  <c r="E59" i="16"/>
  <c r="C59" i="16"/>
  <c r="B59" i="16"/>
  <c r="F59" i="16"/>
  <c r="D59" i="16"/>
  <c r="J59" i="9"/>
  <c r="I60" i="9"/>
  <c r="K59" i="9" l="1"/>
  <c r="D60" i="16"/>
  <c r="C60" i="16"/>
  <c r="E60" i="16"/>
  <c r="F60" i="16"/>
  <c r="B60" i="16"/>
  <c r="J60" i="9"/>
  <c r="H59" i="16"/>
  <c r="I61" i="9"/>
  <c r="K60" i="9" l="1"/>
  <c r="C61" i="16"/>
  <c r="D61" i="16"/>
  <c r="F61" i="16"/>
  <c r="E61" i="16"/>
  <c r="B61" i="16"/>
  <c r="J61" i="9"/>
  <c r="I62" i="9"/>
  <c r="H60" i="16"/>
  <c r="K61" i="9" l="1"/>
  <c r="B62" i="16"/>
  <c r="F62" i="16"/>
  <c r="D62" i="16"/>
  <c r="C62" i="16"/>
  <c r="E62" i="16"/>
  <c r="J62" i="9"/>
  <c r="I63" i="9"/>
  <c r="H61" i="16"/>
  <c r="K62" i="9" l="1"/>
  <c r="E63" i="16"/>
  <c r="D63" i="16"/>
  <c r="C63" i="16"/>
  <c r="F63" i="16"/>
  <c r="B63" i="16"/>
  <c r="J63" i="9"/>
  <c r="H62" i="16"/>
  <c r="I64" i="9"/>
  <c r="K63" i="9" l="1"/>
  <c r="D64" i="16"/>
  <c r="E64" i="16"/>
  <c r="F64" i="16"/>
  <c r="B64" i="16"/>
  <c r="C64" i="16"/>
  <c r="J64" i="9"/>
  <c r="N5" i="14"/>
  <c r="H63" i="16"/>
  <c r="I65" i="9"/>
  <c r="H5" i="14"/>
  <c r="S5" i="14" s="1"/>
  <c r="K64" i="9" l="1"/>
  <c r="O5" i="14" s="1"/>
  <c r="C65" i="16"/>
  <c r="E65" i="16"/>
  <c r="D65" i="16"/>
  <c r="F65" i="16"/>
  <c r="B65" i="16"/>
  <c r="J65" i="9"/>
  <c r="H64" i="16"/>
  <c r="L5" i="14" s="1"/>
  <c r="X5" i="14" s="1"/>
  <c r="I66" i="9"/>
  <c r="K65" i="9" l="1"/>
  <c r="B66" i="16"/>
  <c r="F66" i="16"/>
  <c r="E66" i="16"/>
  <c r="C66" i="16"/>
  <c r="D66" i="16"/>
  <c r="J66" i="9"/>
  <c r="H65" i="16"/>
  <c r="I67" i="9"/>
  <c r="K66" i="9" l="1"/>
  <c r="E67" i="16"/>
  <c r="F67" i="16"/>
  <c r="D67" i="16"/>
  <c r="C67" i="16"/>
  <c r="B67" i="16"/>
  <c r="J67" i="9"/>
  <c r="H66" i="16"/>
  <c r="I68" i="9"/>
  <c r="K67" i="9" l="1"/>
  <c r="D68" i="16"/>
  <c r="F68" i="16"/>
  <c r="C68" i="16"/>
  <c r="E68" i="16"/>
  <c r="B68" i="16"/>
  <c r="J68" i="9"/>
  <c r="H67" i="16"/>
  <c r="I69" i="9"/>
  <c r="K68" i="9" l="1"/>
  <c r="C69" i="16"/>
  <c r="F69" i="16"/>
  <c r="B69" i="16"/>
  <c r="D69" i="16"/>
  <c r="E69" i="16"/>
  <c r="H68" i="16"/>
  <c r="J69" i="9"/>
  <c r="I70" i="9"/>
  <c r="K69" i="9" l="1"/>
  <c r="B70" i="16"/>
  <c r="F70" i="16"/>
  <c r="D70" i="16"/>
  <c r="E70" i="16"/>
  <c r="C70" i="16"/>
  <c r="J70" i="9"/>
  <c r="H69" i="16"/>
  <c r="I71" i="9"/>
  <c r="K70" i="9" l="1"/>
  <c r="E71" i="16"/>
  <c r="B71" i="16"/>
  <c r="F71" i="16"/>
  <c r="C71" i="16"/>
  <c r="D71" i="16"/>
  <c r="J71" i="9"/>
  <c r="H70" i="16"/>
  <c r="I72" i="9"/>
  <c r="H71" i="16" l="1"/>
  <c r="K71" i="9"/>
  <c r="D72" i="16"/>
  <c r="B72" i="16"/>
  <c r="F72" i="16"/>
  <c r="C72" i="16"/>
  <c r="E72" i="16"/>
  <c r="J72" i="9"/>
  <c r="I73" i="9"/>
  <c r="K72" i="9" l="1"/>
  <c r="B73" i="16"/>
  <c r="F73" i="16"/>
  <c r="C73" i="16"/>
  <c r="D73" i="16"/>
  <c r="E73" i="16"/>
  <c r="J73" i="9"/>
  <c r="H72" i="16"/>
  <c r="I74" i="9"/>
  <c r="K73" i="9" l="1"/>
  <c r="E74" i="16"/>
  <c r="C74" i="16"/>
  <c r="D74" i="16"/>
  <c r="F74" i="16"/>
  <c r="B74" i="16"/>
  <c r="J74" i="9"/>
  <c r="I75" i="9"/>
  <c r="H73" i="16"/>
  <c r="K74" i="9" l="1"/>
  <c r="D75" i="16"/>
  <c r="C75" i="16"/>
  <c r="F75" i="16"/>
  <c r="B75" i="16"/>
  <c r="E75" i="16"/>
  <c r="H74" i="16"/>
  <c r="J75" i="9"/>
  <c r="I76" i="9"/>
  <c r="K75" i="9" l="1"/>
  <c r="C76" i="16"/>
  <c r="D76" i="16"/>
  <c r="F76" i="16"/>
  <c r="B76" i="16"/>
  <c r="E76" i="16"/>
  <c r="J76" i="9"/>
  <c r="H75" i="16"/>
  <c r="I77" i="9"/>
  <c r="K76" i="9" l="1"/>
  <c r="B77" i="16"/>
  <c r="F77" i="16"/>
  <c r="D77" i="16"/>
  <c r="C77" i="16"/>
  <c r="E77" i="16"/>
  <c r="H76" i="16"/>
  <c r="J77" i="9"/>
  <c r="I78" i="9"/>
  <c r="K77" i="9" l="1"/>
  <c r="E78" i="16"/>
  <c r="D78" i="16"/>
  <c r="F78" i="16"/>
  <c r="B78" i="16"/>
  <c r="C78" i="16"/>
  <c r="J78" i="9"/>
  <c r="H77" i="16"/>
  <c r="I79" i="9"/>
  <c r="K78" i="9" l="1"/>
  <c r="D79" i="16"/>
  <c r="E79" i="16"/>
  <c r="B79" i="16"/>
  <c r="F79" i="16"/>
  <c r="C79" i="16"/>
  <c r="H78" i="16"/>
  <c r="J79" i="9"/>
  <c r="I80" i="9"/>
  <c r="K79" i="9" l="1"/>
  <c r="C80" i="16"/>
  <c r="E80" i="16"/>
  <c r="B80" i="16"/>
  <c r="F80" i="16"/>
  <c r="D80" i="16"/>
  <c r="J80" i="9"/>
  <c r="H79" i="16"/>
  <c r="I81" i="9"/>
  <c r="K80" i="9" l="1"/>
  <c r="B81" i="16"/>
  <c r="F81" i="16"/>
  <c r="E81" i="16"/>
  <c r="D81" i="16"/>
  <c r="C81" i="16"/>
  <c r="H80" i="16"/>
  <c r="J81" i="9"/>
  <c r="I82" i="9"/>
  <c r="K81" i="9" l="1"/>
  <c r="E82" i="16"/>
  <c r="F82" i="16"/>
  <c r="D82" i="16"/>
  <c r="C82" i="16"/>
  <c r="B82" i="16"/>
  <c r="J82" i="9"/>
  <c r="H81" i="16"/>
  <c r="I83" i="9"/>
  <c r="K82" i="9" l="1"/>
  <c r="D83" i="16"/>
  <c r="F83" i="16"/>
  <c r="B83" i="16"/>
  <c r="C83" i="16"/>
  <c r="E83" i="16"/>
  <c r="J83" i="9"/>
  <c r="H82" i="16"/>
  <c r="I84" i="9"/>
  <c r="H83" i="16" l="1"/>
  <c r="K83" i="9"/>
  <c r="C84" i="16"/>
  <c r="F84" i="16"/>
  <c r="D84" i="16"/>
  <c r="E84" i="16"/>
  <c r="B84" i="16"/>
  <c r="J84" i="9"/>
  <c r="N6" i="14"/>
  <c r="H6" i="14"/>
  <c r="S6" i="14" s="1"/>
  <c r="I85" i="9"/>
  <c r="K84" i="9" l="1"/>
  <c r="O6" i="14" s="1"/>
  <c r="B85" i="16"/>
  <c r="F85" i="16"/>
  <c r="E85" i="16"/>
  <c r="C85" i="16"/>
  <c r="D85" i="16"/>
  <c r="J85" i="9"/>
  <c r="H84" i="16"/>
  <c r="I86" i="9"/>
  <c r="K85" i="9" l="1"/>
  <c r="E86" i="16"/>
  <c r="B86" i="16"/>
  <c r="D86" i="16"/>
  <c r="C86" i="16"/>
  <c r="F86" i="16"/>
  <c r="J86" i="9"/>
  <c r="I87" i="9"/>
  <c r="L6" i="14"/>
  <c r="X6" i="14" s="1"/>
  <c r="H85" i="16"/>
  <c r="K86" i="9" l="1"/>
  <c r="D87" i="16"/>
  <c r="B87" i="16"/>
  <c r="C87" i="16"/>
  <c r="E87" i="16"/>
  <c r="F87" i="16"/>
  <c r="J87" i="9"/>
  <c r="H86" i="16"/>
  <c r="I88" i="9"/>
  <c r="K87" i="9" l="1"/>
  <c r="C88" i="16"/>
  <c r="B88" i="16"/>
  <c r="E88" i="16"/>
  <c r="D88" i="16"/>
  <c r="F88" i="16"/>
  <c r="J88" i="9"/>
  <c r="H87" i="16"/>
  <c r="I89" i="9"/>
  <c r="K88" i="9" l="1"/>
  <c r="B89" i="16"/>
  <c r="F89" i="16"/>
  <c r="C89" i="16"/>
  <c r="E89" i="16"/>
  <c r="D89" i="16"/>
  <c r="J89" i="9"/>
  <c r="H88" i="16"/>
  <c r="I90" i="9"/>
  <c r="K89" i="9" l="1"/>
  <c r="C90" i="16"/>
  <c r="B90" i="16"/>
  <c r="D90" i="16"/>
  <c r="E90" i="16"/>
  <c r="F90" i="16"/>
  <c r="J90" i="9"/>
  <c r="H89" i="16"/>
  <c r="I91" i="9"/>
  <c r="K90" i="9" l="1"/>
  <c r="B91" i="16"/>
  <c r="F91" i="16"/>
  <c r="C91" i="16"/>
  <c r="E91" i="16"/>
  <c r="D91" i="16"/>
  <c r="H90" i="16"/>
  <c r="J91" i="9"/>
  <c r="I92" i="9"/>
  <c r="K91" i="9" l="1"/>
  <c r="E92" i="16"/>
  <c r="C92" i="16"/>
  <c r="B92" i="16"/>
  <c r="D92" i="16"/>
  <c r="F92" i="16"/>
  <c r="J92" i="9"/>
  <c r="H91" i="16"/>
  <c r="I93" i="9"/>
  <c r="K92" i="9" l="1"/>
  <c r="D93" i="16"/>
  <c r="C93" i="16"/>
  <c r="B93" i="16"/>
  <c r="F93" i="16"/>
  <c r="E93" i="16"/>
  <c r="H92" i="16"/>
  <c r="J93" i="9"/>
  <c r="I94" i="9"/>
  <c r="K93" i="9" l="1"/>
  <c r="C94" i="16"/>
  <c r="D94" i="16"/>
  <c r="E94" i="16"/>
  <c r="B94" i="16"/>
  <c r="F94" i="16"/>
  <c r="J94" i="9"/>
  <c r="H93" i="16"/>
  <c r="I95" i="9"/>
  <c r="K94" i="9" l="1"/>
  <c r="B95" i="16"/>
  <c r="F95" i="16"/>
  <c r="D95" i="16"/>
  <c r="E95" i="16"/>
  <c r="C95" i="16"/>
  <c r="J95" i="9"/>
  <c r="I96" i="9"/>
  <c r="H94" i="16"/>
  <c r="K95" i="9" l="1"/>
  <c r="E96" i="16"/>
  <c r="D96" i="16"/>
  <c r="B96" i="16"/>
  <c r="C96" i="16"/>
  <c r="F96" i="16"/>
  <c r="J96" i="9"/>
  <c r="I97" i="9"/>
  <c r="H95" i="16"/>
  <c r="K96" i="9" l="1"/>
  <c r="D97" i="16"/>
  <c r="E97" i="16"/>
  <c r="C97" i="16"/>
  <c r="F97" i="16"/>
  <c r="B97" i="16"/>
  <c r="J97" i="9"/>
  <c r="H96" i="16"/>
  <c r="I98" i="9"/>
  <c r="K97" i="9" l="1"/>
  <c r="C98" i="16"/>
  <c r="E98" i="16"/>
  <c r="F98" i="16"/>
  <c r="B98" i="16"/>
  <c r="D98" i="16"/>
  <c r="J98" i="9"/>
  <c r="I99" i="9"/>
  <c r="H97" i="16"/>
  <c r="K98" i="9" l="1"/>
  <c r="B99" i="16"/>
  <c r="F99" i="16"/>
  <c r="E99" i="16"/>
  <c r="D99" i="16"/>
  <c r="C99" i="16"/>
  <c r="H98" i="16"/>
  <c r="J99" i="9"/>
  <c r="I100" i="9"/>
  <c r="H99" i="16" l="1"/>
  <c r="K99" i="9"/>
  <c r="E100" i="16"/>
  <c r="F100" i="16"/>
  <c r="C100" i="16"/>
  <c r="B100" i="16"/>
  <c r="D100" i="16"/>
  <c r="J100" i="9"/>
  <c r="N7" i="14"/>
  <c r="I101" i="9"/>
  <c r="H7" i="14"/>
  <c r="S7" i="14" s="1"/>
  <c r="K100" i="9" l="1"/>
  <c r="O7" i="14" s="1"/>
  <c r="D101" i="16"/>
  <c r="F101" i="16"/>
  <c r="E101" i="16"/>
  <c r="C101" i="16"/>
  <c r="B101" i="16"/>
  <c r="J101" i="9"/>
  <c r="H100" i="16"/>
  <c r="I102" i="9"/>
  <c r="H101" i="16" l="1"/>
  <c r="K101" i="9"/>
  <c r="C102" i="16"/>
  <c r="F102" i="16"/>
  <c r="B102" i="16"/>
  <c r="D102" i="16"/>
  <c r="E102" i="16"/>
  <c r="J102" i="9"/>
  <c r="L7" i="14"/>
  <c r="X7" i="14" s="1"/>
  <c r="Y7" i="14" s="1"/>
  <c r="I103" i="9"/>
  <c r="H102" i="16" l="1"/>
  <c r="K102" i="9"/>
  <c r="B103" i="16"/>
  <c r="F103" i="16"/>
  <c r="C103" i="16"/>
  <c r="D103" i="16"/>
  <c r="E103" i="16"/>
  <c r="J103" i="9"/>
  <c r="I104" i="9"/>
  <c r="H103" i="16" l="1"/>
  <c r="K103" i="9"/>
  <c r="E104" i="16"/>
  <c r="B104" i="16"/>
  <c r="D104" i="16"/>
  <c r="C104" i="16"/>
  <c r="F104" i="16"/>
  <c r="J104" i="9"/>
  <c r="I105" i="9"/>
  <c r="K104" i="9" l="1"/>
  <c r="D105" i="16"/>
  <c r="B105" i="16"/>
  <c r="F105" i="16"/>
  <c r="C105" i="16"/>
  <c r="E105" i="16"/>
  <c r="J105" i="9"/>
  <c r="I106" i="9"/>
  <c r="H104" i="16"/>
  <c r="K105" i="9" l="1"/>
  <c r="C106" i="16"/>
  <c r="B106" i="16"/>
  <c r="F106" i="16"/>
  <c r="D106" i="16"/>
  <c r="E106" i="16"/>
  <c r="J106" i="9"/>
  <c r="H105" i="16"/>
  <c r="I107" i="9"/>
  <c r="K106" i="9" l="1"/>
  <c r="B107" i="16"/>
  <c r="F107" i="16"/>
  <c r="C107" i="16"/>
  <c r="D107" i="16"/>
  <c r="E107" i="16"/>
  <c r="J107" i="9"/>
  <c r="I108" i="9"/>
  <c r="H106" i="16"/>
  <c r="K107" i="9" l="1"/>
  <c r="E108" i="16"/>
  <c r="C108" i="16"/>
  <c r="D108" i="16"/>
  <c r="F108" i="16"/>
  <c r="B108" i="16"/>
  <c r="H107" i="16"/>
  <c r="J108" i="9"/>
  <c r="I109" i="9"/>
  <c r="K108" i="9" l="1"/>
  <c r="D109" i="16"/>
  <c r="C109" i="16"/>
  <c r="F109" i="16"/>
  <c r="B109" i="16"/>
  <c r="E109" i="16"/>
  <c r="J109" i="9"/>
  <c r="H108" i="16"/>
  <c r="I110" i="9"/>
  <c r="H109" i="16" l="1"/>
  <c r="K109" i="9"/>
  <c r="C110" i="16"/>
  <c r="D110" i="16"/>
  <c r="B110" i="16"/>
  <c r="E110" i="16"/>
  <c r="F110" i="16"/>
  <c r="J110" i="9"/>
  <c r="I111" i="9"/>
  <c r="K110" i="9" l="1"/>
  <c r="B111" i="16"/>
  <c r="F111" i="16"/>
  <c r="D111" i="16"/>
  <c r="C111" i="16"/>
  <c r="E111" i="16"/>
  <c r="J111" i="9"/>
  <c r="H110" i="16"/>
  <c r="I112" i="9"/>
  <c r="K111" i="9" l="1"/>
  <c r="E112" i="16"/>
  <c r="D112" i="16"/>
  <c r="F112" i="16"/>
  <c r="B112" i="16"/>
  <c r="C112" i="16"/>
  <c r="J112" i="9"/>
  <c r="H111" i="16"/>
  <c r="I113" i="9"/>
  <c r="K112" i="9" l="1"/>
  <c r="D113" i="16"/>
  <c r="E113" i="16"/>
  <c r="B113" i="16"/>
  <c r="C113" i="16"/>
  <c r="F113" i="16"/>
  <c r="J113" i="9"/>
  <c r="H112" i="16"/>
  <c r="I114" i="9"/>
  <c r="H113" i="16" l="1"/>
  <c r="K113" i="9"/>
  <c r="C114" i="16"/>
  <c r="E114" i="16"/>
  <c r="B114" i="16"/>
  <c r="D114" i="16"/>
  <c r="F114" i="16"/>
  <c r="J114" i="9"/>
  <c r="I115" i="9"/>
  <c r="H114" i="16" l="1"/>
  <c r="K114" i="9"/>
  <c r="B115" i="16"/>
  <c r="F115" i="16"/>
  <c r="E115" i="16"/>
  <c r="D115" i="16"/>
  <c r="C115" i="16"/>
  <c r="J115" i="9"/>
  <c r="I116" i="9"/>
  <c r="H115" i="16" l="1"/>
  <c r="K115" i="9"/>
  <c r="E116" i="16"/>
  <c r="F116" i="16"/>
  <c r="B116" i="16"/>
  <c r="C116" i="16"/>
  <c r="D116" i="16"/>
  <c r="J116" i="9"/>
  <c r="I117" i="9"/>
  <c r="K116" i="9" l="1"/>
  <c r="D117" i="16"/>
  <c r="F117" i="16"/>
  <c r="B117" i="16"/>
  <c r="C117" i="16"/>
  <c r="E117" i="16"/>
  <c r="J117" i="9"/>
  <c r="H116" i="16"/>
  <c r="I118" i="9"/>
  <c r="H117" i="16" l="1"/>
  <c r="K117" i="9"/>
  <c r="C118" i="16"/>
  <c r="F118" i="16"/>
  <c r="D118" i="16"/>
  <c r="E118" i="16"/>
  <c r="B118" i="16"/>
  <c r="J118" i="9"/>
  <c r="I119" i="9"/>
  <c r="K118" i="9" l="1"/>
  <c r="B119" i="16"/>
  <c r="F119" i="16"/>
  <c r="E119" i="16"/>
  <c r="C119" i="16"/>
  <c r="D119" i="16"/>
  <c r="J119" i="9"/>
  <c r="H118" i="16"/>
  <c r="I120" i="9"/>
  <c r="K119" i="9" l="1"/>
  <c r="E120" i="16"/>
  <c r="B120" i="16"/>
  <c r="C120" i="16"/>
  <c r="D120" i="16"/>
  <c r="F120" i="16"/>
  <c r="J120" i="9"/>
  <c r="I121" i="9"/>
  <c r="H119" i="16"/>
  <c r="K120" i="9" l="1"/>
  <c r="D121" i="16"/>
  <c r="B121" i="16"/>
  <c r="C121" i="16"/>
  <c r="E121" i="16"/>
  <c r="F121" i="16"/>
  <c r="H120" i="16"/>
  <c r="J121" i="9"/>
  <c r="I122" i="9"/>
  <c r="K121" i="9" l="1"/>
  <c r="C122" i="16"/>
  <c r="B122" i="16"/>
  <c r="E122" i="16"/>
  <c r="F122" i="16"/>
  <c r="D122" i="16"/>
  <c r="J122" i="9"/>
  <c r="H121" i="16"/>
  <c r="I123" i="9"/>
  <c r="H122" i="16" l="1"/>
  <c r="K122" i="9"/>
  <c r="B123" i="16"/>
  <c r="F123" i="16"/>
  <c r="C123" i="16"/>
  <c r="D123" i="16"/>
  <c r="E123" i="16"/>
  <c r="J123" i="9"/>
  <c r="N8" i="14"/>
  <c r="I124" i="9"/>
  <c r="H8" i="14"/>
  <c r="S8" i="14" s="1"/>
  <c r="K123" i="9" l="1"/>
  <c r="O8" i="14" s="1"/>
  <c r="E124" i="16"/>
  <c r="C124" i="16"/>
  <c r="B124" i="16"/>
  <c r="D124" i="16"/>
  <c r="F124" i="16"/>
  <c r="J124" i="9"/>
  <c r="H123" i="16"/>
  <c r="L8" i="14" s="1"/>
  <c r="X8" i="14" s="1"/>
  <c r="Y8" i="14" s="1"/>
  <c r="I125" i="9"/>
  <c r="K124" i="9" l="1"/>
  <c r="D125" i="16"/>
  <c r="C125" i="16"/>
  <c r="E125" i="16"/>
  <c r="F125" i="16"/>
  <c r="B125" i="16"/>
  <c r="J125" i="9"/>
  <c r="H124" i="16"/>
  <c r="I126" i="9"/>
  <c r="K125" i="9" l="1"/>
  <c r="C126" i="16"/>
  <c r="D126" i="16"/>
  <c r="F126" i="16"/>
  <c r="B126" i="16"/>
  <c r="E126" i="16"/>
  <c r="J126" i="9"/>
  <c r="H125" i="16"/>
  <c r="I127" i="9"/>
  <c r="K126" i="9" l="1"/>
  <c r="B127" i="16"/>
  <c r="F127" i="16"/>
  <c r="D127" i="16"/>
  <c r="C127" i="16"/>
  <c r="E127" i="16"/>
  <c r="J127" i="9"/>
  <c r="H126" i="16"/>
  <c r="I128" i="9"/>
  <c r="H127" i="16" l="1"/>
  <c r="K127" i="9"/>
  <c r="E128" i="16"/>
  <c r="D128" i="16"/>
  <c r="C128" i="16"/>
  <c r="F128" i="16"/>
  <c r="B128" i="16"/>
  <c r="J128" i="9"/>
  <c r="I129" i="9"/>
  <c r="K128" i="9" l="1"/>
  <c r="D129" i="16"/>
  <c r="E129" i="16"/>
  <c r="F129" i="16"/>
  <c r="B129" i="16"/>
  <c r="C129" i="16"/>
  <c r="J129" i="9"/>
  <c r="H128" i="16"/>
  <c r="I130" i="9"/>
  <c r="K129" i="9" l="1"/>
  <c r="C130" i="16"/>
  <c r="E130" i="16"/>
  <c r="B130" i="16"/>
  <c r="D130" i="16"/>
  <c r="F130" i="16"/>
  <c r="J130" i="9"/>
  <c r="H129" i="16"/>
  <c r="I131" i="9"/>
  <c r="K130" i="9" l="1"/>
  <c r="B131" i="16"/>
  <c r="F131" i="16"/>
  <c r="E131" i="16"/>
  <c r="C131" i="16"/>
  <c r="D131" i="16"/>
  <c r="J131" i="9"/>
  <c r="H130" i="16"/>
  <c r="I132" i="9"/>
  <c r="K131" i="9" l="1"/>
  <c r="E132" i="16"/>
  <c r="F132" i="16"/>
  <c r="D132" i="16"/>
  <c r="B132" i="16"/>
  <c r="C132" i="16"/>
  <c r="J132" i="9"/>
  <c r="H131" i="16"/>
  <c r="I133" i="9"/>
  <c r="H132" i="16" l="1"/>
  <c r="K132" i="9"/>
  <c r="D133" i="16"/>
  <c r="F133" i="16"/>
  <c r="B133" i="16"/>
  <c r="C133" i="16"/>
  <c r="E133" i="16"/>
  <c r="J133" i="9"/>
  <c r="I134" i="9"/>
  <c r="K133" i="9" l="1"/>
  <c r="C134" i="16"/>
  <c r="F134" i="16"/>
  <c r="B134" i="16"/>
  <c r="D134" i="16"/>
  <c r="E134" i="16"/>
  <c r="J134" i="9"/>
  <c r="H133" i="16"/>
  <c r="I135" i="9"/>
  <c r="H134" i="16" l="1"/>
  <c r="K134" i="9"/>
  <c r="B135" i="16"/>
  <c r="F135" i="16"/>
  <c r="D135" i="16"/>
  <c r="E135" i="16"/>
  <c r="C135" i="16"/>
  <c r="J135" i="9"/>
  <c r="I136" i="9"/>
  <c r="H135" i="16" l="1"/>
  <c r="K135" i="9"/>
  <c r="E136" i="16"/>
  <c r="B136" i="16"/>
  <c r="F136" i="16"/>
  <c r="C136" i="16"/>
  <c r="D136" i="16"/>
  <c r="J136" i="9"/>
  <c r="I137" i="9"/>
  <c r="K136" i="9" l="1"/>
  <c r="D137" i="16"/>
  <c r="B137" i="16"/>
  <c r="C137" i="16"/>
  <c r="E137" i="16"/>
  <c r="F137" i="16"/>
  <c r="J137" i="9"/>
  <c r="H136" i="16"/>
  <c r="I138" i="9"/>
  <c r="K137" i="9" l="1"/>
  <c r="C138" i="16"/>
  <c r="B138" i="16"/>
  <c r="D138" i="16"/>
  <c r="E138" i="16"/>
  <c r="F138" i="16"/>
  <c r="J138" i="9"/>
  <c r="H137" i="16"/>
  <c r="I139" i="9"/>
  <c r="K138" i="9" l="1"/>
  <c r="B139" i="16"/>
  <c r="F139" i="16"/>
  <c r="C139" i="16"/>
  <c r="E139" i="16"/>
  <c r="D139" i="16"/>
  <c r="J139" i="9"/>
  <c r="H138" i="16"/>
  <c r="I140" i="9"/>
  <c r="H139" i="16" l="1"/>
  <c r="K139" i="9"/>
  <c r="E140" i="16"/>
  <c r="C140" i="16"/>
  <c r="B140" i="16"/>
  <c r="D140" i="16"/>
  <c r="F140" i="16"/>
  <c r="J140" i="9"/>
  <c r="I141" i="9"/>
  <c r="K140" i="9" l="1"/>
  <c r="D141" i="16"/>
  <c r="C141" i="16"/>
  <c r="B141" i="16"/>
  <c r="E141" i="16"/>
  <c r="F141" i="16"/>
  <c r="J141" i="9"/>
  <c r="H140" i="16"/>
  <c r="I142" i="9"/>
  <c r="K141" i="9" l="1"/>
  <c r="C142" i="16"/>
  <c r="D142" i="16"/>
  <c r="E142" i="16"/>
  <c r="F142" i="16"/>
  <c r="B142" i="16"/>
  <c r="J142" i="9"/>
  <c r="H141" i="16"/>
  <c r="I143" i="9"/>
  <c r="H142" i="16" l="1"/>
  <c r="K142" i="9"/>
  <c r="B143" i="16"/>
  <c r="F143" i="16"/>
  <c r="D143" i="16"/>
  <c r="C143" i="16"/>
  <c r="E143" i="16"/>
  <c r="J143" i="9"/>
  <c r="N9" i="14"/>
  <c r="H9" i="14"/>
  <c r="S9" i="14" s="1"/>
  <c r="I144" i="9"/>
  <c r="H143" i="16" l="1"/>
  <c r="L9" i="14" s="1"/>
  <c r="X9" i="14" s="1"/>
  <c r="Y9" i="14" s="1"/>
  <c r="K143" i="9"/>
  <c r="O9" i="14" s="1"/>
  <c r="E144" i="16"/>
  <c r="D144" i="16"/>
  <c r="B144" i="16"/>
  <c r="C144" i="16"/>
  <c r="F144" i="16"/>
  <c r="J144" i="9"/>
  <c r="I145" i="9"/>
  <c r="K144" i="9" l="1"/>
  <c r="D145" i="16"/>
  <c r="E145" i="16"/>
  <c r="C145" i="16"/>
  <c r="F145" i="16"/>
  <c r="B145" i="16"/>
  <c r="J145" i="9"/>
  <c r="H144" i="16"/>
  <c r="I146" i="9"/>
  <c r="K145" i="9" l="1"/>
  <c r="C146" i="16"/>
  <c r="E146" i="16"/>
  <c r="F146" i="16"/>
  <c r="B146" i="16"/>
  <c r="D146" i="16"/>
  <c r="J146" i="9"/>
  <c r="H145" i="16"/>
  <c r="I147" i="9"/>
  <c r="K146" i="9" l="1"/>
  <c r="B147" i="16"/>
  <c r="F147" i="16"/>
  <c r="E147" i="16"/>
  <c r="C147" i="16"/>
  <c r="D147" i="16"/>
  <c r="J147" i="9"/>
  <c r="H146" i="16"/>
  <c r="I148" i="9"/>
  <c r="K147" i="9" l="1"/>
  <c r="E148" i="16"/>
  <c r="F148" i="16"/>
  <c r="C148" i="16"/>
  <c r="D148" i="16"/>
  <c r="B148" i="16"/>
  <c r="J148" i="9"/>
  <c r="H147" i="16"/>
  <c r="I149" i="9"/>
  <c r="H148" i="16" l="1"/>
  <c r="K148" i="9"/>
  <c r="D149" i="16"/>
  <c r="F149" i="16"/>
  <c r="E149" i="16"/>
  <c r="B149" i="16"/>
  <c r="C149" i="16"/>
  <c r="J149" i="9"/>
  <c r="I150" i="9"/>
  <c r="K149" i="9" l="1"/>
  <c r="C150" i="16"/>
  <c r="F150" i="16"/>
  <c r="B150" i="16"/>
  <c r="D150" i="16"/>
  <c r="E150" i="16"/>
  <c r="J150" i="9"/>
  <c r="H149" i="16"/>
  <c r="I151" i="9"/>
  <c r="H150" i="16" l="1"/>
  <c r="K150" i="9"/>
  <c r="B151" i="16"/>
  <c r="F151" i="16"/>
  <c r="C151" i="16"/>
  <c r="D151" i="16"/>
  <c r="E151" i="16"/>
  <c r="J151" i="9"/>
  <c r="I152" i="9"/>
  <c r="H151" i="16" l="1"/>
  <c r="K151" i="9"/>
  <c r="E152" i="16"/>
  <c r="B152" i="16"/>
  <c r="D152" i="16"/>
  <c r="F152" i="16"/>
  <c r="C152" i="16"/>
  <c r="J152" i="9"/>
  <c r="I153" i="9"/>
  <c r="K152" i="9" l="1"/>
  <c r="D153" i="16"/>
  <c r="B153" i="16"/>
  <c r="F153" i="16"/>
  <c r="C153" i="16"/>
  <c r="E153" i="16"/>
  <c r="J153" i="9"/>
  <c r="H152" i="16"/>
  <c r="I154" i="9"/>
  <c r="K153" i="9" l="1"/>
  <c r="C154" i="16"/>
  <c r="B154" i="16"/>
  <c r="D154" i="16"/>
  <c r="E154" i="16"/>
  <c r="F154" i="16"/>
  <c r="J154" i="9"/>
  <c r="H153" i="16"/>
  <c r="I155" i="9"/>
  <c r="K154" i="9" l="1"/>
  <c r="B155" i="16"/>
  <c r="F155" i="16"/>
  <c r="C155" i="16"/>
  <c r="D155" i="16"/>
  <c r="E155" i="16"/>
  <c r="J155" i="9"/>
  <c r="H154" i="16"/>
  <c r="I156" i="9"/>
  <c r="K155" i="9" l="1"/>
  <c r="E156" i="16"/>
  <c r="C156" i="16"/>
  <c r="F156" i="16"/>
  <c r="B156" i="16"/>
  <c r="D156" i="16"/>
  <c r="J156" i="9"/>
  <c r="H155" i="16"/>
  <c r="I157" i="9"/>
  <c r="K156" i="9" l="1"/>
  <c r="D157" i="16"/>
  <c r="C157" i="16"/>
  <c r="B157" i="16"/>
  <c r="E157" i="16"/>
  <c r="F157" i="16"/>
  <c r="J157" i="9"/>
  <c r="H156" i="16"/>
  <c r="I158" i="9"/>
  <c r="H157" i="16" l="1"/>
  <c r="K157" i="9"/>
  <c r="C158" i="16"/>
  <c r="D158" i="16"/>
  <c r="B158" i="16"/>
  <c r="E158" i="16"/>
  <c r="F158" i="16"/>
  <c r="J158" i="9"/>
  <c r="I159" i="9"/>
  <c r="K158" i="9" l="1"/>
  <c r="B159" i="16"/>
  <c r="F159" i="16"/>
  <c r="D159" i="16"/>
  <c r="E159" i="16"/>
  <c r="C159" i="16"/>
  <c r="J159" i="9"/>
  <c r="H158" i="16"/>
  <c r="I160" i="9"/>
  <c r="K159" i="9" l="1"/>
  <c r="E160" i="16"/>
  <c r="D160" i="16"/>
  <c r="B160" i="16"/>
  <c r="C160" i="16"/>
  <c r="F160" i="16"/>
  <c r="J160" i="9"/>
  <c r="H159" i="16"/>
  <c r="I161" i="9"/>
  <c r="K160" i="9" l="1"/>
  <c r="D161" i="16"/>
  <c r="E161" i="16"/>
  <c r="B161" i="16"/>
  <c r="C161" i="16"/>
  <c r="F161" i="16"/>
  <c r="J161" i="9"/>
  <c r="H160" i="16"/>
  <c r="I162" i="9"/>
  <c r="H161" i="16" l="1"/>
  <c r="K161" i="9"/>
  <c r="C162" i="16"/>
  <c r="E162" i="16"/>
  <c r="D162" i="16"/>
  <c r="F162" i="16"/>
  <c r="B162" i="16"/>
  <c r="J162" i="9"/>
  <c r="I163" i="9"/>
  <c r="K162" i="9" l="1"/>
  <c r="B163" i="16"/>
  <c r="F163" i="16"/>
  <c r="E163" i="16"/>
  <c r="C163" i="16"/>
  <c r="D163" i="16"/>
  <c r="J163" i="9"/>
  <c r="I164" i="9"/>
  <c r="H162" i="16"/>
  <c r="K163" i="9" l="1"/>
  <c r="E164" i="16"/>
  <c r="F164" i="16"/>
  <c r="B164" i="16"/>
  <c r="C164" i="16"/>
  <c r="D164" i="16"/>
  <c r="J164" i="9"/>
  <c r="N10" i="14"/>
  <c r="H163" i="16"/>
  <c r="I165" i="9"/>
  <c r="H10" i="14"/>
  <c r="S10" i="14" s="1"/>
  <c r="K164" i="9" l="1"/>
  <c r="O10" i="14" s="1"/>
  <c r="D165" i="16"/>
  <c r="F165" i="16"/>
  <c r="C165" i="16"/>
  <c r="E165" i="16"/>
  <c r="B165" i="16"/>
  <c r="J165" i="9"/>
  <c r="I166" i="9"/>
  <c r="H164" i="16"/>
  <c r="K165" i="9" l="1"/>
  <c r="C166" i="16"/>
  <c r="F166" i="16"/>
  <c r="E166" i="16"/>
  <c r="B166" i="16"/>
  <c r="D166" i="16"/>
  <c r="J166" i="9"/>
  <c r="L10" i="14"/>
  <c r="X10" i="14" s="1"/>
  <c r="Y10" i="14" s="1"/>
  <c r="H165" i="16"/>
  <c r="I167" i="9"/>
  <c r="K166" i="9" l="1"/>
  <c r="B167" i="16"/>
  <c r="F167" i="16"/>
  <c r="C167" i="16"/>
  <c r="D167" i="16"/>
  <c r="E167" i="16"/>
  <c r="J167" i="9"/>
  <c r="I168" i="9"/>
  <c r="H166" i="16"/>
  <c r="K167" i="9" l="1"/>
  <c r="E168" i="16"/>
  <c r="B168" i="16"/>
  <c r="C168" i="16"/>
  <c r="D168" i="16"/>
  <c r="F168" i="16"/>
  <c r="H167" i="16"/>
  <c r="J168" i="9"/>
  <c r="I169" i="9"/>
  <c r="K168" i="9" l="1"/>
  <c r="D169" i="16"/>
  <c r="B169" i="16"/>
  <c r="E169" i="16"/>
  <c r="F169" i="16"/>
  <c r="C169" i="16"/>
  <c r="J169" i="9"/>
  <c r="H168" i="16"/>
  <c r="I170" i="9"/>
  <c r="K169" i="9" l="1"/>
  <c r="C170" i="16"/>
  <c r="B170" i="16"/>
  <c r="F170" i="16"/>
  <c r="D170" i="16"/>
  <c r="E170" i="16"/>
  <c r="J170" i="9"/>
  <c r="H169" i="16"/>
  <c r="I171" i="9"/>
  <c r="K170" i="9" l="1"/>
  <c r="B171" i="16"/>
  <c r="F171" i="16"/>
  <c r="C171" i="16"/>
  <c r="D171" i="16"/>
  <c r="E171" i="16"/>
  <c r="J171" i="9"/>
  <c r="H170" i="16"/>
  <c r="I172" i="9"/>
  <c r="K171" i="9" l="1"/>
  <c r="E172" i="16"/>
  <c r="C172" i="16"/>
  <c r="D172" i="16"/>
  <c r="F172" i="16"/>
  <c r="B172" i="16"/>
  <c r="J172" i="9"/>
  <c r="H171" i="16"/>
  <c r="I173" i="9"/>
  <c r="K172" i="9" l="1"/>
  <c r="D173" i="16"/>
  <c r="C173" i="16"/>
  <c r="F173" i="16"/>
  <c r="B173" i="16"/>
  <c r="E173" i="16"/>
  <c r="J173" i="9"/>
  <c r="H172" i="16"/>
  <c r="I174" i="9"/>
  <c r="H173" i="16" l="1"/>
  <c r="K173" i="9"/>
  <c r="C174" i="16"/>
  <c r="D174" i="16"/>
  <c r="B174" i="16"/>
  <c r="E174" i="16"/>
  <c r="F174" i="16"/>
  <c r="J174" i="9"/>
  <c r="I175" i="9"/>
  <c r="K174" i="9" l="1"/>
  <c r="B175" i="16"/>
  <c r="F175" i="16"/>
  <c r="D175" i="16"/>
  <c r="C175" i="16"/>
  <c r="E175" i="16"/>
  <c r="J175" i="9"/>
  <c r="I176" i="9"/>
  <c r="H174" i="16"/>
  <c r="K175" i="9" l="1"/>
  <c r="E176" i="16"/>
  <c r="D176" i="16"/>
  <c r="F176" i="16"/>
  <c r="B176" i="16"/>
  <c r="C176" i="16"/>
  <c r="J176" i="9"/>
  <c r="H175" i="16"/>
  <c r="I177" i="9"/>
  <c r="K176" i="9" l="1"/>
  <c r="D177" i="16"/>
  <c r="E177" i="16"/>
  <c r="B177" i="16"/>
  <c r="C177" i="16"/>
  <c r="F177" i="16"/>
  <c r="J177" i="9"/>
  <c r="H176" i="16"/>
  <c r="I178" i="9"/>
  <c r="K177" i="9" l="1"/>
  <c r="C178" i="16"/>
  <c r="E178" i="16"/>
  <c r="B178" i="16"/>
  <c r="D178" i="16"/>
  <c r="F178" i="16"/>
  <c r="J178" i="9"/>
  <c r="H177" i="16"/>
  <c r="I179" i="9"/>
  <c r="K178" i="9" l="1"/>
  <c r="B179" i="16"/>
  <c r="F179" i="16"/>
  <c r="E179" i="16"/>
  <c r="D179" i="16"/>
  <c r="C179" i="16"/>
  <c r="J179" i="9"/>
  <c r="H178" i="16"/>
  <c r="I180" i="9"/>
  <c r="K179" i="9" l="1"/>
  <c r="E180" i="16"/>
  <c r="F180" i="16"/>
  <c r="C180" i="16"/>
  <c r="D180" i="16"/>
  <c r="B180" i="16"/>
  <c r="J180" i="9"/>
  <c r="H179" i="16"/>
  <c r="I181" i="9"/>
  <c r="K180" i="9" l="1"/>
  <c r="D181" i="16"/>
  <c r="F181" i="16"/>
  <c r="B181" i="16"/>
  <c r="C181" i="16"/>
  <c r="E181" i="16"/>
  <c r="J181" i="9"/>
  <c r="H180" i="16"/>
  <c r="I182" i="9"/>
  <c r="K181" i="9" l="1"/>
  <c r="C182" i="16"/>
  <c r="F182" i="16"/>
  <c r="D182" i="16"/>
  <c r="B182" i="16"/>
  <c r="E182" i="16"/>
  <c r="J182" i="9"/>
  <c r="H181" i="16"/>
  <c r="I183" i="9"/>
  <c r="K182" i="9" l="1"/>
  <c r="B183" i="16"/>
  <c r="F183" i="16"/>
  <c r="E183" i="16"/>
  <c r="C183" i="16"/>
  <c r="D183" i="16"/>
  <c r="J183" i="9"/>
  <c r="H182" i="16"/>
  <c r="I184" i="9"/>
  <c r="K183" i="9" l="1"/>
  <c r="E184" i="16"/>
  <c r="B184" i="16"/>
  <c r="C184" i="16"/>
  <c r="D184" i="16"/>
  <c r="F184" i="16"/>
  <c r="J184" i="9"/>
  <c r="N11" i="14"/>
  <c r="H183" i="16"/>
  <c r="H11" i="14"/>
  <c r="S11" i="14" s="1"/>
  <c r="I185" i="9"/>
  <c r="K184" i="9" l="1"/>
  <c r="O11" i="14" s="1"/>
  <c r="D185" i="16"/>
  <c r="B185" i="16"/>
  <c r="C185" i="16"/>
  <c r="F185" i="16"/>
  <c r="E185" i="16"/>
  <c r="J185" i="9"/>
  <c r="H184" i="16"/>
  <c r="L11" i="14" s="1"/>
  <c r="X11" i="14" s="1"/>
  <c r="Y11" i="14" s="1"/>
  <c r="I186" i="9"/>
  <c r="K185" i="9" l="1"/>
  <c r="C186" i="16"/>
  <c r="B186" i="16"/>
  <c r="E186" i="16"/>
  <c r="D186" i="16"/>
  <c r="F186" i="16"/>
  <c r="J186" i="9"/>
  <c r="H185" i="16"/>
  <c r="I187" i="9"/>
  <c r="K186" i="9" l="1"/>
  <c r="B187" i="16"/>
  <c r="F187" i="16"/>
  <c r="C187" i="16"/>
  <c r="E187" i="16"/>
  <c r="D187" i="16"/>
  <c r="J187" i="9"/>
  <c r="H186" i="16"/>
  <c r="I188" i="9"/>
  <c r="K187" i="9" l="1"/>
  <c r="E188" i="16"/>
  <c r="C188" i="16"/>
  <c r="B188" i="16"/>
  <c r="D188" i="16"/>
  <c r="F188" i="16"/>
  <c r="J188" i="9"/>
  <c r="H187" i="16"/>
  <c r="I189" i="9"/>
  <c r="H188" i="16" l="1"/>
  <c r="K188" i="9"/>
  <c r="D189" i="16"/>
  <c r="C189" i="16"/>
  <c r="E189" i="16"/>
  <c r="F189" i="16"/>
  <c r="B189" i="16"/>
  <c r="J189" i="9"/>
  <c r="I190" i="9"/>
  <c r="H189" i="16" l="1"/>
  <c r="K189" i="9"/>
  <c r="C190" i="16"/>
  <c r="D190" i="16"/>
  <c r="F190" i="16"/>
  <c r="B190" i="16"/>
  <c r="E190" i="16"/>
  <c r="J190" i="9"/>
  <c r="I191" i="9"/>
  <c r="K190" i="9" l="1"/>
  <c r="B191" i="16"/>
  <c r="F191" i="16"/>
  <c r="D191" i="16"/>
  <c r="E191" i="16"/>
  <c r="C191" i="16"/>
  <c r="J191" i="9"/>
  <c r="I192" i="9"/>
  <c r="H190" i="16"/>
  <c r="K191" i="9" l="1"/>
  <c r="D192" i="16"/>
  <c r="C192" i="16"/>
  <c r="B192" i="16"/>
  <c r="E192" i="16"/>
  <c r="F192" i="16"/>
  <c r="J192" i="9"/>
  <c r="H191" i="16"/>
  <c r="I193" i="9"/>
  <c r="K192" i="9" l="1"/>
  <c r="C193" i="16"/>
  <c r="D193" i="16"/>
  <c r="B193" i="16"/>
  <c r="E193" i="16"/>
  <c r="F193" i="16"/>
  <c r="J193" i="9"/>
  <c r="I194" i="9"/>
  <c r="H192" i="16"/>
  <c r="K193" i="9" l="1"/>
  <c r="B194" i="16"/>
  <c r="F194" i="16"/>
  <c r="D194" i="16"/>
  <c r="E194" i="16"/>
  <c r="C194" i="16"/>
  <c r="J194" i="9"/>
  <c r="H193" i="16"/>
  <c r="I195" i="9"/>
  <c r="K194" i="9" l="1"/>
  <c r="E195" i="16"/>
  <c r="D195" i="16"/>
  <c r="B195" i="16"/>
  <c r="C195" i="16"/>
  <c r="F195" i="16"/>
  <c r="J195" i="9"/>
  <c r="H194" i="16"/>
  <c r="I196" i="9"/>
  <c r="K195" i="9" l="1"/>
  <c r="D196" i="16"/>
  <c r="E196" i="16"/>
  <c r="B196" i="16"/>
  <c r="C196" i="16"/>
  <c r="F196" i="16"/>
  <c r="J196" i="9"/>
  <c r="I197" i="9"/>
  <c r="H195" i="16"/>
  <c r="K196" i="9" l="1"/>
  <c r="C197" i="16"/>
  <c r="E197" i="16"/>
  <c r="D197" i="16"/>
  <c r="F197" i="16"/>
  <c r="B197" i="16"/>
  <c r="J197" i="9"/>
  <c r="H196" i="16"/>
  <c r="I198" i="9"/>
  <c r="K197" i="9" l="1"/>
  <c r="B198" i="16"/>
  <c r="F198" i="16"/>
  <c r="E198" i="16"/>
  <c r="C198" i="16"/>
  <c r="D198" i="16"/>
  <c r="J198" i="9"/>
  <c r="H197" i="16"/>
  <c r="I199" i="9"/>
  <c r="K198" i="9" l="1"/>
  <c r="E199" i="16"/>
  <c r="F199" i="16"/>
  <c r="B199" i="16"/>
  <c r="C199" i="16"/>
  <c r="D199" i="16"/>
  <c r="J199" i="9"/>
  <c r="H198" i="16"/>
  <c r="I200" i="9"/>
  <c r="K199" i="9" l="1"/>
  <c r="D200" i="16"/>
  <c r="F200" i="16"/>
  <c r="C200" i="16"/>
  <c r="E200" i="16"/>
  <c r="B200" i="16"/>
  <c r="J200" i="9"/>
  <c r="H199" i="16"/>
  <c r="I201" i="9"/>
  <c r="K200" i="9" l="1"/>
  <c r="C201" i="16"/>
  <c r="F201" i="16"/>
  <c r="E201" i="16"/>
  <c r="B201" i="16"/>
  <c r="D201" i="16"/>
  <c r="J201" i="9"/>
  <c r="H200" i="16"/>
  <c r="I202" i="9"/>
  <c r="K201" i="9" l="1"/>
  <c r="B202" i="16"/>
  <c r="F202" i="16"/>
  <c r="C202" i="16"/>
  <c r="D202" i="16"/>
  <c r="E202" i="16"/>
  <c r="J202" i="9"/>
  <c r="H201" i="16"/>
  <c r="I203" i="9"/>
  <c r="K202" i="9" l="1"/>
  <c r="E203" i="16"/>
  <c r="B203" i="16"/>
  <c r="C203" i="16"/>
  <c r="D203" i="16"/>
  <c r="F203" i="16"/>
  <c r="J203" i="9"/>
  <c r="H202" i="16"/>
  <c r="I204" i="9"/>
  <c r="K203" i="9" l="1"/>
  <c r="D204" i="16"/>
  <c r="B204" i="16"/>
  <c r="E204" i="16"/>
  <c r="F204" i="16"/>
  <c r="C204" i="16"/>
  <c r="J204" i="9"/>
  <c r="H203" i="16"/>
  <c r="I205" i="9"/>
  <c r="K204" i="9" l="1"/>
  <c r="C205" i="16"/>
  <c r="B205" i="16"/>
  <c r="F205" i="16"/>
  <c r="D205" i="16"/>
  <c r="E205" i="16"/>
  <c r="J205" i="9"/>
  <c r="N12" i="14"/>
  <c r="H204" i="16"/>
  <c r="H12" i="14"/>
  <c r="S12" i="14" s="1"/>
  <c r="I206" i="9"/>
  <c r="K205" i="9" l="1"/>
  <c r="O12" i="14" s="1"/>
  <c r="B206" i="16"/>
  <c r="F206" i="16"/>
  <c r="C206" i="16"/>
  <c r="D206" i="16"/>
  <c r="E206" i="16"/>
  <c r="J206" i="9"/>
  <c r="H205" i="16"/>
  <c r="L12" i="14" s="1"/>
  <c r="X12" i="14" s="1"/>
  <c r="Y12" i="14" s="1"/>
  <c r="I207" i="9"/>
  <c r="K206" i="9" l="1"/>
  <c r="E207" i="16"/>
  <c r="C207" i="16"/>
  <c r="D207" i="16"/>
  <c r="F207" i="16"/>
  <c r="B207" i="16"/>
  <c r="J207" i="9"/>
  <c r="H206" i="16"/>
  <c r="I208" i="9"/>
  <c r="K207" i="9" l="1"/>
  <c r="D208" i="16"/>
  <c r="C208" i="16"/>
  <c r="F208" i="16"/>
  <c r="B208" i="16"/>
  <c r="E208" i="16"/>
  <c r="J208" i="9"/>
  <c r="H207" i="16"/>
  <c r="I209" i="9"/>
  <c r="K208" i="9" l="1"/>
  <c r="C209" i="16"/>
  <c r="D209" i="16"/>
  <c r="B209" i="16"/>
  <c r="E209" i="16"/>
  <c r="F209" i="16"/>
  <c r="J209" i="9"/>
  <c r="H208" i="16"/>
  <c r="I210" i="9"/>
  <c r="K209" i="9" l="1"/>
  <c r="B210" i="16"/>
  <c r="F210" i="16"/>
  <c r="D210" i="16"/>
  <c r="C210" i="16"/>
  <c r="E210" i="16"/>
  <c r="J210" i="9"/>
  <c r="H209" i="16"/>
  <c r="I211" i="9"/>
  <c r="K210" i="9" l="1"/>
  <c r="E211" i="16"/>
  <c r="D211" i="16"/>
  <c r="F211" i="16"/>
  <c r="B211" i="16"/>
  <c r="C211" i="16"/>
  <c r="J211" i="9"/>
  <c r="H210" i="16"/>
  <c r="I212" i="9"/>
  <c r="K211" i="9" l="1"/>
  <c r="D212" i="16"/>
  <c r="E212" i="16"/>
  <c r="B212" i="16"/>
  <c r="C212" i="16"/>
  <c r="F212" i="16"/>
  <c r="J212" i="9"/>
  <c r="H211" i="16"/>
  <c r="I213" i="9"/>
  <c r="K212" i="9" l="1"/>
  <c r="C213" i="16"/>
  <c r="E213" i="16"/>
  <c r="B213" i="16"/>
  <c r="D213" i="16"/>
  <c r="F213" i="16"/>
  <c r="J213" i="9"/>
  <c r="H212" i="16"/>
  <c r="I214" i="9"/>
  <c r="K213" i="9" l="1"/>
  <c r="B214" i="16"/>
  <c r="F214" i="16"/>
  <c r="E214" i="16"/>
  <c r="D214" i="16"/>
  <c r="C214" i="16"/>
  <c r="J214" i="9"/>
  <c r="H213" i="16"/>
  <c r="I215" i="9"/>
  <c r="K214" i="9" l="1"/>
  <c r="E215" i="16"/>
  <c r="F215" i="16"/>
  <c r="B215" i="16"/>
  <c r="C215" i="16"/>
  <c r="D215" i="16"/>
  <c r="J215" i="9"/>
  <c r="H214" i="16"/>
  <c r="I216" i="9"/>
  <c r="K215" i="9" l="1"/>
  <c r="D216" i="16"/>
  <c r="F216" i="16"/>
  <c r="B216" i="16"/>
  <c r="C216" i="16"/>
  <c r="E216" i="16"/>
  <c r="J216" i="9"/>
  <c r="H215" i="16"/>
  <c r="I217" i="9"/>
  <c r="K216" i="9" l="1"/>
  <c r="C217" i="16"/>
  <c r="F217" i="16"/>
  <c r="D217" i="16"/>
  <c r="E217" i="16"/>
  <c r="B217" i="16"/>
  <c r="J217" i="9"/>
  <c r="H216" i="16"/>
  <c r="I218" i="9"/>
  <c r="K217" i="9" l="1"/>
  <c r="B218" i="16"/>
  <c r="F218" i="16"/>
  <c r="E218" i="16"/>
  <c r="C218" i="16"/>
  <c r="D218" i="16"/>
  <c r="J218" i="9"/>
  <c r="H217" i="16"/>
  <c r="I219" i="9"/>
  <c r="K218" i="9" l="1"/>
  <c r="E219" i="16"/>
  <c r="B219" i="16"/>
  <c r="C219" i="16"/>
  <c r="D219" i="16"/>
  <c r="F219" i="16"/>
  <c r="J219" i="9"/>
  <c r="H218" i="16"/>
  <c r="I220" i="9"/>
  <c r="K219" i="9" l="1"/>
  <c r="D220" i="16"/>
  <c r="B220" i="16"/>
  <c r="C220" i="16"/>
  <c r="E220" i="16"/>
  <c r="F220" i="16"/>
  <c r="J220" i="9"/>
  <c r="H219" i="16"/>
  <c r="I221" i="9"/>
  <c r="K220" i="9" l="1"/>
  <c r="C221" i="16"/>
  <c r="B221" i="16"/>
  <c r="E221" i="16"/>
  <c r="F221" i="16"/>
  <c r="D221" i="16"/>
  <c r="J221" i="9"/>
  <c r="H220" i="16"/>
  <c r="I222" i="9"/>
  <c r="K221" i="9" l="1"/>
  <c r="B222" i="16"/>
  <c r="F222" i="16"/>
  <c r="C222" i="16"/>
  <c r="D222" i="16"/>
  <c r="E222" i="16"/>
  <c r="J222" i="9"/>
  <c r="H221" i="16"/>
  <c r="I223" i="9"/>
  <c r="K222" i="9" l="1"/>
  <c r="E223" i="16"/>
  <c r="C223" i="16"/>
  <c r="B223" i="16"/>
  <c r="D223" i="16"/>
  <c r="F223" i="16"/>
  <c r="J223" i="9"/>
  <c r="H222" i="16"/>
  <c r="I224" i="9"/>
  <c r="K223" i="9" l="1"/>
  <c r="D224" i="16"/>
  <c r="C224" i="16"/>
  <c r="E224" i="16"/>
  <c r="F224" i="16"/>
  <c r="B224" i="16"/>
  <c r="J224" i="9"/>
  <c r="H223" i="16"/>
  <c r="I225" i="9"/>
  <c r="K224" i="9" l="1"/>
  <c r="C225" i="16"/>
  <c r="D225" i="16"/>
  <c r="F225" i="16"/>
  <c r="B225" i="16"/>
  <c r="E225" i="16"/>
  <c r="J225" i="9"/>
  <c r="H224" i="16"/>
  <c r="I226" i="9"/>
  <c r="K225" i="9" l="1"/>
  <c r="C226" i="16"/>
  <c r="F226" i="16"/>
  <c r="B226" i="16"/>
  <c r="D226" i="16"/>
  <c r="E226" i="16"/>
  <c r="J226" i="9"/>
  <c r="H225" i="16"/>
  <c r="I227" i="9"/>
  <c r="K226" i="9" l="1"/>
  <c r="B227" i="16"/>
  <c r="F227" i="16"/>
  <c r="C227" i="16"/>
  <c r="D227" i="16"/>
  <c r="E227" i="16"/>
  <c r="J227" i="9"/>
  <c r="H226" i="16"/>
  <c r="I228" i="9"/>
  <c r="K227" i="9" l="1"/>
  <c r="E228" i="16"/>
  <c r="B228" i="16"/>
  <c r="C228" i="16"/>
  <c r="D228" i="16"/>
  <c r="F228" i="16"/>
  <c r="J228" i="9"/>
  <c r="N13" i="14"/>
  <c r="H227" i="16"/>
  <c r="H13" i="14"/>
  <c r="S13" i="14" s="1"/>
  <c r="I229" i="9"/>
  <c r="K228" i="9" l="1"/>
  <c r="O13" i="14" s="1"/>
  <c r="D229" i="16"/>
  <c r="B229" i="16"/>
  <c r="C229" i="16"/>
  <c r="E229" i="16"/>
  <c r="F229" i="16"/>
  <c r="J229" i="9"/>
  <c r="H228" i="16"/>
  <c r="L13" i="14" s="1"/>
  <c r="X13" i="14" s="1"/>
  <c r="Y13" i="14" s="1"/>
  <c r="I230" i="9"/>
  <c r="K229" i="9" l="1"/>
  <c r="C230" i="16"/>
  <c r="B230" i="16"/>
  <c r="D230" i="16"/>
  <c r="E230" i="16"/>
  <c r="F230" i="16"/>
  <c r="J230" i="9"/>
  <c r="H229" i="16"/>
  <c r="I231" i="9"/>
  <c r="K230" i="9" l="1"/>
  <c r="B231" i="16"/>
  <c r="F231" i="16"/>
  <c r="C231" i="16"/>
  <c r="D231" i="16"/>
  <c r="E231" i="16"/>
  <c r="J231" i="9"/>
  <c r="H230" i="16"/>
  <c r="I232" i="9"/>
  <c r="K231" i="9" l="1"/>
  <c r="E232" i="16"/>
  <c r="C232" i="16"/>
  <c r="D232" i="16"/>
  <c r="F232" i="16"/>
  <c r="B232" i="16"/>
  <c r="J232" i="9"/>
  <c r="H231" i="16"/>
  <c r="I233" i="9"/>
  <c r="K232" i="9" l="1"/>
  <c r="D233" i="16"/>
  <c r="C233" i="16"/>
  <c r="E233" i="16"/>
  <c r="B233" i="16"/>
  <c r="F233" i="16"/>
  <c r="J233" i="9"/>
  <c r="H232" i="16"/>
  <c r="I234" i="9"/>
  <c r="K233" i="9" l="1"/>
  <c r="C234" i="16"/>
  <c r="D234" i="16"/>
  <c r="E234" i="16"/>
  <c r="F234" i="16"/>
  <c r="B234" i="16"/>
  <c r="J234" i="9"/>
  <c r="H233" i="16"/>
  <c r="I235" i="9"/>
  <c r="K234" i="9" l="1"/>
  <c r="B235" i="16"/>
  <c r="F235" i="16"/>
  <c r="D235" i="16"/>
  <c r="E235" i="16"/>
  <c r="C235" i="16"/>
  <c r="J235" i="9"/>
  <c r="H234" i="16"/>
  <c r="I236" i="9"/>
  <c r="K235" i="9" l="1"/>
  <c r="E236" i="16"/>
  <c r="D236" i="16"/>
  <c r="F236" i="16"/>
  <c r="B236" i="16"/>
  <c r="C236" i="16"/>
  <c r="J236" i="9"/>
  <c r="H235" i="16"/>
  <c r="I237" i="9"/>
  <c r="K236" i="9" l="1"/>
  <c r="D237" i="16"/>
  <c r="E237" i="16"/>
  <c r="F237" i="16"/>
  <c r="B237" i="16"/>
  <c r="C237" i="16"/>
  <c r="J237" i="9"/>
  <c r="H236" i="16"/>
  <c r="I238" i="9"/>
  <c r="K237" i="9" l="1"/>
  <c r="C238" i="16"/>
  <c r="E238" i="16"/>
  <c r="F238" i="16"/>
  <c r="B238" i="16"/>
  <c r="D238" i="16"/>
  <c r="J238" i="9"/>
  <c r="I239" i="9"/>
  <c r="H237" i="16"/>
  <c r="K238" i="9" l="1"/>
  <c r="B239" i="16"/>
  <c r="F239" i="16"/>
  <c r="E239" i="16"/>
  <c r="C239" i="16"/>
  <c r="D239" i="16"/>
  <c r="J239" i="9"/>
  <c r="H238" i="16"/>
  <c r="I240" i="9"/>
  <c r="K239" i="9" l="1"/>
  <c r="E240" i="16"/>
  <c r="F240" i="16"/>
  <c r="B240" i="16"/>
  <c r="C240" i="16"/>
  <c r="D240" i="16"/>
  <c r="J240" i="9"/>
  <c r="H239" i="16"/>
  <c r="I241" i="9"/>
  <c r="K240" i="9" l="1"/>
  <c r="D241" i="16"/>
  <c r="F241" i="16"/>
  <c r="B241" i="16"/>
  <c r="C241" i="16"/>
  <c r="E241" i="16"/>
  <c r="J241" i="9"/>
  <c r="H240" i="16"/>
  <c r="I242" i="9"/>
  <c r="K241" i="9" l="1"/>
  <c r="C242" i="16"/>
  <c r="F242" i="16"/>
  <c r="B242" i="16"/>
  <c r="D242" i="16"/>
  <c r="E242" i="16"/>
  <c r="J242" i="9"/>
  <c r="H241" i="16"/>
  <c r="I243" i="9"/>
  <c r="K242" i="9" l="1"/>
  <c r="B243" i="16"/>
  <c r="F243" i="16"/>
  <c r="C243" i="16"/>
  <c r="D243" i="16"/>
  <c r="E243" i="16"/>
  <c r="J243" i="9"/>
  <c r="H242" i="16"/>
  <c r="I244" i="9"/>
  <c r="K243" i="9" l="1"/>
  <c r="E244" i="16"/>
  <c r="B244" i="16"/>
  <c r="C244" i="16"/>
  <c r="D244" i="16"/>
  <c r="F244" i="16"/>
  <c r="J244" i="9"/>
  <c r="H243" i="16"/>
  <c r="I245" i="9"/>
  <c r="K244" i="9" l="1"/>
  <c r="D245" i="16"/>
  <c r="B245" i="16"/>
  <c r="C245" i="16"/>
  <c r="E245" i="16"/>
  <c r="F245" i="16"/>
  <c r="J245" i="9"/>
  <c r="H244" i="16"/>
  <c r="I246" i="9"/>
  <c r="K245" i="9" l="1"/>
  <c r="C246" i="16"/>
  <c r="B246" i="16"/>
  <c r="D246" i="16"/>
  <c r="E246" i="16"/>
  <c r="F246" i="16"/>
  <c r="J246" i="9"/>
  <c r="H245" i="16"/>
  <c r="I247" i="9"/>
  <c r="K246" i="9" l="1"/>
  <c r="B247" i="16"/>
  <c r="F247" i="16"/>
  <c r="C247" i="16"/>
  <c r="D247" i="16"/>
  <c r="E247" i="16"/>
  <c r="J247" i="9"/>
  <c r="H246" i="16"/>
  <c r="I248" i="9"/>
  <c r="K247" i="9" l="1"/>
  <c r="E248" i="16"/>
  <c r="C248" i="16"/>
  <c r="D248" i="16"/>
  <c r="B248" i="16"/>
  <c r="F248" i="16"/>
  <c r="J248" i="9"/>
  <c r="N14" i="14"/>
  <c r="I249" i="9"/>
  <c r="H247" i="16"/>
  <c r="H14" i="14"/>
  <c r="S14" i="14" s="1"/>
  <c r="K248" i="9" l="1"/>
  <c r="O14" i="14" s="1"/>
  <c r="D249" i="16"/>
  <c r="C249" i="16"/>
  <c r="E249" i="16"/>
  <c r="F249" i="16"/>
  <c r="B249" i="16"/>
  <c r="J249" i="9"/>
  <c r="I250" i="9"/>
  <c r="H248" i="16"/>
  <c r="K249" i="9" l="1"/>
  <c r="C250" i="16"/>
  <c r="D250" i="16"/>
  <c r="E250" i="16"/>
  <c r="B250" i="16"/>
  <c r="F250" i="16"/>
  <c r="J250" i="9"/>
  <c r="I251" i="9"/>
  <c r="L14" i="14"/>
  <c r="H249" i="16"/>
  <c r="K250" i="9" l="1"/>
  <c r="B251" i="16"/>
  <c r="F251" i="16"/>
  <c r="D251" i="16"/>
  <c r="E251" i="16"/>
  <c r="C251" i="16"/>
  <c r="J251" i="9"/>
  <c r="H250" i="16"/>
  <c r="I252" i="9"/>
  <c r="X14" i="14"/>
  <c r="Y14" i="14" s="1"/>
  <c r="K251" i="9" l="1"/>
  <c r="E252" i="16"/>
  <c r="D252" i="16"/>
  <c r="F252" i="16"/>
  <c r="B252" i="16"/>
  <c r="C252" i="16"/>
  <c r="J252" i="9"/>
  <c r="H251" i="16"/>
  <c r="I253" i="9"/>
  <c r="K252" i="9" l="1"/>
  <c r="D253" i="16"/>
  <c r="E253" i="16"/>
  <c r="F253" i="16"/>
  <c r="B253" i="16"/>
  <c r="C253" i="16"/>
  <c r="J253" i="9"/>
  <c r="H252" i="16"/>
  <c r="I254" i="9"/>
  <c r="K253" i="9" l="1"/>
  <c r="C254" i="16"/>
  <c r="E254" i="16"/>
  <c r="F254" i="16"/>
  <c r="B254" i="16"/>
  <c r="D254" i="16"/>
  <c r="J254" i="9"/>
  <c r="H253" i="16"/>
  <c r="I255" i="9"/>
  <c r="K254" i="9" l="1"/>
  <c r="B255" i="16"/>
  <c r="F255" i="16"/>
  <c r="E255" i="16"/>
  <c r="C255" i="16"/>
  <c r="D255" i="16"/>
  <c r="J255" i="9"/>
  <c r="H254" i="16"/>
  <c r="I256" i="9"/>
  <c r="K255" i="9" l="1"/>
  <c r="E256" i="16"/>
  <c r="F256" i="16"/>
  <c r="B256" i="16"/>
  <c r="C256" i="16"/>
  <c r="D256" i="16"/>
  <c r="J256" i="9"/>
  <c r="H255" i="16"/>
  <c r="I257" i="9"/>
  <c r="K256" i="9" l="1"/>
  <c r="D257" i="16"/>
  <c r="F257" i="16"/>
  <c r="B257" i="16"/>
  <c r="C257" i="16"/>
  <c r="E257" i="16"/>
  <c r="J257" i="9"/>
  <c r="H256" i="16"/>
  <c r="I258" i="9"/>
  <c r="K257" i="9" l="1"/>
  <c r="C258" i="16"/>
  <c r="F258" i="16"/>
  <c r="B258" i="16"/>
  <c r="D258" i="16"/>
  <c r="E258" i="16"/>
  <c r="J258" i="9"/>
  <c r="H257" i="16"/>
  <c r="I259" i="9"/>
  <c r="K258" i="9" l="1"/>
  <c r="B259" i="16"/>
  <c r="F259" i="16"/>
  <c r="C259" i="16"/>
  <c r="D259" i="16"/>
  <c r="E259" i="16"/>
  <c r="J259" i="9"/>
  <c r="H258" i="16"/>
  <c r="I260" i="9"/>
  <c r="K259" i="9" l="1"/>
  <c r="E260" i="16"/>
  <c r="B260" i="16"/>
  <c r="C260" i="16"/>
  <c r="D260" i="16"/>
  <c r="F260" i="16"/>
  <c r="J260" i="9"/>
  <c r="H259" i="16"/>
  <c r="I261" i="9"/>
  <c r="K260" i="9" l="1"/>
  <c r="D261" i="16"/>
  <c r="B261" i="16"/>
  <c r="C261" i="16"/>
  <c r="E261" i="16"/>
  <c r="F261" i="16"/>
  <c r="J261" i="9"/>
  <c r="H260" i="16"/>
  <c r="I262" i="9"/>
  <c r="K261" i="9" l="1"/>
  <c r="C262" i="16"/>
  <c r="B262" i="16"/>
  <c r="D262" i="16"/>
  <c r="E262" i="16"/>
  <c r="F262" i="16"/>
  <c r="J262" i="9"/>
  <c r="H261" i="16"/>
  <c r="I263" i="9"/>
  <c r="K262" i="9" l="1"/>
  <c r="B263" i="16"/>
  <c r="F263" i="16"/>
  <c r="C263" i="16"/>
  <c r="D263" i="16"/>
  <c r="E263" i="16"/>
  <c r="J263" i="9"/>
  <c r="H262" i="16"/>
  <c r="I264" i="9"/>
  <c r="K263" i="9" l="1"/>
  <c r="E264" i="16"/>
  <c r="C264" i="16"/>
  <c r="D264" i="16"/>
  <c r="F264" i="16"/>
  <c r="B264" i="16"/>
  <c r="J264" i="9"/>
  <c r="N15" i="14"/>
  <c r="H263" i="16"/>
  <c r="H15" i="14"/>
  <c r="S15" i="14" s="1"/>
  <c r="I265" i="9"/>
  <c r="K264" i="9" l="1"/>
  <c r="O15" i="14" s="1"/>
  <c r="D265" i="16"/>
  <c r="C265" i="16"/>
  <c r="E265" i="16"/>
  <c r="B265" i="16"/>
  <c r="F265" i="16"/>
  <c r="J265" i="9"/>
  <c r="H264" i="16"/>
  <c r="L15" i="14" s="1"/>
  <c r="X15" i="14" s="1"/>
  <c r="Y15" i="14" s="1"/>
  <c r="I266" i="9"/>
  <c r="K265" i="9" l="1"/>
  <c r="C266" i="16"/>
  <c r="D266" i="16"/>
  <c r="E266" i="16"/>
  <c r="F266" i="16"/>
  <c r="B266" i="16"/>
  <c r="J266" i="9"/>
  <c r="H265" i="16"/>
  <c r="I267" i="9"/>
  <c r="K266" i="9" l="1"/>
  <c r="B267" i="16"/>
  <c r="F267" i="16"/>
  <c r="D267" i="16"/>
  <c r="E267" i="16"/>
  <c r="C267" i="16"/>
  <c r="J267" i="9"/>
  <c r="H266" i="16"/>
  <c r="I268" i="9"/>
  <c r="K267" i="9" l="1"/>
  <c r="E268" i="16"/>
  <c r="D268" i="16"/>
  <c r="F268" i="16"/>
  <c r="B268" i="16"/>
  <c r="C268" i="16"/>
  <c r="J268" i="9"/>
  <c r="H267" i="16"/>
  <c r="I269" i="9"/>
  <c r="K268" i="9" l="1"/>
  <c r="D269" i="16"/>
  <c r="E269" i="16"/>
  <c r="F269" i="16"/>
  <c r="B269" i="16"/>
  <c r="C269" i="16"/>
  <c r="J269" i="9"/>
  <c r="H268" i="16"/>
  <c r="I270" i="9"/>
  <c r="K269" i="9" l="1"/>
  <c r="C270" i="16"/>
  <c r="E270" i="16"/>
  <c r="F270" i="16"/>
  <c r="B270" i="16"/>
  <c r="D270" i="16"/>
  <c r="J270" i="9"/>
  <c r="H269" i="16"/>
  <c r="I271" i="9"/>
  <c r="K270" i="9" l="1"/>
  <c r="B271" i="16"/>
  <c r="F271" i="16"/>
  <c r="E271" i="16"/>
  <c r="C271" i="16"/>
  <c r="D271" i="16"/>
  <c r="J271" i="9"/>
  <c r="H270" i="16"/>
  <c r="I272" i="9"/>
  <c r="K271" i="9" l="1"/>
  <c r="E272" i="16"/>
  <c r="F272" i="16"/>
  <c r="B272" i="16"/>
  <c r="C272" i="16"/>
  <c r="D272" i="16"/>
  <c r="J272" i="9"/>
  <c r="H271" i="16"/>
  <c r="I273" i="9"/>
  <c r="K272" i="9" l="1"/>
  <c r="D273" i="16"/>
  <c r="F273" i="16"/>
  <c r="B273" i="16"/>
  <c r="C273" i="16"/>
  <c r="E273" i="16"/>
  <c r="J273" i="9"/>
  <c r="H272" i="16"/>
  <c r="I274" i="9"/>
  <c r="K273" i="9" l="1"/>
  <c r="C274" i="16"/>
  <c r="F274" i="16"/>
  <c r="B274" i="16"/>
  <c r="D274" i="16"/>
  <c r="E274" i="16"/>
  <c r="J274" i="9"/>
  <c r="H273" i="16"/>
  <c r="I275" i="9"/>
  <c r="K274" i="9" l="1"/>
  <c r="B275" i="16"/>
  <c r="F275" i="16"/>
  <c r="C275" i="16"/>
  <c r="D275" i="16"/>
  <c r="E275" i="16"/>
  <c r="J275" i="9"/>
  <c r="H274" i="16"/>
  <c r="I276" i="9"/>
  <c r="K275" i="9" l="1"/>
  <c r="E276" i="16"/>
  <c r="B276" i="16"/>
  <c r="C276" i="16"/>
  <c r="D276" i="16"/>
  <c r="F276" i="16"/>
  <c r="J276" i="9"/>
  <c r="H275" i="16"/>
  <c r="I277" i="9"/>
  <c r="K276" i="9" l="1"/>
  <c r="D277" i="16"/>
  <c r="B277" i="16"/>
  <c r="C277" i="16"/>
  <c r="E277" i="16"/>
  <c r="F277" i="16"/>
  <c r="J277" i="9"/>
  <c r="H276" i="16"/>
  <c r="I278" i="9"/>
  <c r="K277" i="9" l="1"/>
  <c r="C278" i="16"/>
  <c r="B278" i="16"/>
  <c r="D278" i="16"/>
  <c r="E278" i="16"/>
  <c r="F278" i="16"/>
  <c r="J278" i="9"/>
  <c r="H277" i="16"/>
  <c r="I279" i="9"/>
  <c r="K278" i="9" l="1"/>
  <c r="B279" i="16"/>
  <c r="F279" i="16"/>
  <c r="C279" i="16"/>
  <c r="D279" i="16"/>
  <c r="E279" i="16"/>
  <c r="J279" i="9"/>
  <c r="H278" i="16"/>
  <c r="I280" i="9"/>
  <c r="K279" i="9" l="1"/>
  <c r="E280" i="16"/>
  <c r="C280" i="16"/>
  <c r="D280" i="16"/>
  <c r="B280" i="16"/>
  <c r="F280" i="16"/>
  <c r="J280" i="9"/>
  <c r="H279" i="16"/>
  <c r="I281" i="9"/>
  <c r="K280" i="9" l="1"/>
  <c r="D281" i="16"/>
  <c r="C281" i="16"/>
  <c r="E281" i="16"/>
  <c r="F281" i="16"/>
  <c r="B281" i="16"/>
  <c r="J281" i="9"/>
  <c r="H280" i="16"/>
  <c r="I282" i="9"/>
  <c r="K281" i="9" l="1"/>
  <c r="C282" i="16"/>
  <c r="D282" i="16"/>
  <c r="E282" i="16"/>
  <c r="B282" i="16"/>
  <c r="F282" i="16"/>
  <c r="J282" i="9"/>
  <c r="H281" i="16"/>
  <c r="I283" i="9"/>
  <c r="K282" i="9" l="1"/>
  <c r="B283" i="16"/>
  <c r="F283" i="16"/>
  <c r="D283" i="16"/>
  <c r="E283" i="16"/>
  <c r="C283" i="16"/>
  <c r="J283" i="9"/>
  <c r="H282" i="16"/>
  <c r="I284" i="9"/>
  <c r="K283" i="9" l="1"/>
  <c r="E284" i="16"/>
  <c r="D284" i="16"/>
  <c r="F284" i="16"/>
  <c r="B284" i="16"/>
  <c r="C284" i="16"/>
  <c r="J284" i="9"/>
  <c r="H283" i="16"/>
  <c r="I285" i="9"/>
  <c r="K284" i="9" l="1"/>
  <c r="D285" i="16"/>
  <c r="E285" i="16"/>
  <c r="F285" i="16"/>
  <c r="B285" i="16"/>
  <c r="C285" i="16"/>
  <c r="J285" i="9"/>
  <c r="H284" i="16"/>
  <c r="I286" i="9"/>
  <c r="J286" i="9" s="1"/>
  <c r="K285" i="9" l="1"/>
  <c r="C286" i="16"/>
  <c r="E286" i="16"/>
  <c r="F286" i="16"/>
  <c r="B286" i="16"/>
  <c r="D286" i="16"/>
  <c r="B287" i="16"/>
  <c r="F287" i="16"/>
  <c r="E287" i="16"/>
  <c r="C287" i="16"/>
  <c r="D287" i="16"/>
  <c r="N16" i="14"/>
  <c r="K286" i="9"/>
  <c r="O16" i="14" s="1"/>
  <c r="H285" i="16"/>
  <c r="H16" i="14"/>
  <c r="S16" i="14" s="1"/>
  <c r="I287" i="9"/>
  <c r="J287" i="9" l="1"/>
  <c r="H286" i="16"/>
  <c r="L16" i="14" s="1"/>
  <c r="X16" i="14" s="1"/>
  <c r="Y16" i="14" s="1"/>
  <c r="I288" i="9"/>
  <c r="K287" i="9" l="1"/>
  <c r="E288" i="16"/>
  <c r="F288" i="16"/>
  <c r="B288" i="16"/>
  <c r="C288" i="16"/>
  <c r="D288" i="16"/>
  <c r="J288" i="9"/>
  <c r="H287" i="16"/>
  <c r="I289" i="9"/>
  <c r="K288" i="9" l="1"/>
  <c r="D289" i="16"/>
  <c r="F289" i="16"/>
  <c r="B289" i="16"/>
  <c r="C289" i="16"/>
  <c r="E289" i="16"/>
  <c r="J289" i="9"/>
  <c r="H288" i="16"/>
  <c r="I290" i="9"/>
  <c r="K289" i="9" l="1"/>
  <c r="C290" i="16"/>
  <c r="F290" i="16"/>
  <c r="B290" i="16"/>
  <c r="D290" i="16"/>
  <c r="E290" i="16"/>
  <c r="J290" i="9"/>
  <c r="H289" i="16"/>
  <c r="I291" i="9"/>
  <c r="K290" i="9" l="1"/>
  <c r="B291" i="16"/>
  <c r="F291" i="16"/>
  <c r="C291" i="16"/>
  <c r="D291" i="16"/>
  <c r="E291" i="16"/>
  <c r="J291" i="9"/>
  <c r="H290" i="16"/>
  <c r="I292" i="9"/>
  <c r="K291" i="9" l="1"/>
  <c r="E292" i="16"/>
  <c r="B292" i="16"/>
  <c r="C292" i="16"/>
  <c r="D292" i="16"/>
  <c r="F292" i="16"/>
  <c r="J292" i="9"/>
  <c r="H291" i="16"/>
  <c r="I293" i="9"/>
  <c r="K292" i="9" l="1"/>
  <c r="D293" i="16"/>
  <c r="B293" i="16"/>
  <c r="C293" i="16"/>
  <c r="E293" i="16"/>
  <c r="F293" i="16"/>
  <c r="J293" i="9"/>
  <c r="H292" i="16"/>
  <c r="I294" i="9"/>
  <c r="K293" i="9" l="1"/>
  <c r="C294" i="16"/>
  <c r="B294" i="16"/>
  <c r="D294" i="16"/>
  <c r="E294" i="16"/>
  <c r="F294" i="16"/>
  <c r="J294" i="9"/>
  <c r="H293" i="16"/>
  <c r="I295" i="9"/>
  <c r="K294" i="9" l="1"/>
  <c r="B295" i="16"/>
  <c r="F295" i="16"/>
  <c r="C295" i="16"/>
  <c r="D295" i="16"/>
  <c r="E295" i="16"/>
  <c r="J295" i="9"/>
  <c r="H294" i="16"/>
  <c r="I296" i="9"/>
  <c r="K295" i="9" l="1"/>
  <c r="E296" i="16"/>
  <c r="C296" i="16"/>
  <c r="D296" i="16"/>
  <c r="F296" i="16"/>
  <c r="B296" i="16"/>
  <c r="J296" i="9"/>
  <c r="H295" i="16"/>
  <c r="I297" i="9"/>
  <c r="K296" i="9" l="1"/>
  <c r="D297" i="16"/>
  <c r="C297" i="16"/>
  <c r="E297" i="16"/>
  <c r="B297" i="16"/>
  <c r="F297" i="16"/>
  <c r="J297" i="9"/>
  <c r="H296" i="16"/>
  <c r="I298" i="9"/>
  <c r="K297" i="9" l="1"/>
  <c r="C298" i="16"/>
  <c r="D298" i="16"/>
  <c r="E298" i="16"/>
  <c r="F298" i="16"/>
  <c r="B298" i="16"/>
  <c r="J298" i="9"/>
  <c r="H297" i="16"/>
  <c r="I299" i="9"/>
  <c r="K298" i="9" l="1"/>
  <c r="B299" i="16"/>
  <c r="F299" i="16"/>
  <c r="D299" i="16"/>
  <c r="E299" i="16"/>
  <c r="C299" i="16"/>
  <c r="J299" i="9"/>
  <c r="H298" i="16"/>
  <c r="I300" i="9"/>
  <c r="K299" i="9" l="1"/>
  <c r="E300" i="16"/>
  <c r="D300" i="16"/>
  <c r="F300" i="16"/>
  <c r="B300" i="16"/>
  <c r="C300" i="16"/>
  <c r="J300" i="9"/>
  <c r="H299" i="16"/>
  <c r="I301" i="9"/>
  <c r="K300" i="9" l="1"/>
  <c r="D301" i="16"/>
  <c r="E301" i="16"/>
  <c r="F301" i="16"/>
  <c r="B301" i="16"/>
  <c r="C301" i="16"/>
  <c r="J301" i="9"/>
  <c r="H300" i="16"/>
  <c r="I302" i="9"/>
  <c r="K301" i="9" l="1"/>
  <c r="C302" i="16"/>
  <c r="E302" i="16"/>
  <c r="F302" i="16"/>
  <c r="B302" i="16"/>
  <c r="D302" i="16"/>
  <c r="J302" i="9"/>
  <c r="H301" i="16"/>
  <c r="I303" i="9"/>
  <c r="K302" i="9" l="1"/>
  <c r="B303" i="16"/>
  <c r="F303" i="16"/>
  <c r="E303" i="16"/>
  <c r="C303" i="16"/>
  <c r="D303" i="16"/>
  <c r="J303" i="9"/>
  <c r="H302" i="16"/>
  <c r="I304" i="9"/>
  <c r="K303" i="9" l="1"/>
  <c r="E304" i="16"/>
  <c r="F304" i="16"/>
  <c r="B304" i="16"/>
  <c r="C304" i="16"/>
  <c r="D304" i="16"/>
  <c r="J304" i="9"/>
  <c r="H303" i="16"/>
  <c r="I305" i="9"/>
  <c r="K304" i="9" l="1"/>
  <c r="D305" i="16"/>
  <c r="F305" i="16"/>
  <c r="B305" i="16"/>
  <c r="C305" i="16"/>
  <c r="E305" i="16"/>
  <c r="J305" i="9"/>
  <c r="H304" i="16"/>
  <c r="I306" i="9"/>
  <c r="K305" i="9" l="1"/>
  <c r="C306" i="16"/>
  <c r="F306" i="16"/>
  <c r="B306" i="16"/>
  <c r="D306" i="16"/>
  <c r="E306" i="16"/>
  <c r="J306" i="9"/>
  <c r="H305" i="16"/>
  <c r="I307" i="9"/>
  <c r="K306" i="9" l="1"/>
  <c r="B307" i="16"/>
  <c r="F307" i="16"/>
  <c r="C307" i="16"/>
  <c r="D307" i="16"/>
  <c r="E307" i="16"/>
  <c r="J307" i="9"/>
  <c r="H306" i="16"/>
  <c r="I308" i="9"/>
  <c r="J308" i="9" s="1"/>
  <c r="K307" i="9" l="1"/>
  <c r="E308" i="16"/>
  <c r="B308" i="16"/>
  <c r="C308" i="16"/>
  <c r="D308" i="16"/>
  <c r="F308" i="16"/>
  <c r="D309" i="16"/>
  <c r="B309" i="16"/>
  <c r="C309" i="16"/>
  <c r="E309" i="16"/>
  <c r="F309" i="16"/>
  <c r="N17" i="14"/>
  <c r="K308" i="9"/>
  <c r="O17" i="14" s="1"/>
  <c r="H307" i="16"/>
  <c r="H17" i="14"/>
  <c r="S17" i="14" s="1"/>
  <c r="I309" i="9"/>
  <c r="J309" i="9" l="1"/>
  <c r="H308" i="16"/>
  <c r="L17" i="14" s="1"/>
  <c r="X17" i="14" s="1"/>
  <c r="Y17" i="14" s="1"/>
  <c r="I310" i="9"/>
  <c r="K309" i="9" l="1"/>
  <c r="C310" i="16"/>
  <c r="B310" i="16"/>
  <c r="D310" i="16"/>
  <c r="E310" i="16"/>
  <c r="F310" i="16"/>
  <c r="J310" i="9"/>
  <c r="H309" i="16"/>
  <c r="I311" i="9"/>
  <c r="K310" i="9" l="1"/>
  <c r="B311" i="16"/>
  <c r="F311" i="16"/>
  <c r="C311" i="16"/>
  <c r="D311" i="16"/>
  <c r="E311" i="16"/>
  <c r="J311" i="9"/>
  <c r="H310" i="16"/>
  <c r="I312" i="9"/>
  <c r="K311" i="9" l="1"/>
  <c r="E312" i="16"/>
  <c r="C312" i="16"/>
  <c r="D312" i="16"/>
  <c r="B312" i="16"/>
  <c r="F312" i="16"/>
  <c r="J312" i="9"/>
  <c r="H311" i="16"/>
  <c r="I313" i="9"/>
  <c r="K312" i="9" l="1"/>
  <c r="D313" i="16"/>
  <c r="C313" i="16"/>
  <c r="E313" i="16"/>
  <c r="F313" i="16"/>
  <c r="B313" i="16"/>
  <c r="J313" i="9"/>
  <c r="H312" i="16"/>
  <c r="I314" i="9"/>
  <c r="K313" i="9" l="1"/>
  <c r="C314" i="16"/>
  <c r="D314" i="16"/>
  <c r="E314" i="16"/>
  <c r="B314" i="16"/>
  <c r="F314" i="16"/>
  <c r="J314" i="9"/>
  <c r="H313" i="16"/>
  <c r="I315" i="9"/>
  <c r="K314" i="9" l="1"/>
  <c r="B315" i="16"/>
  <c r="F315" i="16"/>
  <c r="D315" i="16"/>
  <c r="E315" i="16"/>
  <c r="C315" i="16"/>
  <c r="J315" i="9"/>
  <c r="H314" i="16"/>
  <c r="I316" i="9"/>
  <c r="K315" i="9" l="1"/>
  <c r="E316" i="16"/>
  <c r="D316" i="16"/>
  <c r="F316" i="16"/>
  <c r="B316" i="16"/>
  <c r="C316" i="16"/>
  <c r="J316" i="9"/>
  <c r="H315" i="16"/>
  <c r="I317" i="9"/>
  <c r="K316" i="9" l="1"/>
  <c r="D317" i="16"/>
  <c r="E317" i="16"/>
  <c r="F317" i="16"/>
  <c r="B317" i="16"/>
  <c r="C317" i="16"/>
  <c r="J317" i="9"/>
  <c r="H316" i="16"/>
  <c r="I318" i="9"/>
  <c r="K317" i="9" l="1"/>
  <c r="C318" i="16"/>
  <c r="E318" i="16"/>
  <c r="F318" i="16"/>
  <c r="B318" i="16"/>
  <c r="D318" i="16"/>
  <c r="J318" i="9"/>
  <c r="H317" i="16"/>
  <c r="I319" i="9"/>
  <c r="K318" i="9" l="1"/>
  <c r="B319" i="16"/>
  <c r="F319" i="16"/>
  <c r="E319" i="16"/>
  <c r="C319" i="16"/>
  <c r="D319" i="16"/>
  <c r="J319" i="9"/>
  <c r="H318" i="16"/>
  <c r="I320" i="9"/>
  <c r="K319" i="9" l="1"/>
  <c r="E320" i="16"/>
  <c r="F320" i="16"/>
  <c r="B320" i="16"/>
  <c r="C320" i="16"/>
  <c r="D320" i="16"/>
  <c r="J320" i="9"/>
  <c r="H319" i="16"/>
  <c r="I321" i="9"/>
  <c r="K320" i="9" l="1"/>
  <c r="D321" i="16"/>
  <c r="F321" i="16"/>
  <c r="B321" i="16"/>
  <c r="C321" i="16"/>
  <c r="E321" i="16"/>
  <c r="J321" i="9"/>
  <c r="H320" i="16"/>
  <c r="I322" i="9"/>
  <c r="K321" i="9" l="1"/>
  <c r="C322" i="16"/>
  <c r="F322" i="16"/>
  <c r="B322" i="16"/>
  <c r="D322" i="16"/>
  <c r="E322" i="16"/>
  <c r="J322" i="9"/>
  <c r="H321" i="16"/>
  <c r="I323" i="9"/>
  <c r="K322" i="9" l="1"/>
  <c r="B323" i="16"/>
  <c r="F323" i="16"/>
  <c r="C323" i="16"/>
  <c r="D323" i="16"/>
  <c r="E323" i="16"/>
  <c r="J323" i="9"/>
  <c r="H322" i="16"/>
  <c r="I324" i="9"/>
  <c r="K323" i="9" l="1"/>
  <c r="E324" i="16"/>
  <c r="B324" i="16"/>
  <c r="C324" i="16"/>
  <c r="D324" i="16"/>
  <c r="F324" i="16"/>
  <c r="J324" i="9"/>
  <c r="I325" i="9"/>
  <c r="H323" i="16"/>
  <c r="K324" i="9" l="1"/>
  <c r="D325" i="16"/>
  <c r="B325" i="16"/>
  <c r="C325" i="16"/>
  <c r="E325" i="16"/>
  <c r="F325" i="16"/>
  <c r="J325" i="9"/>
  <c r="H324" i="16"/>
  <c r="I326" i="9"/>
  <c r="J326" i="9" s="1"/>
  <c r="B327" i="16" l="1"/>
  <c r="F327" i="16"/>
  <c r="C327" i="16"/>
  <c r="D327" i="16"/>
  <c r="E327" i="16"/>
  <c r="K325" i="9"/>
  <c r="C326" i="16"/>
  <c r="B326" i="16"/>
  <c r="D326" i="16"/>
  <c r="E326" i="16"/>
  <c r="F326" i="16"/>
  <c r="N18" i="14"/>
  <c r="K326" i="9"/>
  <c r="O18" i="14" s="1"/>
  <c r="H18" i="14"/>
  <c r="I327" i="9"/>
  <c r="H325" i="16"/>
  <c r="J327" i="9" l="1"/>
  <c r="K327" i="9" s="1"/>
  <c r="G3" i="8"/>
  <c r="S18" i="14"/>
  <c r="S22" i="14"/>
  <c r="N19" i="14"/>
  <c r="H326" i="16"/>
  <c r="L18" i="14" s="1"/>
  <c r="H19" i="14"/>
  <c r="X18" i="14" l="1"/>
  <c r="X22" i="14"/>
  <c r="B19" i="2" s="1"/>
  <c r="N20" i="14"/>
  <c r="N21" i="14" s="1"/>
  <c r="O20" i="14"/>
  <c r="O21" i="14" s="1"/>
  <c r="O19" i="14"/>
  <c r="H327" i="16"/>
  <c r="L19" i="14" s="1"/>
  <c r="X20" i="14" s="1"/>
  <c r="X21" i="14" s="1"/>
  <c r="B12" i="2" s="1"/>
  <c r="K13" i="9" s="1"/>
  <c r="L14" i="9" s="1"/>
  <c r="L15" i="9" s="1"/>
  <c r="L16" i="9" s="1"/>
  <c r="L17" i="9" s="1"/>
  <c r="L18" i="9" s="1"/>
  <c r="L19" i="9" s="1"/>
  <c r="L20" i="9" s="1"/>
  <c r="S20" i="14"/>
  <c r="S21" i="14" s="1"/>
  <c r="S19" i="14"/>
  <c r="L21" i="9" l="1"/>
  <c r="L22" i="9" s="1"/>
  <c r="L23" i="9" s="1"/>
  <c r="L24" i="9" s="1"/>
  <c r="L25" i="9" s="1"/>
  <c r="L26" i="9" s="1"/>
  <c r="L27" i="9" s="1"/>
  <c r="L28" i="9" s="1"/>
  <c r="L29" i="9" s="1"/>
  <c r="L30" i="9" s="1"/>
  <c r="L31" i="9" s="1"/>
  <c r="L32" i="9" s="1"/>
  <c r="L33" i="9" s="1"/>
  <c r="L34" i="9" s="1"/>
  <c r="L35" i="9" s="1"/>
  <c r="L36" i="9" s="1"/>
  <c r="L37" i="9" s="1"/>
  <c r="L38" i="9" s="1"/>
  <c r="L39" i="9" s="1"/>
  <c r="L40" i="9" s="1"/>
  <c r="L41" i="9" s="1"/>
  <c r="G3" i="14"/>
  <c r="V3" i="14" s="1"/>
  <c r="X19" i="14"/>
  <c r="L42" i="9" l="1"/>
  <c r="L43" i="9" s="1"/>
  <c r="L44" i="9" s="1"/>
  <c r="L45" i="9" s="1"/>
  <c r="L46" i="9" s="1"/>
  <c r="L47" i="9" s="1"/>
  <c r="L48" i="9" s="1"/>
  <c r="L49" i="9" s="1"/>
  <c r="L50" i="9" s="1"/>
  <c r="L51" i="9" s="1"/>
  <c r="L52" i="9" s="1"/>
  <c r="L53" i="9" s="1"/>
  <c r="L54" i="9" s="1"/>
  <c r="L55" i="9" s="1"/>
  <c r="L56" i="9" s="1"/>
  <c r="L57" i="9" s="1"/>
  <c r="L58" i="9" s="1"/>
  <c r="L59" i="9" s="1"/>
  <c r="L60" i="9" s="1"/>
  <c r="L61" i="9" s="1"/>
  <c r="L62" i="9" s="1"/>
  <c r="L63" i="9" s="1"/>
  <c r="L64" i="9" s="1"/>
  <c r="G4" i="14"/>
  <c r="V4" i="14" s="1"/>
  <c r="L65" i="9" l="1"/>
  <c r="L66" i="9" s="1"/>
  <c r="L67" i="9" s="1"/>
  <c r="L68" i="9" s="1"/>
  <c r="L69" i="9" s="1"/>
  <c r="L70" i="9" s="1"/>
  <c r="L71" i="9" s="1"/>
  <c r="L72" i="9" s="1"/>
  <c r="L73" i="9" s="1"/>
  <c r="L74" i="9" s="1"/>
  <c r="L75" i="9" s="1"/>
  <c r="L76" i="9" s="1"/>
  <c r="L77" i="9" s="1"/>
  <c r="L78" i="9" s="1"/>
  <c r="L79" i="9" s="1"/>
  <c r="L80" i="9" s="1"/>
  <c r="L81" i="9" s="1"/>
  <c r="L82" i="9" s="1"/>
  <c r="L83" i="9" s="1"/>
  <c r="L84" i="9" s="1"/>
  <c r="G5" i="14"/>
  <c r="V5" i="14" s="1"/>
  <c r="L85" i="9" l="1"/>
  <c r="L86" i="9" s="1"/>
  <c r="L87" i="9" s="1"/>
  <c r="L88" i="9" s="1"/>
  <c r="L89" i="9" s="1"/>
  <c r="L90" i="9" s="1"/>
  <c r="L91" i="9" s="1"/>
  <c r="L92" i="9" s="1"/>
  <c r="L93" i="9" s="1"/>
  <c r="L94" i="9" s="1"/>
  <c r="L95" i="9" s="1"/>
  <c r="L96" i="9" s="1"/>
  <c r="L97" i="9" s="1"/>
  <c r="L98" i="9" s="1"/>
  <c r="L99" i="9" s="1"/>
  <c r="L100" i="9" s="1"/>
  <c r="G6" i="14"/>
  <c r="V6" i="14" s="1"/>
  <c r="L101" i="9" l="1"/>
  <c r="L102" i="9" s="1"/>
  <c r="L103" i="9" s="1"/>
  <c r="L104" i="9" s="1"/>
  <c r="L105" i="9" s="1"/>
  <c r="L106" i="9" s="1"/>
  <c r="L107" i="9" s="1"/>
  <c r="L108" i="9" s="1"/>
  <c r="L109" i="9" s="1"/>
  <c r="L110" i="9" s="1"/>
  <c r="L111" i="9" s="1"/>
  <c r="L112" i="9" s="1"/>
  <c r="L113" i="9" s="1"/>
  <c r="L114" i="9" s="1"/>
  <c r="L115" i="9" s="1"/>
  <c r="L116" i="9" s="1"/>
  <c r="L117" i="9" s="1"/>
  <c r="L118" i="9" s="1"/>
  <c r="L119" i="9" s="1"/>
  <c r="L120" i="9" s="1"/>
  <c r="L121" i="9" s="1"/>
  <c r="L122" i="9" s="1"/>
  <c r="L123" i="9" s="1"/>
  <c r="G7" i="14"/>
  <c r="V7" i="14" s="1"/>
  <c r="L124" i="9" l="1"/>
  <c r="L125" i="9" s="1"/>
  <c r="L126" i="9" s="1"/>
  <c r="L127" i="9" s="1"/>
  <c r="L128" i="9" s="1"/>
  <c r="L129" i="9" s="1"/>
  <c r="L130" i="9" s="1"/>
  <c r="L131" i="9" s="1"/>
  <c r="L132" i="9" s="1"/>
  <c r="L133" i="9" s="1"/>
  <c r="L134" i="9" s="1"/>
  <c r="L135" i="9" s="1"/>
  <c r="L136" i="9" s="1"/>
  <c r="L137" i="9" s="1"/>
  <c r="L138" i="9" s="1"/>
  <c r="L139" i="9" s="1"/>
  <c r="L140" i="9" s="1"/>
  <c r="L141" i="9" s="1"/>
  <c r="L142" i="9" s="1"/>
  <c r="L143" i="9" s="1"/>
  <c r="G8" i="14"/>
  <c r="V8" i="14" s="1"/>
  <c r="L144" i="9" l="1"/>
  <c r="L145" i="9" s="1"/>
  <c r="L146" i="9" s="1"/>
  <c r="L147" i="9" s="1"/>
  <c r="L148" i="9" s="1"/>
  <c r="L149" i="9" s="1"/>
  <c r="L150" i="9" s="1"/>
  <c r="L151" i="9" s="1"/>
  <c r="L152" i="9" s="1"/>
  <c r="L153" i="9" s="1"/>
  <c r="L154" i="9" s="1"/>
  <c r="L155" i="9" s="1"/>
  <c r="L156" i="9" s="1"/>
  <c r="L157" i="9" s="1"/>
  <c r="L158" i="9" s="1"/>
  <c r="L159" i="9" s="1"/>
  <c r="L160" i="9" s="1"/>
  <c r="L161" i="9" s="1"/>
  <c r="L162" i="9" s="1"/>
  <c r="L163" i="9" s="1"/>
  <c r="L164" i="9" s="1"/>
  <c r="G9" i="14"/>
  <c r="V9" i="14" s="1"/>
  <c r="L165" i="9" l="1"/>
  <c r="L166" i="9" s="1"/>
  <c r="L167" i="9" s="1"/>
  <c r="L168" i="9" s="1"/>
  <c r="L169" i="9" s="1"/>
  <c r="L170" i="9" s="1"/>
  <c r="L171" i="9" s="1"/>
  <c r="L172" i="9" s="1"/>
  <c r="L173" i="9" s="1"/>
  <c r="L174" i="9" s="1"/>
  <c r="L175" i="9" s="1"/>
  <c r="L176" i="9" s="1"/>
  <c r="L177" i="9" s="1"/>
  <c r="L178" i="9" s="1"/>
  <c r="L179" i="9" s="1"/>
  <c r="L180" i="9" s="1"/>
  <c r="L181" i="9" s="1"/>
  <c r="L182" i="9" s="1"/>
  <c r="L183" i="9" s="1"/>
  <c r="L184" i="9" s="1"/>
  <c r="G10" i="14"/>
  <c r="V10" i="14" s="1"/>
  <c r="L185" i="9" l="1"/>
  <c r="L186" i="9" s="1"/>
  <c r="L187" i="9" s="1"/>
  <c r="L188" i="9" s="1"/>
  <c r="L189" i="9" s="1"/>
  <c r="L190" i="9" s="1"/>
  <c r="L191" i="9" s="1"/>
  <c r="L192" i="9" s="1"/>
  <c r="L193" i="9" s="1"/>
  <c r="L194" i="9" s="1"/>
  <c r="L195" i="9" s="1"/>
  <c r="L196" i="9" s="1"/>
  <c r="L197" i="9" s="1"/>
  <c r="L198" i="9" s="1"/>
  <c r="L199" i="9" s="1"/>
  <c r="L200" i="9" s="1"/>
  <c r="L201" i="9" s="1"/>
  <c r="L202" i="9" s="1"/>
  <c r="L203" i="9" s="1"/>
  <c r="L204" i="9" s="1"/>
  <c r="L205" i="9" s="1"/>
  <c r="G11" i="14"/>
  <c r="V11" i="14" s="1"/>
  <c r="L206" i="9" l="1"/>
  <c r="L207" i="9" s="1"/>
  <c r="L208" i="9" s="1"/>
  <c r="L209" i="9" s="1"/>
  <c r="L210" i="9" s="1"/>
  <c r="L211" i="9" s="1"/>
  <c r="L212" i="9" s="1"/>
  <c r="L213" i="9" s="1"/>
  <c r="L214" i="9" s="1"/>
  <c r="L215" i="9" s="1"/>
  <c r="L216" i="9" s="1"/>
  <c r="L217" i="9" s="1"/>
  <c r="L218" i="9" s="1"/>
  <c r="L219" i="9" s="1"/>
  <c r="L220" i="9" s="1"/>
  <c r="L221" i="9" s="1"/>
  <c r="L222" i="9" s="1"/>
  <c r="L223" i="9" s="1"/>
  <c r="L224" i="9" s="1"/>
  <c r="L225" i="9" s="1"/>
  <c r="L226" i="9" s="1"/>
  <c r="L227" i="9" s="1"/>
  <c r="L228" i="9" s="1"/>
  <c r="G12" i="14"/>
  <c r="V12" i="14" s="1"/>
  <c r="L229" i="9" l="1"/>
  <c r="L230" i="9" s="1"/>
  <c r="L231" i="9" s="1"/>
  <c r="L232" i="9" s="1"/>
  <c r="L233" i="9" s="1"/>
  <c r="L234" i="9" s="1"/>
  <c r="L235" i="9" s="1"/>
  <c r="L236" i="9" s="1"/>
  <c r="L237" i="9" s="1"/>
  <c r="L238" i="9" s="1"/>
  <c r="L239" i="9" s="1"/>
  <c r="L240" i="9" s="1"/>
  <c r="L241" i="9" s="1"/>
  <c r="L242" i="9" s="1"/>
  <c r="L243" i="9" s="1"/>
  <c r="L244" i="9" s="1"/>
  <c r="L245" i="9" s="1"/>
  <c r="L246" i="9" s="1"/>
  <c r="L247" i="9" s="1"/>
  <c r="L248" i="9" s="1"/>
  <c r="G13" i="14"/>
  <c r="V13" i="14" s="1"/>
  <c r="L249" i="9" l="1"/>
  <c r="L250" i="9" s="1"/>
  <c r="L251" i="9" s="1"/>
  <c r="L252" i="9" s="1"/>
  <c r="L253" i="9" s="1"/>
  <c r="L254" i="9" s="1"/>
  <c r="L255" i="9" s="1"/>
  <c r="L256" i="9" s="1"/>
  <c r="L257" i="9" s="1"/>
  <c r="L258" i="9" s="1"/>
  <c r="L259" i="9" s="1"/>
  <c r="L260" i="9" s="1"/>
  <c r="L261" i="9" s="1"/>
  <c r="L262" i="9" s="1"/>
  <c r="L263" i="9" s="1"/>
  <c r="L264" i="9" s="1"/>
  <c r="G14" i="14"/>
  <c r="V14" i="14" s="1"/>
  <c r="L265" i="9" l="1"/>
  <c r="L266" i="9" s="1"/>
  <c r="L267" i="9" s="1"/>
  <c r="L268" i="9" s="1"/>
  <c r="L269" i="9" s="1"/>
  <c r="L270" i="9" s="1"/>
  <c r="L271" i="9" s="1"/>
  <c r="L272" i="9" s="1"/>
  <c r="L273" i="9" s="1"/>
  <c r="L274" i="9" s="1"/>
  <c r="L275" i="9" s="1"/>
  <c r="L276" i="9" s="1"/>
  <c r="L277" i="9" s="1"/>
  <c r="L278" i="9" s="1"/>
  <c r="L279" i="9" s="1"/>
  <c r="L280" i="9" s="1"/>
  <c r="L281" i="9" s="1"/>
  <c r="L282" i="9" s="1"/>
  <c r="L283" i="9" s="1"/>
  <c r="L284" i="9" s="1"/>
  <c r="L285" i="9" s="1"/>
  <c r="L286" i="9" s="1"/>
  <c r="G15" i="14"/>
  <c r="V15" i="14" s="1"/>
  <c r="L287" i="9" l="1"/>
  <c r="L288" i="9" s="1"/>
  <c r="L289" i="9" s="1"/>
  <c r="L290" i="9" s="1"/>
  <c r="L291" i="9" s="1"/>
  <c r="L292" i="9" s="1"/>
  <c r="L293" i="9" s="1"/>
  <c r="L294" i="9" s="1"/>
  <c r="L295" i="9" s="1"/>
  <c r="L296" i="9" s="1"/>
  <c r="L297" i="9" s="1"/>
  <c r="L298" i="9" s="1"/>
  <c r="L299" i="9" s="1"/>
  <c r="L300" i="9" s="1"/>
  <c r="L301" i="9" s="1"/>
  <c r="L302" i="9" s="1"/>
  <c r="L303" i="9" s="1"/>
  <c r="L304" i="9" s="1"/>
  <c r="L305" i="9" s="1"/>
  <c r="L306" i="9" s="1"/>
  <c r="L307" i="9" s="1"/>
  <c r="L308" i="9" s="1"/>
  <c r="G16" i="14"/>
  <c r="V16" i="14" s="1"/>
  <c r="L309" i="9" l="1"/>
  <c r="L310" i="9" s="1"/>
  <c r="L311" i="9" s="1"/>
  <c r="L312" i="9" s="1"/>
  <c r="L313" i="9" s="1"/>
  <c r="L314" i="9" s="1"/>
  <c r="L315" i="9" s="1"/>
  <c r="L316" i="9" s="1"/>
  <c r="L317" i="9" s="1"/>
  <c r="L318" i="9" s="1"/>
  <c r="L319" i="9" s="1"/>
  <c r="L320" i="9" s="1"/>
  <c r="L321" i="9" s="1"/>
  <c r="L322" i="9" s="1"/>
  <c r="L323" i="9" s="1"/>
  <c r="L324" i="9" s="1"/>
  <c r="L325" i="9" s="1"/>
  <c r="L326" i="9" s="1"/>
  <c r="G17" i="14"/>
  <c r="V17" i="14" s="1"/>
  <c r="L327" i="9" l="1"/>
  <c r="G19" i="14" s="1"/>
  <c r="G18" i="14"/>
  <c r="V19" i="14" l="1"/>
  <c r="V18" i="14"/>
  <c r="V22" i="14"/>
  <c r="B16" i="2" s="1"/>
</calcChain>
</file>

<file path=xl/sharedStrings.xml><?xml version="1.0" encoding="utf-8"?>
<sst xmlns="http://schemas.openxmlformats.org/spreadsheetml/2006/main" count="303" uniqueCount="47">
  <si>
    <t>代码</t>
    <phoneticPr fontId="18" type="noConversion"/>
  </si>
  <si>
    <t>名称</t>
    <phoneticPr fontId="18" type="noConversion"/>
  </si>
  <si>
    <t>13瑞水泥</t>
    <phoneticPr fontId="18" type="noConversion"/>
  </si>
  <si>
    <t/>
  </si>
  <si>
    <t>14天瑞02</t>
    <phoneticPr fontId="18" type="noConversion"/>
  </si>
  <si>
    <t>14天瑞03</t>
    <phoneticPr fontId="18" type="noConversion"/>
  </si>
  <si>
    <t>15天瑞01</t>
    <phoneticPr fontId="18" type="noConversion"/>
  </si>
  <si>
    <t>15天瑞02</t>
    <phoneticPr fontId="18" type="noConversion"/>
  </si>
  <si>
    <t>年息</t>
    <phoneticPr fontId="18" type="noConversion"/>
  </si>
  <si>
    <t>付息日</t>
    <phoneticPr fontId="18" type="noConversion"/>
  </si>
  <si>
    <t>到期</t>
    <phoneticPr fontId="18" type="noConversion"/>
  </si>
  <si>
    <t>13瑞水泥</t>
  </si>
  <si>
    <t>14天瑞02</t>
  </si>
  <si>
    <t>14天瑞03</t>
  </si>
  <si>
    <t>15天瑞01</t>
  </si>
  <si>
    <t>15天瑞02</t>
  </si>
  <si>
    <t>平均</t>
    <phoneticPr fontId="18" type="noConversion"/>
  </si>
  <si>
    <t>净值</t>
    <phoneticPr fontId="18" type="noConversion"/>
  </si>
  <si>
    <t>平均</t>
    <phoneticPr fontId="18" type="noConversion"/>
  </si>
  <si>
    <t>ytm策略</t>
    <phoneticPr fontId="18" type="noConversion"/>
  </si>
  <si>
    <t>修正久期策略</t>
    <phoneticPr fontId="18" type="noConversion"/>
  </si>
  <si>
    <t>总收益率</t>
    <phoneticPr fontId="18" type="noConversion"/>
  </si>
  <si>
    <t>年化收益率</t>
    <phoneticPr fontId="18" type="noConversion"/>
  </si>
  <si>
    <t>均线</t>
    <phoneticPr fontId="18" type="noConversion"/>
  </si>
  <si>
    <t>优化修正久期</t>
    <phoneticPr fontId="18" type="noConversion"/>
  </si>
  <si>
    <t>代码</t>
  </si>
  <si>
    <t>名称</t>
  </si>
  <si>
    <t>企债指数</t>
    <phoneticPr fontId="18" type="noConversion"/>
  </si>
  <si>
    <t>399481</t>
    <phoneticPr fontId="18" type="noConversion"/>
  </si>
  <si>
    <t>MA</t>
    <phoneticPr fontId="18" type="noConversion"/>
  </si>
  <si>
    <t>MA</t>
    <phoneticPr fontId="18" type="noConversion"/>
  </si>
  <si>
    <t>MA</t>
    <phoneticPr fontId="18" type="noConversion"/>
  </si>
  <si>
    <t>买卖</t>
    <phoneticPr fontId="18" type="noConversion"/>
  </si>
  <si>
    <t>优化</t>
    <phoneticPr fontId="18" type="noConversion"/>
  </si>
  <si>
    <t>399481优化</t>
  </si>
  <si>
    <t>399481优化</t>
    <phoneticPr fontId="18" type="noConversion"/>
  </si>
  <si>
    <t>天瑞债平均优化</t>
  </si>
  <si>
    <t>天瑞债平均优化</t>
    <phoneticPr fontId="18" type="noConversion"/>
  </si>
  <si>
    <t>ytm策略</t>
  </si>
  <si>
    <t>年收益率</t>
    <phoneticPr fontId="18" type="noConversion"/>
  </si>
  <si>
    <t>五债券平均</t>
    <phoneticPr fontId="18" type="noConversion"/>
  </si>
  <si>
    <t>代码</t>
    <phoneticPr fontId="18" type="noConversion"/>
  </si>
  <si>
    <t>名称</t>
    <phoneticPr fontId="18" type="noConversion"/>
  </si>
  <si>
    <t>399481</t>
    <phoneticPr fontId="18" type="noConversion"/>
  </si>
  <si>
    <t>五债券平均</t>
    <phoneticPr fontId="18" type="noConversion"/>
  </si>
  <si>
    <t>修正久期</t>
    <phoneticPr fontId="18" type="noConversion"/>
  </si>
  <si>
    <t>优化修正久期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</si>
</sst>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0.00_ "/>
    <numFmt numFmtId="178" formatCode="0.0000_ "/>
    <numFmt numFmtId="179" formatCode="0.000_ "/>
    <numFmt numFmtId="181" formatCode="0.000%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2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0" fillId="0" borderId="0" xfId="42" applyNumberFormat="1" applyFont="1">
      <alignment vertical="center"/>
    </xf>
    <xf numFmtId="58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42" applyNumberFormat="1" applyFont="1">
      <alignment vertical="center"/>
    </xf>
    <xf numFmtId="178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10" fontId="0" fillId="0" borderId="10" xfId="42" applyNumberFormat="1" applyFont="1" applyBorder="1">
      <alignment vertical="center"/>
    </xf>
    <xf numFmtId="14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NumberFormat="1">
      <alignment vertical="center"/>
    </xf>
    <xf numFmtId="2" fontId="0" fillId="0" borderId="0" xfId="0" quotePrefix="1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81" fontId="0" fillId="0" borderId="0" xfId="42" applyNumberFormat="1" applyFont="1">
      <alignment vertical="center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Sheet3!$C$1</c:f>
              <c:strCache>
                <c:ptCount val="1"/>
                <c:pt idx="0">
                  <c:v>五债券平均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Sheet3!$C$2:$C$327</c:f>
              <c:numCache>
                <c:formatCode>0.0000_ </c:formatCode>
                <c:ptCount val="326"/>
                <c:pt idx="0">
                  <c:v>1</c:v>
                </c:pt>
                <c:pt idx="1">
                  <c:v>0.99894856667757193</c:v>
                </c:pt>
                <c:pt idx="2">
                  <c:v>0.99819703603330001</c:v>
                </c:pt>
                <c:pt idx="3">
                  <c:v>0.99845915126073326</c:v>
                </c:pt>
                <c:pt idx="4">
                  <c:v>0.99883706852797327</c:v>
                </c:pt>
                <c:pt idx="5">
                  <c:v>0.99938421241430075</c:v>
                </c:pt>
                <c:pt idx="6">
                  <c:v>1.0048467849045541</c:v>
                </c:pt>
                <c:pt idx="7">
                  <c:v>1.0041181376709929</c:v>
                </c:pt>
                <c:pt idx="8">
                  <c:v>1.0032385424179364</c:v>
                </c:pt>
                <c:pt idx="9">
                  <c:v>1.0066415714217603</c:v>
                </c:pt>
                <c:pt idx="10">
                  <c:v>1.0066606373768905</c:v>
                </c:pt>
                <c:pt idx="11">
                  <c:v>1.003944879181131</c:v>
                </c:pt>
                <c:pt idx="12">
                  <c:v>1.0071517366452207</c:v>
                </c:pt>
                <c:pt idx="13">
                  <c:v>1.008326470832615</c:v>
                </c:pt>
                <c:pt idx="14">
                  <c:v>1.0087122628888165</c:v>
                </c:pt>
                <c:pt idx="15">
                  <c:v>1.0088434097425136</c:v>
                </c:pt>
                <c:pt idx="16">
                  <c:v>1.0091178592108154</c:v>
                </c:pt>
                <c:pt idx="17">
                  <c:v>1.0095000232763389</c:v>
                </c:pt>
                <c:pt idx="18">
                  <c:v>1.0092887973731182</c:v>
                </c:pt>
                <c:pt idx="19">
                  <c:v>1.0093302700943823</c:v>
                </c:pt>
                <c:pt idx="20">
                  <c:v>1.0089423454876743</c:v>
                </c:pt>
                <c:pt idx="21">
                  <c:v>1.0084014577936733</c:v>
                </c:pt>
                <c:pt idx="22">
                  <c:v>1.0090070008714958</c:v>
                </c:pt>
                <c:pt idx="23">
                  <c:v>1.0087698844003827</c:v>
                </c:pt>
                <c:pt idx="24">
                  <c:v>1.00794595466249</c:v>
                </c:pt>
                <c:pt idx="25">
                  <c:v>1.0062693043773319</c:v>
                </c:pt>
                <c:pt idx="26">
                  <c:v>1.0031164110953095</c:v>
                </c:pt>
                <c:pt idx="27">
                  <c:v>1.000263204595085</c:v>
                </c:pt>
                <c:pt idx="28">
                  <c:v>0.99773239555091964</c:v>
                </c:pt>
                <c:pt idx="29">
                  <c:v>0.99715907194600717</c:v>
                </c:pt>
                <c:pt idx="30">
                  <c:v>0.99458126308007189</c:v>
                </c:pt>
                <c:pt idx="31">
                  <c:v>0.99463024541655332</c:v>
                </c:pt>
                <c:pt idx="32">
                  <c:v>0.99486169036649075</c:v>
                </c:pt>
                <c:pt idx="33">
                  <c:v>0.98878777031083487</c:v>
                </c:pt>
                <c:pt idx="34">
                  <c:v>0.98867581607555177</c:v>
                </c:pt>
                <c:pt idx="35">
                  <c:v>0.98958721173098774</c:v>
                </c:pt>
                <c:pt idx="36">
                  <c:v>0.9894267499556969</c:v>
                </c:pt>
                <c:pt idx="37">
                  <c:v>0.98926578692773148</c:v>
                </c:pt>
                <c:pt idx="38">
                  <c:v>0.98516558494374984</c:v>
                </c:pt>
                <c:pt idx="39">
                  <c:v>0.98831389805549452</c:v>
                </c:pt>
                <c:pt idx="40">
                  <c:v>0.99009572342166985</c:v>
                </c:pt>
                <c:pt idx="41">
                  <c:v>0.9864538300705592</c:v>
                </c:pt>
                <c:pt idx="42">
                  <c:v>0.99045263285967966</c:v>
                </c:pt>
                <c:pt idx="43">
                  <c:v>0.99156929092588975</c:v>
                </c:pt>
                <c:pt idx="44">
                  <c:v>0.98954658294553388</c:v>
                </c:pt>
                <c:pt idx="45">
                  <c:v>0.98872247442555328</c:v>
                </c:pt>
                <c:pt idx="46">
                  <c:v>0.98789850369852672</c:v>
                </c:pt>
                <c:pt idx="47">
                  <c:v>0.98244542397482848</c:v>
                </c:pt>
                <c:pt idx="48">
                  <c:v>0.98135088731463516</c:v>
                </c:pt>
                <c:pt idx="49">
                  <c:v>0.97732124062512304</c:v>
                </c:pt>
                <c:pt idx="50">
                  <c:v>0.98024438849406348</c:v>
                </c:pt>
                <c:pt idx="51">
                  <c:v>0.97963639232322908</c:v>
                </c:pt>
                <c:pt idx="52">
                  <c:v>0.97983599375029284</c:v>
                </c:pt>
                <c:pt idx="53">
                  <c:v>0.97912124015363333</c:v>
                </c:pt>
                <c:pt idx="54">
                  <c:v>0.97415240767894362</c:v>
                </c:pt>
                <c:pt idx="55">
                  <c:v>0.96924977886882246</c:v>
                </c:pt>
                <c:pt idx="56">
                  <c:v>0.96987911258373749</c:v>
                </c:pt>
                <c:pt idx="57">
                  <c:v>0.96921637896543689</c:v>
                </c:pt>
                <c:pt idx="58">
                  <c:v>0.96799192064471584</c:v>
                </c:pt>
                <c:pt idx="59">
                  <c:v>0.96567259246795834</c:v>
                </c:pt>
                <c:pt idx="60">
                  <c:v>0.95600219128083375</c:v>
                </c:pt>
                <c:pt idx="61">
                  <c:v>0.95646029457850656</c:v>
                </c:pt>
                <c:pt idx="62">
                  <c:v>0.94717455878283519</c:v>
                </c:pt>
                <c:pt idx="63">
                  <c:v>0.95950564461560228</c:v>
                </c:pt>
                <c:pt idx="64">
                  <c:v>0.95131614032315415</c:v>
                </c:pt>
                <c:pt idx="65">
                  <c:v>0.95051211715754569</c:v>
                </c:pt>
                <c:pt idx="66">
                  <c:v>0.95090718222500725</c:v>
                </c:pt>
                <c:pt idx="67">
                  <c:v>0.9578179908662724</c:v>
                </c:pt>
                <c:pt idx="68">
                  <c:v>0.95987232873971173</c:v>
                </c:pt>
                <c:pt idx="69">
                  <c:v>0.96259737584010951</c:v>
                </c:pt>
                <c:pt idx="70">
                  <c:v>0.96462851074564604</c:v>
                </c:pt>
                <c:pt idx="71">
                  <c:v>0.96842473854437428</c:v>
                </c:pt>
                <c:pt idx="72">
                  <c:v>0.97086675140672196</c:v>
                </c:pt>
                <c:pt idx="73">
                  <c:v>0.96509169242045822</c:v>
                </c:pt>
                <c:pt idx="74">
                  <c:v>0.96604241316937445</c:v>
                </c:pt>
                <c:pt idx="75">
                  <c:v>0.96643961044924631</c:v>
                </c:pt>
                <c:pt idx="76">
                  <c:v>0.96961499696788656</c:v>
                </c:pt>
                <c:pt idx="77">
                  <c:v>0.97008736508414783</c:v>
                </c:pt>
                <c:pt idx="78">
                  <c:v>0.96876988366409644</c:v>
                </c:pt>
                <c:pt idx="79">
                  <c:v>0.96775032908602221</c:v>
                </c:pt>
                <c:pt idx="80">
                  <c:v>0.95799909584289777</c:v>
                </c:pt>
                <c:pt idx="81">
                  <c:v>0.95744065555611324</c:v>
                </c:pt>
                <c:pt idx="82">
                  <c:v>0.95187355587079803</c:v>
                </c:pt>
                <c:pt idx="83">
                  <c:v>0.95017210355671211</c:v>
                </c:pt>
                <c:pt idx="84">
                  <c:v>0.95019978448881826</c:v>
                </c:pt>
                <c:pt idx="85">
                  <c:v>0.95241465125542735</c:v>
                </c:pt>
                <c:pt idx="86">
                  <c:v>0.95790918132400227</c:v>
                </c:pt>
                <c:pt idx="87">
                  <c:v>0.95920261137514018</c:v>
                </c:pt>
                <c:pt idx="88">
                  <c:v>0.95787989796870665</c:v>
                </c:pt>
                <c:pt idx="89">
                  <c:v>0.96008863623739704</c:v>
                </c:pt>
                <c:pt idx="90">
                  <c:v>0.95874537988080721</c:v>
                </c:pt>
                <c:pt idx="91">
                  <c:v>0.96426605369897556</c:v>
                </c:pt>
                <c:pt idx="92">
                  <c:v>0.96418312826266739</c:v>
                </c:pt>
                <c:pt idx="93">
                  <c:v>0.96108691339985242</c:v>
                </c:pt>
                <c:pt idx="94">
                  <c:v>0.96071941640306868</c:v>
                </c:pt>
                <c:pt idx="95">
                  <c:v>0.95458898041848872</c:v>
                </c:pt>
                <c:pt idx="96">
                  <c:v>0.9566892694719048</c:v>
                </c:pt>
                <c:pt idx="97">
                  <c:v>0.95423067059329136</c:v>
                </c:pt>
                <c:pt idx="98">
                  <c:v>0.95392390064741228</c:v>
                </c:pt>
                <c:pt idx="99">
                  <c:v>0.95497735257077387</c:v>
                </c:pt>
                <c:pt idx="100">
                  <c:v>0.95647376431961051</c:v>
                </c:pt>
                <c:pt idx="101">
                  <c:v>0.95723950812669867</c:v>
                </c:pt>
                <c:pt idx="102">
                  <c:v>0.95892123946516661</c:v>
                </c:pt>
                <c:pt idx="103">
                  <c:v>0.95828063659107043</c:v>
                </c:pt>
                <c:pt idx="104">
                  <c:v>0.95717085914204791</c:v>
                </c:pt>
                <c:pt idx="105">
                  <c:v>0.95472448591939152</c:v>
                </c:pt>
                <c:pt idx="106">
                  <c:v>0.95513572700557214</c:v>
                </c:pt>
                <c:pt idx="107">
                  <c:v>0.95565295497601599</c:v>
                </c:pt>
                <c:pt idx="108">
                  <c:v>0.9595865607335442</c:v>
                </c:pt>
                <c:pt idx="109">
                  <c:v>0.95890311758678948</c:v>
                </c:pt>
                <c:pt idx="110">
                  <c:v>0.95802464910455654</c:v>
                </c:pt>
                <c:pt idx="111">
                  <c:v>0.95862769344622478</c:v>
                </c:pt>
                <c:pt idx="112">
                  <c:v>0.95656752047869176</c:v>
                </c:pt>
                <c:pt idx="113">
                  <c:v>0.95730360666917158</c:v>
                </c:pt>
                <c:pt idx="114">
                  <c:v>0.95763436063893848</c:v>
                </c:pt>
                <c:pt idx="115">
                  <c:v>0.95743884205957497</c:v>
                </c:pt>
                <c:pt idx="116">
                  <c:v>0.95776873038024868</c:v>
                </c:pt>
                <c:pt idx="117">
                  <c:v>0.95800487108130905</c:v>
                </c:pt>
                <c:pt idx="118">
                  <c:v>0.95262611641795114</c:v>
                </c:pt>
                <c:pt idx="119">
                  <c:v>0.95435249505334774</c:v>
                </c:pt>
                <c:pt idx="120">
                  <c:v>0.95440627110129739</c:v>
                </c:pt>
                <c:pt idx="121">
                  <c:v>0.95113588773621349</c:v>
                </c:pt>
                <c:pt idx="122">
                  <c:v>0.94921524170855032</c:v>
                </c:pt>
                <c:pt idx="123">
                  <c:v>0.94864678308415717</c:v>
                </c:pt>
                <c:pt idx="124">
                  <c:v>0.95027655585841497</c:v>
                </c:pt>
                <c:pt idx="125">
                  <c:v>0.95316996279871691</c:v>
                </c:pt>
                <c:pt idx="126">
                  <c:v>0.95277901671877185</c:v>
                </c:pt>
                <c:pt idx="127">
                  <c:v>0.95185629625426704</c:v>
                </c:pt>
                <c:pt idx="128">
                  <c:v>0.95163112501271341</c:v>
                </c:pt>
                <c:pt idx="129">
                  <c:v>0.95107603514571171</c:v>
                </c:pt>
                <c:pt idx="130">
                  <c:v>0.95138967554196963</c:v>
                </c:pt>
                <c:pt idx="131">
                  <c:v>0.95057140482972502</c:v>
                </c:pt>
                <c:pt idx="132">
                  <c:v>0.95123876601953539</c:v>
                </c:pt>
                <c:pt idx="133">
                  <c:v>0.95086290839839205</c:v>
                </c:pt>
                <c:pt idx="134">
                  <c:v>0.95029737178695051</c:v>
                </c:pt>
                <c:pt idx="135">
                  <c:v>0.94915465899497675</c:v>
                </c:pt>
                <c:pt idx="136">
                  <c:v>0.95008249338632322</c:v>
                </c:pt>
                <c:pt idx="137">
                  <c:v>0.95088695847098426</c:v>
                </c:pt>
                <c:pt idx="138">
                  <c:v>0.9522956486561962</c:v>
                </c:pt>
                <c:pt idx="139">
                  <c:v>0.95242239130507012</c:v>
                </c:pt>
                <c:pt idx="140">
                  <c:v>0.95216849668873171</c:v>
                </c:pt>
                <c:pt idx="141">
                  <c:v>0.95224270916345521</c:v>
                </c:pt>
                <c:pt idx="142">
                  <c:v>0.9522519331337701</c:v>
                </c:pt>
                <c:pt idx="143">
                  <c:v>0.95251897412506692</c:v>
                </c:pt>
                <c:pt idx="144">
                  <c:v>0.95351626089430186</c:v>
                </c:pt>
                <c:pt idx="145">
                  <c:v>0.95195263191481416</c:v>
                </c:pt>
                <c:pt idx="146">
                  <c:v>0.9523205184285799</c:v>
                </c:pt>
                <c:pt idx="147">
                  <c:v>0.95264209264723965</c:v>
                </c:pt>
                <c:pt idx="148">
                  <c:v>0.95207177276095201</c:v>
                </c:pt>
                <c:pt idx="149">
                  <c:v>0.94716660813982323</c:v>
                </c:pt>
                <c:pt idx="150">
                  <c:v>0.947897114569906</c:v>
                </c:pt>
                <c:pt idx="151">
                  <c:v>0.94774664464585934</c:v>
                </c:pt>
                <c:pt idx="152">
                  <c:v>0.94635355597313187</c:v>
                </c:pt>
                <c:pt idx="153">
                  <c:v>0.94635494539609677</c:v>
                </c:pt>
                <c:pt idx="154">
                  <c:v>0.94489346721709921</c:v>
                </c:pt>
                <c:pt idx="155">
                  <c:v>0.94289397358748572</c:v>
                </c:pt>
                <c:pt idx="156">
                  <c:v>0.93952958315761803</c:v>
                </c:pt>
                <c:pt idx="157">
                  <c:v>0.94241991615831033</c:v>
                </c:pt>
                <c:pt idx="158">
                  <c:v>0.94230026007071155</c:v>
                </c:pt>
                <c:pt idx="159">
                  <c:v>0.94489409473183283</c:v>
                </c:pt>
                <c:pt idx="160">
                  <c:v>0.94507202872660778</c:v>
                </c:pt>
                <c:pt idx="161">
                  <c:v>0.94352331711422244</c:v>
                </c:pt>
                <c:pt idx="162">
                  <c:v>0.94311562070919963</c:v>
                </c:pt>
                <c:pt idx="163">
                  <c:v>0.94326049562785064</c:v>
                </c:pt>
                <c:pt idx="164">
                  <c:v>0.94468573318830318</c:v>
                </c:pt>
                <c:pt idx="165">
                  <c:v>0.94512885022955395</c:v>
                </c:pt>
                <c:pt idx="166">
                  <c:v>0.94554837822093074</c:v>
                </c:pt>
                <c:pt idx="167">
                  <c:v>0.94638150770810692</c:v>
                </c:pt>
                <c:pt idx="168">
                  <c:v>0.94781529859860347</c:v>
                </c:pt>
                <c:pt idx="169">
                  <c:v>0.94818789031111461</c:v>
                </c:pt>
                <c:pt idx="170">
                  <c:v>0.95169841607599515</c:v>
                </c:pt>
                <c:pt idx="171">
                  <c:v>0.95490493834454582</c:v>
                </c:pt>
                <c:pt idx="172">
                  <c:v>0.95539125195536467</c:v>
                </c:pt>
                <c:pt idx="173">
                  <c:v>0.95641968355872886</c:v>
                </c:pt>
                <c:pt idx="174">
                  <c:v>0.95594990742376174</c:v>
                </c:pt>
                <c:pt idx="175">
                  <c:v>0.95636271236841019</c:v>
                </c:pt>
                <c:pt idx="176">
                  <c:v>0.95639245009151286</c:v>
                </c:pt>
                <c:pt idx="177">
                  <c:v>0.95544483530134261</c:v>
                </c:pt>
                <c:pt idx="178">
                  <c:v>0.9563188616689563</c:v>
                </c:pt>
                <c:pt idx="179">
                  <c:v>0.95658566095282216</c:v>
                </c:pt>
                <c:pt idx="180">
                  <c:v>0.95921238986291901</c:v>
                </c:pt>
                <c:pt idx="181">
                  <c:v>0.96799971620419245</c:v>
                </c:pt>
                <c:pt idx="182">
                  <c:v>0.9767122222517034</c:v>
                </c:pt>
                <c:pt idx="183">
                  <c:v>0.97562887956551259</c:v>
                </c:pt>
                <c:pt idx="184">
                  <c:v>0.97159803356590513</c:v>
                </c:pt>
                <c:pt idx="185">
                  <c:v>0.97386161981004571</c:v>
                </c:pt>
                <c:pt idx="186">
                  <c:v>0.97574545819532665</c:v>
                </c:pt>
                <c:pt idx="187">
                  <c:v>0.97868391573682434</c:v>
                </c:pt>
                <c:pt idx="188">
                  <c:v>0.97952119413186967</c:v>
                </c:pt>
                <c:pt idx="189">
                  <c:v>0.97991288882966343</c:v>
                </c:pt>
                <c:pt idx="190">
                  <c:v>0.98054502946232591</c:v>
                </c:pt>
                <c:pt idx="191">
                  <c:v>0.98179607341462183</c:v>
                </c:pt>
                <c:pt idx="192">
                  <c:v>0.9833702776026515</c:v>
                </c:pt>
                <c:pt idx="193">
                  <c:v>0.98561147952553196</c:v>
                </c:pt>
                <c:pt idx="194">
                  <c:v>0.98819519507062425</c:v>
                </c:pt>
                <c:pt idx="195">
                  <c:v>0.98834883896432946</c:v>
                </c:pt>
                <c:pt idx="196">
                  <c:v>0.98866005900436038</c:v>
                </c:pt>
                <c:pt idx="197">
                  <c:v>0.98886065338426565</c:v>
                </c:pt>
                <c:pt idx="198">
                  <c:v>0.98887276929267376</c:v>
                </c:pt>
                <c:pt idx="199">
                  <c:v>0.98934235652844305</c:v>
                </c:pt>
                <c:pt idx="200">
                  <c:v>0.98917640336087576</c:v>
                </c:pt>
                <c:pt idx="201">
                  <c:v>0.99007271697662824</c:v>
                </c:pt>
                <c:pt idx="202">
                  <c:v>0.9929097004050319</c:v>
                </c:pt>
                <c:pt idx="203">
                  <c:v>0.99620755142364581</c:v>
                </c:pt>
                <c:pt idx="204">
                  <c:v>1.0028215629940089</c:v>
                </c:pt>
                <c:pt idx="205">
                  <c:v>1.0030151284230824</c:v>
                </c:pt>
                <c:pt idx="206">
                  <c:v>1.0088589340778193</c:v>
                </c:pt>
                <c:pt idx="207">
                  <c:v>1.0123979344792722</c:v>
                </c:pt>
                <c:pt idx="208">
                  <c:v>1.0155382667166524</c:v>
                </c:pt>
                <c:pt idx="209">
                  <c:v>1.0169023067465917</c:v>
                </c:pt>
                <c:pt idx="210">
                  <c:v>1.0188060811632724</c:v>
                </c:pt>
                <c:pt idx="211">
                  <c:v>1.0193545418851164</c:v>
                </c:pt>
                <c:pt idx="212">
                  <c:v>1.0214193656525541</c:v>
                </c:pt>
                <c:pt idx="213">
                  <c:v>1.0168964500028319</c:v>
                </c:pt>
                <c:pt idx="214">
                  <c:v>1.0212480832412409</c:v>
                </c:pt>
                <c:pt idx="215">
                  <c:v>1.0228913536949413</c:v>
                </c:pt>
                <c:pt idx="216">
                  <c:v>1.0224267582734159</c:v>
                </c:pt>
                <c:pt idx="217">
                  <c:v>1.0217730192891619</c:v>
                </c:pt>
                <c:pt idx="218">
                  <c:v>1.0216731371316516</c:v>
                </c:pt>
                <c:pt idx="219">
                  <c:v>1.0230590484768658</c:v>
                </c:pt>
                <c:pt idx="220">
                  <c:v>1.0246169972237016</c:v>
                </c:pt>
                <c:pt idx="221">
                  <c:v>1.0246314125425613</c:v>
                </c:pt>
                <c:pt idx="222">
                  <c:v>1.0261438411280113</c:v>
                </c:pt>
                <c:pt idx="223">
                  <c:v>1.0271164267699016</c:v>
                </c:pt>
                <c:pt idx="224">
                  <c:v>1.0294883306134293</c:v>
                </c:pt>
                <c:pt idx="225">
                  <c:v>1.0320187893942061</c:v>
                </c:pt>
                <c:pt idx="226">
                  <c:v>1.0383019628146428</c:v>
                </c:pt>
                <c:pt idx="227">
                  <c:v>1.042640586187036</c:v>
                </c:pt>
                <c:pt idx="228">
                  <c:v>1.0452214892557503</c:v>
                </c:pt>
                <c:pt idx="229">
                  <c:v>1.0470307416333324</c:v>
                </c:pt>
                <c:pt idx="230">
                  <c:v>1.0455224154409812</c:v>
                </c:pt>
                <c:pt idx="231">
                  <c:v>1.0458250521939294</c:v>
                </c:pt>
                <c:pt idx="232">
                  <c:v>1.048281252177204</c:v>
                </c:pt>
                <c:pt idx="233">
                  <c:v>1.0464363031784485</c:v>
                </c:pt>
                <c:pt idx="234">
                  <c:v>1.0482267116157848</c:v>
                </c:pt>
                <c:pt idx="235">
                  <c:v>1.0496128800166071</c:v>
                </c:pt>
                <c:pt idx="236">
                  <c:v>1.050300375912915</c:v>
                </c:pt>
                <c:pt idx="237">
                  <c:v>1.0501184520100253</c:v>
                </c:pt>
                <c:pt idx="238">
                  <c:v>1.0496754411782505</c:v>
                </c:pt>
                <c:pt idx="239">
                  <c:v>1.0467801104849135</c:v>
                </c:pt>
                <c:pt idx="240">
                  <c:v>1.0494175084092265</c:v>
                </c:pt>
                <c:pt idx="241">
                  <c:v>1.0499010525624126</c:v>
                </c:pt>
                <c:pt idx="242">
                  <c:v>1.0499041277333176</c:v>
                </c:pt>
                <c:pt idx="243">
                  <c:v>1.051177031198318</c:v>
                </c:pt>
                <c:pt idx="244">
                  <c:v>1.0523881630001171</c:v>
                </c:pt>
                <c:pt idx="245">
                  <c:v>1.0549430835319569</c:v>
                </c:pt>
                <c:pt idx="246">
                  <c:v>1.0561802309932367</c:v>
                </c:pt>
                <c:pt idx="247">
                  <c:v>1.0566430892364256</c:v>
                </c:pt>
                <c:pt idx="248">
                  <c:v>1.056864795705043</c:v>
                </c:pt>
                <c:pt idx="249">
                  <c:v>1.0572467665190961</c:v>
                </c:pt>
                <c:pt idx="250">
                  <c:v>1.0591120438913868</c:v>
                </c:pt>
                <c:pt idx="251">
                  <c:v>1.060450389598107</c:v>
                </c:pt>
                <c:pt idx="252">
                  <c:v>1.0601109463341924</c:v>
                </c:pt>
                <c:pt idx="253">
                  <c:v>1.0600724061409426</c:v>
                </c:pt>
                <c:pt idx="254">
                  <c:v>1.0579280329516232</c:v>
                </c:pt>
                <c:pt idx="255">
                  <c:v>1.0554509684722517</c:v>
                </c:pt>
                <c:pt idx="256">
                  <c:v>1.046962490326909</c:v>
                </c:pt>
                <c:pt idx="257">
                  <c:v>1.0512676968252743</c:v>
                </c:pt>
                <c:pt idx="258">
                  <c:v>1.0503947917816083</c:v>
                </c:pt>
                <c:pt idx="259">
                  <c:v>1.048126260095916</c:v>
                </c:pt>
                <c:pt idx="260">
                  <c:v>1.052780494248905</c:v>
                </c:pt>
                <c:pt idx="261">
                  <c:v>1.0540004061286721</c:v>
                </c:pt>
                <c:pt idx="262">
                  <c:v>1.0556413169308088</c:v>
                </c:pt>
                <c:pt idx="263">
                  <c:v>1.0553011779116774</c:v>
                </c:pt>
                <c:pt idx="264">
                  <c:v>1.0545082621564508</c:v>
                </c:pt>
                <c:pt idx="265">
                  <c:v>1.0550408746096229</c:v>
                </c:pt>
                <c:pt idx="266">
                  <c:v>1.0558571297326713</c:v>
                </c:pt>
                <c:pt idx="267">
                  <c:v>1.0558776940587238</c:v>
                </c:pt>
                <c:pt idx="268">
                  <c:v>1.0556953216446896</c:v>
                </c:pt>
                <c:pt idx="269">
                  <c:v>1.0570685008327148</c:v>
                </c:pt>
                <c:pt idx="270">
                  <c:v>1.0574618166708207</c:v>
                </c:pt>
                <c:pt idx="271">
                  <c:v>1.0564999788326386</c:v>
                </c:pt>
                <c:pt idx="272">
                  <c:v>1.0549889637252319</c:v>
                </c:pt>
                <c:pt idx="273">
                  <c:v>1.0550514988220052</c:v>
                </c:pt>
                <c:pt idx="274">
                  <c:v>1.0541299442043353</c:v>
                </c:pt>
                <c:pt idx="275">
                  <c:v>1.0542881874941268</c:v>
                </c:pt>
                <c:pt idx="276">
                  <c:v>1.0536952899483623</c:v>
                </c:pt>
                <c:pt idx="277">
                  <c:v>1.0521731081602088</c:v>
                </c:pt>
                <c:pt idx="278">
                  <c:v>1.0532451602373909</c:v>
                </c:pt>
                <c:pt idx="279">
                  <c:v>1.0534213046500434</c:v>
                </c:pt>
                <c:pt idx="280">
                  <c:v>1.0541609296506644</c:v>
                </c:pt>
                <c:pt idx="281">
                  <c:v>1.0548018601293578</c:v>
                </c:pt>
                <c:pt idx="282">
                  <c:v>1.0543082096767777</c:v>
                </c:pt>
                <c:pt idx="283">
                  <c:v>1.0538980545344547</c:v>
                </c:pt>
                <c:pt idx="284">
                  <c:v>1.0542045011725973</c:v>
                </c:pt>
                <c:pt idx="285">
                  <c:v>1.0545699606513805</c:v>
                </c:pt>
                <c:pt idx="286">
                  <c:v>1.0552193547703155</c:v>
                </c:pt>
                <c:pt idx="287">
                  <c:v>1.0548689242742766</c:v>
                </c:pt>
                <c:pt idx="288">
                  <c:v>1.0537494721310112</c:v>
                </c:pt>
                <c:pt idx="289">
                  <c:v>1.0538948480573218</c:v>
                </c:pt>
                <c:pt idx="290">
                  <c:v>1.0546336493355051</c:v>
                </c:pt>
                <c:pt idx="291">
                  <c:v>1.0530236224555409</c:v>
                </c:pt>
                <c:pt idx="292">
                  <c:v>1.0542518227936242</c:v>
                </c:pt>
                <c:pt idx="293">
                  <c:v>1.0561968219809952</c:v>
                </c:pt>
                <c:pt idx="294">
                  <c:v>1.0534646683690103</c:v>
                </c:pt>
                <c:pt idx="295">
                  <c:v>1.0552709945792671</c:v>
                </c:pt>
                <c:pt idx="296">
                  <c:v>1.0547713848127414</c:v>
                </c:pt>
                <c:pt idx="297">
                  <c:v>1.053372279792379</c:v>
                </c:pt>
                <c:pt idx="298">
                  <c:v>1.0557277198391217</c:v>
                </c:pt>
                <c:pt idx="299">
                  <c:v>1.0578311875208228</c:v>
                </c:pt>
                <c:pt idx="300">
                  <c:v>1.0603626185679478</c:v>
                </c:pt>
                <c:pt idx="301">
                  <c:v>1.0600004996542487</c:v>
                </c:pt>
                <c:pt idx="302">
                  <c:v>1.0605391248135925</c:v>
                </c:pt>
                <c:pt idx="303">
                  <c:v>1.0599270254847419</c:v>
                </c:pt>
                <c:pt idx="304">
                  <c:v>1.0604589822512811</c:v>
                </c:pt>
                <c:pt idx="305">
                  <c:v>1.0629246193167254</c:v>
                </c:pt>
                <c:pt idx="306">
                  <c:v>1.0643871509273626</c:v>
                </c:pt>
                <c:pt idx="307">
                  <c:v>1.0651261939124896</c:v>
                </c:pt>
                <c:pt idx="308">
                  <c:v>1.0658852979022047</c:v>
                </c:pt>
                <c:pt idx="309">
                  <c:v>1.0664388935783153</c:v>
                </c:pt>
                <c:pt idx="310">
                  <c:v>1.0621999701358382</c:v>
                </c:pt>
                <c:pt idx="311">
                  <c:v>1.0629160499449197</c:v>
                </c:pt>
                <c:pt idx="312">
                  <c:v>1.0648825719098802</c:v>
                </c:pt>
                <c:pt idx="313">
                  <c:v>1.0657671433227265</c:v>
                </c:pt>
                <c:pt idx="314">
                  <c:v>1.0648548661684787</c:v>
                </c:pt>
                <c:pt idx="315">
                  <c:v>1.0680271399921775</c:v>
                </c:pt>
                <c:pt idx="316">
                  <c:v>1.0680783847846298</c:v>
                </c:pt>
                <c:pt idx="317">
                  <c:v>1.0687661497106553</c:v>
                </c:pt>
                <c:pt idx="318">
                  <c:v>1.0685936487194634</c:v>
                </c:pt>
                <c:pt idx="319">
                  <c:v>1.0700286266072154</c:v>
                </c:pt>
                <c:pt idx="320">
                  <c:v>1.068893008547118</c:v>
                </c:pt>
                <c:pt idx="321">
                  <c:v>1.0701930026640298</c:v>
                </c:pt>
                <c:pt idx="322">
                  <c:v>1.0707229425939018</c:v>
                </c:pt>
                <c:pt idx="323">
                  <c:v>1.0726701815648754</c:v>
                </c:pt>
                <c:pt idx="324">
                  <c:v>1.0733838712681891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349104"/>
        <c:axId val="469249472"/>
      </c:scatterChart>
      <c:scatterChart>
        <c:scatterStyle val="line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399481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Sheet3!$B$2:$B$327</c:f>
              <c:numCache>
                <c:formatCode>0.00</c:formatCode>
                <c:ptCount val="326"/>
                <c:pt idx="0">
                  <c:v>130.13</c:v>
                </c:pt>
                <c:pt idx="1">
                  <c:v>130.13</c:v>
                </c:pt>
                <c:pt idx="2">
                  <c:v>130.12</c:v>
                </c:pt>
                <c:pt idx="3">
                  <c:v>130.12</c:v>
                </c:pt>
                <c:pt idx="4">
                  <c:v>130.11000000000001</c:v>
                </c:pt>
                <c:pt idx="5">
                  <c:v>130.12</c:v>
                </c:pt>
                <c:pt idx="6">
                  <c:v>130.11000000000001</c:v>
                </c:pt>
                <c:pt idx="7">
                  <c:v>130.12</c:v>
                </c:pt>
                <c:pt idx="8">
                  <c:v>130.11000000000001</c:v>
                </c:pt>
                <c:pt idx="9">
                  <c:v>130.09</c:v>
                </c:pt>
                <c:pt idx="10">
                  <c:v>130.1</c:v>
                </c:pt>
                <c:pt idx="11">
                  <c:v>130.12</c:v>
                </c:pt>
                <c:pt idx="12">
                  <c:v>130.16</c:v>
                </c:pt>
                <c:pt idx="13">
                  <c:v>130.16</c:v>
                </c:pt>
                <c:pt idx="14">
                  <c:v>130.19999999999999</c:v>
                </c:pt>
                <c:pt idx="15">
                  <c:v>130.22</c:v>
                </c:pt>
                <c:pt idx="16">
                  <c:v>130.25</c:v>
                </c:pt>
                <c:pt idx="17">
                  <c:v>130.28</c:v>
                </c:pt>
                <c:pt idx="18">
                  <c:v>130.29</c:v>
                </c:pt>
                <c:pt idx="19">
                  <c:v>130.31</c:v>
                </c:pt>
                <c:pt idx="20">
                  <c:v>130.30000000000001</c:v>
                </c:pt>
                <c:pt idx="21">
                  <c:v>130.31</c:v>
                </c:pt>
                <c:pt idx="22">
                  <c:v>130.30000000000001</c:v>
                </c:pt>
                <c:pt idx="23">
                  <c:v>130.27000000000001</c:v>
                </c:pt>
                <c:pt idx="24">
                  <c:v>130.26</c:v>
                </c:pt>
                <c:pt idx="25">
                  <c:v>130.24</c:v>
                </c:pt>
                <c:pt idx="26">
                  <c:v>130.22999999999999</c:v>
                </c:pt>
                <c:pt idx="27">
                  <c:v>130.19999999999999</c:v>
                </c:pt>
                <c:pt idx="28">
                  <c:v>130.16</c:v>
                </c:pt>
                <c:pt idx="29">
                  <c:v>130.15</c:v>
                </c:pt>
                <c:pt idx="30">
                  <c:v>130.15</c:v>
                </c:pt>
                <c:pt idx="31">
                  <c:v>130.13999999999999</c:v>
                </c:pt>
                <c:pt idx="32">
                  <c:v>130.13999999999999</c:v>
                </c:pt>
                <c:pt idx="33">
                  <c:v>130.11000000000001</c:v>
                </c:pt>
                <c:pt idx="34">
                  <c:v>130.11000000000001</c:v>
                </c:pt>
                <c:pt idx="35">
                  <c:v>130.13</c:v>
                </c:pt>
                <c:pt idx="36">
                  <c:v>130.13</c:v>
                </c:pt>
                <c:pt idx="37">
                  <c:v>130.13999999999999</c:v>
                </c:pt>
                <c:pt idx="38">
                  <c:v>130.13999999999999</c:v>
                </c:pt>
                <c:pt idx="39">
                  <c:v>130.15</c:v>
                </c:pt>
                <c:pt idx="40">
                  <c:v>130.16</c:v>
                </c:pt>
                <c:pt idx="41">
                  <c:v>130.21</c:v>
                </c:pt>
                <c:pt idx="42">
                  <c:v>130.28</c:v>
                </c:pt>
                <c:pt idx="43">
                  <c:v>130.29</c:v>
                </c:pt>
                <c:pt idx="44">
                  <c:v>130.28</c:v>
                </c:pt>
                <c:pt idx="45">
                  <c:v>130.32</c:v>
                </c:pt>
                <c:pt idx="46">
                  <c:v>130.37</c:v>
                </c:pt>
                <c:pt idx="47">
                  <c:v>130.36000000000001</c:v>
                </c:pt>
                <c:pt idx="48">
                  <c:v>130.36000000000001</c:v>
                </c:pt>
                <c:pt idx="49">
                  <c:v>130.36000000000001</c:v>
                </c:pt>
                <c:pt idx="50">
                  <c:v>130.38</c:v>
                </c:pt>
                <c:pt idx="51">
                  <c:v>130.41999999999999</c:v>
                </c:pt>
                <c:pt idx="52">
                  <c:v>130.44999999999999</c:v>
                </c:pt>
                <c:pt idx="53">
                  <c:v>130.49</c:v>
                </c:pt>
                <c:pt idx="54">
                  <c:v>130.52000000000001</c:v>
                </c:pt>
                <c:pt idx="55">
                  <c:v>130.49</c:v>
                </c:pt>
                <c:pt idx="56">
                  <c:v>130.54</c:v>
                </c:pt>
                <c:pt idx="57">
                  <c:v>130.57</c:v>
                </c:pt>
                <c:pt idx="58">
                  <c:v>130.63</c:v>
                </c:pt>
                <c:pt idx="59">
                  <c:v>130.65</c:v>
                </c:pt>
                <c:pt idx="60">
                  <c:v>130.72</c:v>
                </c:pt>
                <c:pt idx="61">
                  <c:v>130.69</c:v>
                </c:pt>
                <c:pt idx="62">
                  <c:v>130.72999999999999</c:v>
                </c:pt>
                <c:pt idx="63">
                  <c:v>130.74</c:v>
                </c:pt>
                <c:pt idx="64">
                  <c:v>130.75</c:v>
                </c:pt>
                <c:pt idx="65">
                  <c:v>130.76</c:v>
                </c:pt>
                <c:pt idx="66">
                  <c:v>130.83000000000001</c:v>
                </c:pt>
                <c:pt idx="67">
                  <c:v>130.85</c:v>
                </c:pt>
                <c:pt idx="68">
                  <c:v>130.9</c:v>
                </c:pt>
                <c:pt idx="69">
                  <c:v>130.97999999999999</c:v>
                </c:pt>
                <c:pt idx="70">
                  <c:v>131</c:v>
                </c:pt>
                <c:pt idx="71">
                  <c:v>131.06</c:v>
                </c:pt>
                <c:pt idx="72">
                  <c:v>131.06</c:v>
                </c:pt>
                <c:pt idx="73">
                  <c:v>131.06</c:v>
                </c:pt>
                <c:pt idx="74">
                  <c:v>131.06</c:v>
                </c:pt>
                <c:pt idx="75">
                  <c:v>131.09</c:v>
                </c:pt>
                <c:pt idx="76">
                  <c:v>131.12</c:v>
                </c:pt>
                <c:pt idx="77">
                  <c:v>131.13999999999999</c:v>
                </c:pt>
                <c:pt idx="78">
                  <c:v>131.13</c:v>
                </c:pt>
                <c:pt idx="79">
                  <c:v>131.13</c:v>
                </c:pt>
                <c:pt idx="80">
                  <c:v>131.12</c:v>
                </c:pt>
                <c:pt idx="81">
                  <c:v>131.15</c:v>
                </c:pt>
                <c:pt idx="82">
                  <c:v>131.16</c:v>
                </c:pt>
                <c:pt idx="83">
                  <c:v>131.15</c:v>
                </c:pt>
                <c:pt idx="84">
                  <c:v>131.15</c:v>
                </c:pt>
                <c:pt idx="85">
                  <c:v>131.16</c:v>
                </c:pt>
                <c:pt idx="86">
                  <c:v>131.15</c:v>
                </c:pt>
                <c:pt idx="87">
                  <c:v>131.15</c:v>
                </c:pt>
                <c:pt idx="88">
                  <c:v>131.16999999999999</c:v>
                </c:pt>
                <c:pt idx="89">
                  <c:v>131.18</c:v>
                </c:pt>
                <c:pt idx="90">
                  <c:v>131.16999999999999</c:v>
                </c:pt>
                <c:pt idx="91">
                  <c:v>131.18</c:v>
                </c:pt>
                <c:pt idx="92">
                  <c:v>131.19</c:v>
                </c:pt>
                <c:pt idx="93">
                  <c:v>131.22</c:v>
                </c:pt>
                <c:pt idx="94">
                  <c:v>131.25</c:v>
                </c:pt>
                <c:pt idx="95">
                  <c:v>131.26</c:v>
                </c:pt>
                <c:pt idx="96">
                  <c:v>131.30000000000001</c:v>
                </c:pt>
                <c:pt idx="97">
                  <c:v>131.29</c:v>
                </c:pt>
                <c:pt idx="98">
                  <c:v>131.32</c:v>
                </c:pt>
                <c:pt idx="99">
                  <c:v>131.34</c:v>
                </c:pt>
                <c:pt idx="100">
                  <c:v>131.35</c:v>
                </c:pt>
                <c:pt idx="101">
                  <c:v>131.43</c:v>
                </c:pt>
                <c:pt idx="102">
                  <c:v>131.44999999999999</c:v>
                </c:pt>
                <c:pt idx="103">
                  <c:v>131.44999999999999</c:v>
                </c:pt>
                <c:pt idx="104">
                  <c:v>131.47999999999999</c:v>
                </c:pt>
                <c:pt idx="105">
                  <c:v>131.54</c:v>
                </c:pt>
                <c:pt idx="106">
                  <c:v>131.57</c:v>
                </c:pt>
                <c:pt idx="107">
                  <c:v>131.6</c:v>
                </c:pt>
                <c:pt idx="108">
                  <c:v>131.63</c:v>
                </c:pt>
                <c:pt idx="109">
                  <c:v>131.65</c:v>
                </c:pt>
                <c:pt idx="110">
                  <c:v>131.66</c:v>
                </c:pt>
                <c:pt idx="111">
                  <c:v>131.69</c:v>
                </c:pt>
                <c:pt idx="112">
                  <c:v>131.69</c:v>
                </c:pt>
                <c:pt idx="113">
                  <c:v>131.72</c:v>
                </c:pt>
                <c:pt idx="114">
                  <c:v>131.72999999999999</c:v>
                </c:pt>
                <c:pt idx="115">
                  <c:v>131.75</c:v>
                </c:pt>
                <c:pt idx="116">
                  <c:v>131.75</c:v>
                </c:pt>
                <c:pt idx="117">
                  <c:v>131.74</c:v>
                </c:pt>
                <c:pt idx="118">
                  <c:v>131.74</c:v>
                </c:pt>
                <c:pt idx="119">
                  <c:v>131.72999999999999</c:v>
                </c:pt>
                <c:pt idx="120">
                  <c:v>131.74</c:v>
                </c:pt>
                <c:pt idx="121">
                  <c:v>131.72999999999999</c:v>
                </c:pt>
                <c:pt idx="122">
                  <c:v>131.72</c:v>
                </c:pt>
                <c:pt idx="123">
                  <c:v>131.72999999999999</c:v>
                </c:pt>
                <c:pt idx="124">
                  <c:v>131.72</c:v>
                </c:pt>
                <c:pt idx="125">
                  <c:v>131.72999999999999</c:v>
                </c:pt>
                <c:pt idx="126">
                  <c:v>131.72999999999999</c:v>
                </c:pt>
                <c:pt idx="127">
                  <c:v>131.68</c:v>
                </c:pt>
                <c:pt idx="128">
                  <c:v>131.68</c:v>
                </c:pt>
                <c:pt idx="129">
                  <c:v>131.66</c:v>
                </c:pt>
                <c:pt idx="130">
                  <c:v>131.66</c:v>
                </c:pt>
                <c:pt idx="131">
                  <c:v>131.66</c:v>
                </c:pt>
                <c:pt idx="132">
                  <c:v>131.65</c:v>
                </c:pt>
                <c:pt idx="133">
                  <c:v>131.63999999999999</c:v>
                </c:pt>
                <c:pt idx="134">
                  <c:v>131.59</c:v>
                </c:pt>
                <c:pt idx="135">
                  <c:v>131.56</c:v>
                </c:pt>
                <c:pt idx="136">
                  <c:v>131.5</c:v>
                </c:pt>
                <c:pt idx="137">
                  <c:v>131.47999999999999</c:v>
                </c:pt>
                <c:pt idx="138">
                  <c:v>131.46</c:v>
                </c:pt>
                <c:pt idx="139">
                  <c:v>131.44</c:v>
                </c:pt>
                <c:pt idx="140">
                  <c:v>131.46</c:v>
                </c:pt>
                <c:pt idx="141">
                  <c:v>131.43</c:v>
                </c:pt>
                <c:pt idx="142">
                  <c:v>131.43</c:v>
                </c:pt>
                <c:pt idx="143">
                  <c:v>131.43</c:v>
                </c:pt>
                <c:pt idx="144">
                  <c:v>131.43</c:v>
                </c:pt>
                <c:pt idx="145">
                  <c:v>131.41</c:v>
                </c:pt>
                <c:pt idx="146">
                  <c:v>131.41999999999999</c:v>
                </c:pt>
                <c:pt idx="147">
                  <c:v>131.43</c:v>
                </c:pt>
                <c:pt idx="148">
                  <c:v>131.4</c:v>
                </c:pt>
                <c:pt idx="149">
                  <c:v>131.41</c:v>
                </c:pt>
                <c:pt idx="150">
                  <c:v>131.4</c:v>
                </c:pt>
                <c:pt idx="151">
                  <c:v>131.38</c:v>
                </c:pt>
                <c:pt idx="152">
                  <c:v>131.36000000000001</c:v>
                </c:pt>
                <c:pt idx="153">
                  <c:v>131.36000000000001</c:v>
                </c:pt>
                <c:pt idx="154">
                  <c:v>131.38</c:v>
                </c:pt>
                <c:pt idx="155">
                  <c:v>131.37</c:v>
                </c:pt>
                <c:pt idx="156">
                  <c:v>131.35</c:v>
                </c:pt>
                <c:pt idx="157">
                  <c:v>131.36000000000001</c:v>
                </c:pt>
                <c:pt idx="158">
                  <c:v>131.36000000000001</c:v>
                </c:pt>
                <c:pt idx="159">
                  <c:v>131.37</c:v>
                </c:pt>
                <c:pt idx="160">
                  <c:v>131.35</c:v>
                </c:pt>
                <c:pt idx="161">
                  <c:v>131.34</c:v>
                </c:pt>
                <c:pt idx="162">
                  <c:v>131.36000000000001</c:v>
                </c:pt>
                <c:pt idx="163">
                  <c:v>131.36000000000001</c:v>
                </c:pt>
                <c:pt idx="164">
                  <c:v>131.36000000000001</c:v>
                </c:pt>
                <c:pt idx="165">
                  <c:v>131.34</c:v>
                </c:pt>
                <c:pt idx="166">
                  <c:v>131.35</c:v>
                </c:pt>
                <c:pt idx="167">
                  <c:v>131.35</c:v>
                </c:pt>
                <c:pt idx="168">
                  <c:v>131.35</c:v>
                </c:pt>
                <c:pt idx="169">
                  <c:v>131.35</c:v>
                </c:pt>
                <c:pt idx="170">
                  <c:v>131.37</c:v>
                </c:pt>
                <c:pt idx="171">
                  <c:v>131.37</c:v>
                </c:pt>
                <c:pt idx="172">
                  <c:v>131.38</c:v>
                </c:pt>
                <c:pt idx="173">
                  <c:v>131.38999999999999</c:v>
                </c:pt>
                <c:pt idx="174">
                  <c:v>131.4</c:v>
                </c:pt>
                <c:pt idx="175">
                  <c:v>131.4</c:v>
                </c:pt>
                <c:pt idx="176">
                  <c:v>131.4</c:v>
                </c:pt>
                <c:pt idx="177">
                  <c:v>131.41999999999999</c:v>
                </c:pt>
                <c:pt idx="178">
                  <c:v>131.43</c:v>
                </c:pt>
                <c:pt idx="179">
                  <c:v>131.43</c:v>
                </c:pt>
                <c:pt idx="180">
                  <c:v>131.41999999999999</c:v>
                </c:pt>
                <c:pt idx="181">
                  <c:v>131.46</c:v>
                </c:pt>
                <c:pt idx="182">
                  <c:v>131.5</c:v>
                </c:pt>
                <c:pt idx="183">
                  <c:v>131.49</c:v>
                </c:pt>
                <c:pt idx="184">
                  <c:v>131.47999999999999</c:v>
                </c:pt>
                <c:pt idx="185">
                  <c:v>131.51</c:v>
                </c:pt>
                <c:pt idx="186">
                  <c:v>131.53</c:v>
                </c:pt>
                <c:pt idx="187">
                  <c:v>131.58000000000001</c:v>
                </c:pt>
                <c:pt idx="188">
                  <c:v>131.59</c:v>
                </c:pt>
                <c:pt idx="189">
                  <c:v>131.6</c:v>
                </c:pt>
                <c:pt idx="190">
                  <c:v>131.62</c:v>
                </c:pt>
                <c:pt idx="191">
                  <c:v>131.63</c:v>
                </c:pt>
                <c:pt idx="192">
                  <c:v>131.63999999999999</c:v>
                </c:pt>
                <c:pt idx="193">
                  <c:v>131.65</c:v>
                </c:pt>
                <c:pt idx="194">
                  <c:v>131.69</c:v>
                </c:pt>
                <c:pt idx="195">
                  <c:v>131.71</c:v>
                </c:pt>
                <c:pt idx="196">
                  <c:v>131.72</c:v>
                </c:pt>
                <c:pt idx="197">
                  <c:v>131.74</c:v>
                </c:pt>
                <c:pt idx="198">
                  <c:v>131.74</c:v>
                </c:pt>
                <c:pt idx="199">
                  <c:v>131.77000000000001</c:v>
                </c:pt>
                <c:pt idx="200">
                  <c:v>131.78</c:v>
                </c:pt>
                <c:pt idx="201">
                  <c:v>131.81</c:v>
                </c:pt>
                <c:pt idx="202">
                  <c:v>131.85</c:v>
                </c:pt>
                <c:pt idx="203">
                  <c:v>131.86000000000001</c:v>
                </c:pt>
                <c:pt idx="204">
                  <c:v>131.88999999999999</c:v>
                </c:pt>
                <c:pt idx="205">
                  <c:v>131.9</c:v>
                </c:pt>
                <c:pt idx="206">
                  <c:v>131.93</c:v>
                </c:pt>
                <c:pt idx="207">
                  <c:v>131.97</c:v>
                </c:pt>
                <c:pt idx="208">
                  <c:v>131.99</c:v>
                </c:pt>
                <c:pt idx="209">
                  <c:v>132.01</c:v>
                </c:pt>
                <c:pt idx="210">
                  <c:v>132.04</c:v>
                </c:pt>
                <c:pt idx="211">
                  <c:v>132.06</c:v>
                </c:pt>
                <c:pt idx="212">
                  <c:v>132.08000000000001</c:v>
                </c:pt>
                <c:pt idx="213">
                  <c:v>132.09</c:v>
                </c:pt>
                <c:pt idx="214">
                  <c:v>132.09</c:v>
                </c:pt>
                <c:pt idx="215">
                  <c:v>132.08000000000001</c:v>
                </c:pt>
                <c:pt idx="216">
                  <c:v>132.09</c:v>
                </c:pt>
                <c:pt idx="217">
                  <c:v>132.1</c:v>
                </c:pt>
                <c:pt idx="218">
                  <c:v>132.11000000000001</c:v>
                </c:pt>
                <c:pt idx="219">
                  <c:v>132.11000000000001</c:v>
                </c:pt>
                <c:pt idx="220">
                  <c:v>132.13999999999999</c:v>
                </c:pt>
                <c:pt idx="221">
                  <c:v>132.13999999999999</c:v>
                </c:pt>
                <c:pt idx="222">
                  <c:v>132.16</c:v>
                </c:pt>
                <c:pt idx="223">
                  <c:v>132.16999999999999</c:v>
                </c:pt>
                <c:pt idx="224">
                  <c:v>132.16</c:v>
                </c:pt>
                <c:pt idx="225">
                  <c:v>132.13999999999999</c:v>
                </c:pt>
                <c:pt idx="226">
                  <c:v>132.15</c:v>
                </c:pt>
                <c:pt idx="227">
                  <c:v>132.15</c:v>
                </c:pt>
                <c:pt idx="228">
                  <c:v>132.16</c:v>
                </c:pt>
                <c:pt idx="229">
                  <c:v>132.16</c:v>
                </c:pt>
                <c:pt idx="230">
                  <c:v>132.15</c:v>
                </c:pt>
                <c:pt idx="231">
                  <c:v>132.15</c:v>
                </c:pt>
                <c:pt idx="232">
                  <c:v>132.16</c:v>
                </c:pt>
                <c:pt idx="233">
                  <c:v>132.13999999999999</c:v>
                </c:pt>
                <c:pt idx="234">
                  <c:v>132.13999999999999</c:v>
                </c:pt>
                <c:pt idx="235">
                  <c:v>132.15</c:v>
                </c:pt>
                <c:pt idx="236">
                  <c:v>132.15</c:v>
                </c:pt>
                <c:pt idx="237">
                  <c:v>132.15</c:v>
                </c:pt>
                <c:pt idx="238">
                  <c:v>132.16</c:v>
                </c:pt>
                <c:pt idx="239">
                  <c:v>132.16</c:v>
                </c:pt>
                <c:pt idx="240">
                  <c:v>132.16</c:v>
                </c:pt>
                <c:pt idx="241">
                  <c:v>132.16999999999999</c:v>
                </c:pt>
                <c:pt idx="242">
                  <c:v>132.16</c:v>
                </c:pt>
                <c:pt idx="243">
                  <c:v>132.16999999999999</c:v>
                </c:pt>
                <c:pt idx="244">
                  <c:v>132.16999999999999</c:v>
                </c:pt>
                <c:pt idx="245">
                  <c:v>132.19</c:v>
                </c:pt>
                <c:pt idx="246">
                  <c:v>132.19</c:v>
                </c:pt>
                <c:pt idx="247">
                  <c:v>132.19999999999999</c:v>
                </c:pt>
                <c:pt idx="248">
                  <c:v>132.21</c:v>
                </c:pt>
                <c:pt idx="249">
                  <c:v>132.22999999999999</c:v>
                </c:pt>
                <c:pt idx="250">
                  <c:v>132.25</c:v>
                </c:pt>
                <c:pt idx="251">
                  <c:v>132.26</c:v>
                </c:pt>
                <c:pt idx="252">
                  <c:v>132.28</c:v>
                </c:pt>
                <c:pt idx="253">
                  <c:v>132.28</c:v>
                </c:pt>
                <c:pt idx="254">
                  <c:v>132.29</c:v>
                </c:pt>
                <c:pt idx="255">
                  <c:v>132.31</c:v>
                </c:pt>
                <c:pt idx="256">
                  <c:v>132.30000000000001</c:v>
                </c:pt>
                <c:pt idx="257">
                  <c:v>132.30000000000001</c:v>
                </c:pt>
                <c:pt idx="258">
                  <c:v>132.28</c:v>
                </c:pt>
                <c:pt idx="259">
                  <c:v>132.27000000000001</c:v>
                </c:pt>
                <c:pt idx="260">
                  <c:v>132.27000000000001</c:v>
                </c:pt>
                <c:pt idx="261">
                  <c:v>132.27000000000001</c:v>
                </c:pt>
                <c:pt idx="262">
                  <c:v>132.27000000000001</c:v>
                </c:pt>
                <c:pt idx="263">
                  <c:v>132.27000000000001</c:v>
                </c:pt>
                <c:pt idx="264">
                  <c:v>132.28</c:v>
                </c:pt>
                <c:pt idx="265">
                  <c:v>132.27000000000001</c:v>
                </c:pt>
                <c:pt idx="266">
                  <c:v>132.28</c:v>
                </c:pt>
                <c:pt idx="267">
                  <c:v>132.27000000000001</c:v>
                </c:pt>
                <c:pt idx="268">
                  <c:v>132.27000000000001</c:v>
                </c:pt>
                <c:pt idx="269">
                  <c:v>132.27000000000001</c:v>
                </c:pt>
                <c:pt idx="270">
                  <c:v>132.26</c:v>
                </c:pt>
                <c:pt idx="271">
                  <c:v>132.25</c:v>
                </c:pt>
                <c:pt idx="272">
                  <c:v>132.22</c:v>
                </c:pt>
                <c:pt idx="273">
                  <c:v>132.19999999999999</c:v>
                </c:pt>
                <c:pt idx="274">
                  <c:v>132.19</c:v>
                </c:pt>
                <c:pt idx="275">
                  <c:v>132.18</c:v>
                </c:pt>
                <c:pt idx="276">
                  <c:v>132.18</c:v>
                </c:pt>
                <c:pt idx="277">
                  <c:v>132.16</c:v>
                </c:pt>
                <c:pt idx="278">
                  <c:v>132.16</c:v>
                </c:pt>
                <c:pt idx="279">
                  <c:v>132.15</c:v>
                </c:pt>
                <c:pt idx="280">
                  <c:v>132.15</c:v>
                </c:pt>
                <c:pt idx="281">
                  <c:v>132.15</c:v>
                </c:pt>
                <c:pt idx="282">
                  <c:v>132.12</c:v>
                </c:pt>
                <c:pt idx="283">
                  <c:v>132.1</c:v>
                </c:pt>
                <c:pt idx="284">
                  <c:v>132.08000000000001</c:v>
                </c:pt>
                <c:pt idx="285">
                  <c:v>132.07</c:v>
                </c:pt>
                <c:pt idx="286">
                  <c:v>132.05000000000001</c:v>
                </c:pt>
                <c:pt idx="287">
                  <c:v>132.04</c:v>
                </c:pt>
                <c:pt idx="288">
                  <c:v>132.02000000000001</c:v>
                </c:pt>
                <c:pt idx="289">
                  <c:v>131.97999999999999</c:v>
                </c:pt>
                <c:pt idx="290">
                  <c:v>131.97999999999999</c:v>
                </c:pt>
                <c:pt idx="291">
                  <c:v>131.91</c:v>
                </c:pt>
                <c:pt idx="292">
                  <c:v>131.87</c:v>
                </c:pt>
                <c:pt idx="293">
                  <c:v>131.81</c:v>
                </c:pt>
                <c:pt idx="294">
                  <c:v>131.75</c:v>
                </c:pt>
                <c:pt idx="295">
                  <c:v>131.71</c:v>
                </c:pt>
                <c:pt idx="296">
                  <c:v>131.66</c:v>
                </c:pt>
                <c:pt idx="297">
                  <c:v>131.6</c:v>
                </c:pt>
                <c:pt idx="298">
                  <c:v>131.5</c:v>
                </c:pt>
                <c:pt idx="299">
                  <c:v>131.47999999999999</c:v>
                </c:pt>
                <c:pt idx="300">
                  <c:v>131.43</c:v>
                </c:pt>
                <c:pt idx="301">
                  <c:v>131.41999999999999</c:v>
                </c:pt>
                <c:pt idx="302">
                  <c:v>131.38</c:v>
                </c:pt>
                <c:pt idx="303">
                  <c:v>131.34</c:v>
                </c:pt>
                <c:pt idx="304">
                  <c:v>131.32</c:v>
                </c:pt>
                <c:pt idx="305">
                  <c:v>131.34</c:v>
                </c:pt>
                <c:pt idx="306">
                  <c:v>131.31</c:v>
                </c:pt>
                <c:pt idx="307">
                  <c:v>131.30000000000001</c:v>
                </c:pt>
                <c:pt idx="308">
                  <c:v>131.27000000000001</c:v>
                </c:pt>
                <c:pt idx="309">
                  <c:v>131.27000000000001</c:v>
                </c:pt>
                <c:pt idx="310">
                  <c:v>131.25</c:v>
                </c:pt>
                <c:pt idx="311">
                  <c:v>131.26</c:v>
                </c:pt>
                <c:pt idx="312">
                  <c:v>131.27000000000001</c:v>
                </c:pt>
                <c:pt idx="313">
                  <c:v>131.27000000000001</c:v>
                </c:pt>
                <c:pt idx="314">
                  <c:v>131.26</c:v>
                </c:pt>
                <c:pt idx="315">
                  <c:v>131.25</c:v>
                </c:pt>
                <c:pt idx="316">
                  <c:v>131.22</c:v>
                </c:pt>
                <c:pt idx="317">
                  <c:v>131.19999999999999</c:v>
                </c:pt>
                <c:pt idx="318">
                  <c:v>131.18</c:v>
                </c:pt>
                <c:pt idx="319">
                  <c:v>131.13999999999999</c:v>
                </c:pt>
                <c:pt idx="320">
                  <c:v>131.13</c:v>
                </c:pt>
                <c:pt idx="321">
                  <c:v>131.12</c:v>
                </c:pt>
                <c:pt idx="322">
                  <c:v>131.12</c:v>
                </c:pt>
                <c:pt idx="323">
                  <c:v>131.11000000000001</c:v>
                </c:pt>
                <c:pt idx="324">
                  <c:v>131.1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252832"/>
        <c:axId val="469248352"/>
      </c:scatterChart>
      <c:valAx>
        <c:axId val="237349104"/>
        <c:scaling>
          <c:orientation val="minMax"/>
          <c:max val="42761"/>
          <c:min val="4227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249472"/>
        <c:crosses val="autoZero"/>
        <c:crossBetween val="midCat"/>
      </c:valAx>
      <c:valAx>
        <c:axId val="4692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7349104"/>
        <c:crosses val="autoZero"/>
        <c:crossBetween val="midCat"/>
      </c:valAx>
      <c:valAx>
        <c:axId val="46924835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252832"/>
        <c:crosses val="max"/>
        <c:crossBetween val="midCat"/>
      </c:valAx>
      <c:valAx>
        <c:axId val="46925283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69248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380999</xdr:colOff>
      <xdr:row>2</xdr:row>
      <xdr:rowOff>85725</xdr:rowOff>
    </xdr:from>
    <xdr:to>
      <xdr:col>14</xdr:col>
      <xdr:colOff>581024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0" sqref="C10"/>
    </sheetView>
  </sheetViews>
  <sheetFormatPr defaultRowHeight="13.5" x14ac:dyDescent="0.15"/>
  <cols>
    <col min="1" max="1" width="11.5" style="1" customWidth="1"/>
  </cols>
  <sheetData>
    <row r="1" spans="1:12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H1">
        <v>124161</v>
      </c>
      <c r="I1">
        <v>124815</v>
      </c>
      <c r="J1">
        <v>124977</v>
      </c>
      <c r="K1">
        <v>127053</v>
      </c>
      <c r="L1">
        <v>127099</v>
      </c>
    </row>
    <row r="2" spans="1:12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2</v>
      </c>
      <c r="I2" t="s">
        <v>4</v>
      </c>
      <c r="J2" t="s">
        <v>5</v>
      </c>
      <c r="K2" t="s">
        <v>6</v>
      </c>
      <c r="L2" t="s">
        <v>7</v>
      </c>
    </row>
    <row r="3" spans="1:12" x14ac:dyDescent="0.15">
      <c r="A3" s="1">
        <v>42277</v>
      </c>
      <c r="B3" s="2">
        <v>101.64</v>
      </c>
      <c r="C3" s="2">
        <v>109.5</v>
      </c>
      <c r="D3" s="2">
        <v>101.3</v>
      </c>
      <c r="E3" s="2">
        <v>100.13</v>
      </c>
      <c r="F3" s="2">
        <v>100.8</v>
      </c>
      <c r="H3" s="2">
        <v>101.64</v>
      </c>
      <c r="I3" s="2">
        <v>109.5</v>
      </c>
      <c r="J3" s="2">
        <v>101.3</v>
      </c>
      <c r="K3" s="2">
        <v>100.13</v>
      </c>
      <c r="L3" s="2">
        <v>100.8</v>
      </c>
    </row>
    <row r="4" spans="1:12" x14ac:dyDescent="0.15">
      <c r="A4" s="1">
        <v>42285</v>
      </c>
      <c r="B4" s="2">
        <f>IF(H4="",B3,H4)</f>
        <v>101.4</v>
      </c>
      <c r="C4" s="2">
        <f t="shared" ref="C4:F4" si="0">IF(I4="",C3,I4)</f>
        <v>109.5</v>
      </c>
      <c r="D4" s="2">
        <f t="shared" si="0"/>
        <v>101</v>
      </c>
      <c r="E4" s="2">
        <f t="shared" si="0"/>
        <v>100.13</v>
      </c>
      <c r="F4" s="2">
        <f t="shared" si="0"/>
        <v>99.99</v>
      </c>
      <c r="H4" s="2">
        <v>101.4</v>
      </c>
      <c r="I4" s="2" t="s">
        <v>3</v>
      </c>
      <c r="J4" s="2">
        <v>101</v>
      </c>
      <c r="K4" s="2" t="s">
        <v>3</v>
      </c>
      <c r="L4" s="2">
        <v>99.99</v>
      </c>
    </row>
    <row r="5" spans="1:12" x14ac:dyDescent="0.15">
      <c r="A5" s="1">
        <v>42286</v>
      </c>
      <c r="B5" s="2">
        <f t="shared" ref="B5:B68" si="1">IF(H5="",B4,H5)</f>
        <v>101.4</v>
      </c>
      <c r="C5" s="2">
        <f t="shared" ref="C5:C68" si="2">IF(I5="",C4,I5)</f>
        <v>109</v>
      </c>
      <c r="D5" s="2">
        <f t="shared" ref="D5:D68" si="3">IF(J5="",D4,J5)</f>
        <v>100.81</v>
      </c>
      <c r="E5" s="2">
        <f t="shared" ref="E5:E68" si="4">IF(K5="",E4,K5)</f>
        <v>100.13</v>
      </c>
      <c r="F5" s="2">
        <f t="shared" ref="F5:F68" si="5">IF(L5="",F4,L5)</f>
        <v>100.15</v>
      </c>
      <c r="H5" s="2" t="s">
        <v>3</v>
      </c>
      <c r="I5" s="2">
        <v>109</v>
      </c>
      <c r="J5" s="2">
        <v>100.81</v>
      </c>
      <c r="K5" s="2" t="s">
        <v>3</v>
      </c>
      <c r="L5" s="2">
        <v>100.15</v>
      </c>
    </row>
    <row r="6" spans="1:12" x14ac:dyDescent="0.15">
      <c r="A6" s="1">
        <v>42289</v>
      </c>
      <c r="B6" s="2">
        <f t="shared" si="1"/>
        <v>101.56</v>
      </c>
      <c r="C6" s="2">
        <f t="shared" si="2"/>
        <v>109</v>
      </c>
      <c r="D6" s="2">
        <f t="shared" si="3"/>
        <v>100.61</v>
      </c>
      <c r="E6" s="2">
        <f t="shared" si="4"/>
        <v>100.13</v>
      </c>
      <c r="F6" s="2">
        <f t="shared" si="5"/>
        <v>100.03</v>
      </c>
      <c r="H6" s="2">
        <v>101.56</v>
      </c>
      <c r="I6" s="2">
        <v>109</v>
      </c>
      <c r="J6" s="2">
        <v>100.61</v>
      </c>
      <c r="K6" s="2" t="s">
        <v>3</v>
      </c>
      <c r="L6" s="2">
        <v>100.03</v>
      </c>
    </row>
    <row r="7" spans="1:12" x14ac:dyDescent="0.15">
      <c r="A7" s="1">
        <v>42290</v>
      </c>
      <c r="B7" s="2">
        <f t="shared" si="1"/>
        <v>101.41</v>
      </c>
      <c r="C7" s="2">
        <f t="shared" si="2"/>
        <v>109</v>
      </c>
      <c r="D7" s="2">
        <f t="shared" si="3"/>
        <v>100.69</v>
      </c>
      <c r="E7" s="2">
        <f t="shared" si="4"/>
        <v>100.13</v>
      </c>
      <c r="F7" s="2">
        <f t="shared" si="5"/>
        <v>100.2</v>
      </c>
      <c r="H7" s="2">
        <v>101.41</v>
      </c>
      <c r="I7" s="2">
        <v>109</v>
      </c>
      <c r="J7" s="2">
        <v>100.69</v>
      </c>
      <c r="K7" s="2" t="s">
        <v>3</v>
      </c>
      <c r="L7" s="2">
        <v>100.2</v>
      </c>
    </row>
    <row r="8" spans="1:12" x14ac:dyDescent="0.15">
      <c r="A8" s="1">
        <v>42291</v>
      </c>
      <c r="B8" s="2">
        <f t="shared" si="1"/>
        <v>101.53</v>
      </c>
      <c r="C8" s="2">
        <f t="shared" si="2"/>
        <v>109</v>
      </c>
      <c r="D8" s="2">
        <f t="shared" si="3"/>
        <v>100.66</v>
      </c>
      <c r="E8" s="2">
        <f t="shared" si="4"/>
        <v>100.13</v>
      </c>
      <c r="F8" s="2">
        <f t="shared" si="5"/>
        <v>100.3</v>
      </c>
      <c r="H8" s="2">
        <v>101.53</v>
      </c>
      <c r="I8" s="2">
        <v>109</v>
      </c>
      <c r="J8" s="2">
        <v>100.66</v>
      </c>
      <c r="K8" s="2" t="s">
        <v>3</v>
      </c>
      <c r="L8" s="2">
        <v>100.3</v>
      </c>
    </row>
    <row r="9" spans="1:12" x14ac:dyDescent="0.15">
      <c r="A9" s="1">
        <v>42292</v>
      </c>
      <c r="B9" s="2">
        <f t="shared" si="1"/>
        <v>101.53</v>
      </c>
      <c r="C9" s="2">
        <f t="shared" si="2"/>
        <v>111.5</v>
      </c>
      <c r="D9" s="2">
        <f t="shared" si="3"/>
        <v>101.09</v>
      </c>
      <c r="E9" s="2">
        <f t="shared" si="4"/>
        <v>100.13</v>
      </c>
      <c r="F9" s="2">
        <f t="shared" si="5"/>
        <v>100.3</v>
      </c>
      <c r="H9" s="2" t="s">
        <v>3</v>
      </c>
      <c r="I9" s="2">
        <v>111.5</v>
      </c>
      <c r="J9" s="2">
        <v>101.09</v>
      </c>
      <c r="K9" s="2" t="s">
        <v>3</v>
      </c>
      <c r="L9" s="2">
        <v>100.3</v>
      </c>
    </row>
    <row r="10" spans="1:12" x14ac:dyDescent="0.15">
      <c r="A10" s="1">
        <v>42293</v>
      </c>
      <c r="B10" s="2">
        <f t="shared" si="1"/>
        <v>101.49</v>
      </c>
      <c r="C10" s="2">
        <f t="shared" si="2"/>
        <v>110</v>
      </c>
      <c r="D10" s="2">
        <f t="shared" si="3"/>
        <v>101.37</v>
      </c>
      <c r="E10" s="2">
        <f t="shared" si="4"/>
        <v>100.13</v>
      </c>
      <c r="F10" s="2">
        <f t="shared" si="5"/>
        <v>100.97</v>
      </c>
      <c r="H10" s="2">
        <v>101.49</v>
      </c>
      <c r="I10" s="2">
        <v>110</v>
      </c>
      <c r="J10" s="2">
        <v>101.37</v>
      </c>
      <c r="K10" s="2" t="s">
        <v>3</v>
      </c>
      <c r="L10" s="2">
        <v>100.97</v>
      </c>
    </row>
    <row r="11" spans="1:12" x14ac:dyDescent="0.15">
      <c r="A11" s="1">
        <v>42296</v>
      </c>
      <c r="B11" s="2">
        <f t="shared" si="1"/>
        <v>101.5</v>
      </c>
      <c r="C11" s="2">
        <f t="shared" si="2"/>
        <v>110</v>
      </c>
      <c r="D11" s="2">
        <f t="shared" si="3"/>
        <v>101.09</v>
      </c>
      <c r="E11" s="2">
        <f t="shared" si="4"/>
        <v>100.13</v>
      </c>
      <c r="F11" s="2">
        <f t="shared" si="5"/>
        <v>100.49</v>
      </c>
      <c r="H11" s="2">
        <v>101.5</v>
      </c>
      <c r="I11" s="2">
        <v>110</v>
      </c>
      <c r="J11" s="2">
        <v>101.09</v>
      </c>
      <c r="K11" s="2" t="s">
        <v>3</v>
      </c>
      <c r="L11" s="2">
        <v>100.49</v>
      </c>
    </row>
    <row r="12" spans="1:12" x14ac:dyDescent="0.15">
      <c r="A12" s="1">
        <v>42297</v>
      </c>
      <c r="B12" s="2">
        <f t="shared" si="1"/>
        <v>101.44</v>
      </c>
      <c r="C12" s="2">
        <f t="shared" si="2"/>
        <v>111.89</v>
      </c>
      <c r="D12" s="2">
        <f t="shared" si="3"/>
        <v>101.09</v>
      </c>
      <c r="E12" s="2">
        <f t="shared" si="4"/>
        <v>100.13</v>
      </c>
      <c r="F12" s="2">
        <f t="shared" si="5"/>
        <v>100.47</v>
      </c>
      <c r="H12" s="2">
        <v>101.44</v>
      </c>
      <c r="I12" s="2">
        <v>111.89</v>
      </c>
      <c r="J12" s="2">
        <v>101.09</v>
      </c>
      <c r="K12" s="2" t="s">
        <v>3</v>
      </c>
      <c r="L12" s="2">
        <v>100.47</v>
      </c>
    </row>
    <row r="13" spans="1:12" x14ac:dyDescent="0.15">
      <c r="A13" s="1">
        <v>42298</v>
      </c>
      <c r="B13" s="2">
        <f t="shared" si="1"/>
        <v>101.35</v>
      </c>
      <c r="C13" s="2">
        <f t="shared" si="2"/>
        <v>111.89</v>
      </c>
      <c r="D13" s="2">
        <f t="shared" si="3"/>
        <v>101.09</v>
      </c>
      <c r="E13" s="2">
        <f t="shared" si="4"/>
        <v>100.13</v>
      </c>
      <c r="F13" s="2">
        <f t="shared" si="5"/>
        <v>100.47</v>
      </c>
      <c r="H13" s="2">
        <v>101.35</v>
      </c>
      <c r="I13" s="2" t="s">
        <v>3</v>
      </c>
      <c r="J13" s="2">
        <v>101.09</v>
      </c>
      <c r="K13" s="2" t="s">
        <v>3</v>
      </c>
      <c r="L13" s="2">
        <v>100.47</v>
      </c>
    </row>
    <row r="14" spans="1:12" x14ac:dyDescent="0.15">
      <c r="A14" s="1">
        <v>42299</v>
      </c>
      <c r="B14" s="2">
        <f t="shared" si="1"/>
        <v>101.43</v>
      </c>
      <c r="C14" s="2">
        <f t="shared" si="2"/>
        <v>110.5</v>
      </c>
      <c r="D14" s="2">
        <f t="shared" si="3"/>
        <v>100.8</v>
      </c>
      <c r="E14" s="2">
        <f t="shared" si="4"/>
        <v>100.13</v>
      </c>
      <c r="F14" s="2">
        <f t="shared" si="5"/>
        <v>100.45</v>
      </c>
      <c r="H14" s="2">
        <v>101.43</v>
      </c>
      <c r="I14" s="2">
        <v>110.5</v>
      </c>
      <c r="J14" s="2">
        <v>100.8</v>
      </c>
      <c r="K14" s="2" t="s">
        <v>3</v>
      </c>
      <c r="L14" s="2">
        <v>100.45</v>
      </c>
    </row>
    <row r="15" spans="1:12" x14ac:dyDescent="0.15">
      <c r="A15" s="1">
        <v>42300</v>
      </c>
      <c r="B15" s="2">
        <f t="shared" si="1"/>
        <v>101.09</v>
      </c>
      <c r="C15" s="2">
        <f t="shared" si="2"/>
        <v>112</v>
      </c>
      <c r="D15" s="2">
        <f t="shared" si="3"/>
        <v>100.9</v>
      </c>
      <c r="E15" s="2">
        <f t="shared" si="4"/>
        <v>100.13</v>
      </c>
      <c r="F15" s="2">
        <f t="shared" si="5"/>
        <v>100.87</v>
      </c>
      <c r="H15" s="2">
        <v>101.09</v>
      </c>
      <c r="I15" s="2">
        <v>112</v>
      </c>
      <c r="J15" s="2">
        <v>100.9</v>
      </c>
      <c r="K15" s="2" t="s">
        <v>3</v>
      </c>
      <c r="L15" s="2">
        <v>100.87</v>
      </c>
    </row>
    <row r="16" spans="1:12" x14ac:dyDescent="0.15">
      <c r="A16" s="1">
        <v>42303</v>
      </c>
      <c r="B16" s="2">
        <f t="shared" si="1"/>
        <v>101.15</v>
      </c>
      <c r="C16" s="2">
        <f t="shared" si="2"/>
        <v>112</v>
      </c>
      <c r="D16" s="2">
        <f t="shared" si="3"/>
        <v>101.09</v>
      </c>
      <c r="E16" s="2">
        <f t="shared" si="4"/>
        <v>100.13</v>
      </c>
      <c r="F16" s="2">
        <f t="shared" si="5"/>
        <v>100.93</v>
      </c>
      <c r="H16" s="2">
        <v>101.15</v>
      </c>
      <c r="I16" s="2" t="s">
        <v>3</v>
      </c>
      <c r="J16" s="2">
        <v>101.09</v>
      </c>
      <c r="K16" s="2" t="s">
        <v>3</v>
      </c>
      <c r="L16" s="2">
        <v>100.93</v>
      </c>
    </row>
    <row r="17" spans="1:12" x14ac:dyDescent="0.15">
      <c r="A17" s="1">
        <v>42304</v>
      </c>
      <c r="B17" s="2">
        <f t="shared" si="1"/>
        <v>101.15</v>
      </c>
      <c r="C17" s="2">
        <f t="shared" si="2"/>
        <v>112</v>
      </c>
      <c r="D17" s="2">
        <f t="shared" si="3"/>
        <v>101.16</v>
      </c>
      <c r="E17" s="2">
        <f t="shared" si="4"/>
        <v>100.13</v>
      </c>
      <c r="F17" s="2">
        <f t="shared" si="5"/>
        <v>100.96</v>
      </c>
      <c r="H17" s="2">
        <v>101.15</v>
      </c>
      <c r="I17" s="2" t="s">
        <v>3</v>
      </c>
      <c r="J17" s="2">
        <v>101.16</v>
      </c>
      <c r="K17" s="2" t="s">
        <v>3</v>
      </c>
      <c r="L17" s="2">
        <v>100.96</v>
      </c>
    </row>
    <row r="18" spans="1:12" x14ac:dyDescent="0.15">
      <c r="A18" s="1">
        <v>42305</v>
      </c>
      <c r="B18" s="2">
        <f t="shared" si="1"/>
        <v>101.17</v>
      </c>
      <c r="C18" s="2">
        <f t="shared" si="2"/>
        <v>112</v>
      </c>
      <c r="D18" s="2">
        <f t="shared" si="3"/>
        <v>101.15</v>
      </c>
      <c r="E18" s="2">
        <f t="shared" si="4"/>
        <v>100.13</v>
      </c>
      <c r="F18" s="2">
        <f t="shared" si="5"/>
        <v>100.92</v>
      </c>
      <c r="H18" s="2">
        <v>101.17</v>
      </c>
      <c r="I18" s="2" t="s">
        <v>3</v>
      </c>
      <c r="J18" s="2">
        <v>101.15</v>
      </c>
      <c r="K18" s="2" t="s">
        <v>3</v>
      </c>
      <c r="L18" s="2">
        <v>100.92</v>
      </c>
    </row>
    <row r="19" spans="1:12" x14ac:dyDescent="0.15">
      <c r="A19" s="1">
        <v>42306</v>
      </c>
      <c r="B19" s="2">
        <f t="shared" si="1"/>
        <v>101.11</v>
      </c>
      <c r="C19" s="2">
        <f t="shared" si="2"/>
        <v>112</v>
      </c>
      <c r="D19" s="2">
        <f t="shared" si="3"/>
        <v>101.25</v>
      </c>
      <c r="E19" s="2">
        <f t="shared" si="4"/>
        <v>100.13</v>
      </c>
      <c r="F19" s="2">
        <f t="shared" si="5"/>
        <v>100.92</v>
      </c>
      <c r="H19" s="2">
        <v>101.11</v>
      </c>
      <c r="I19" s="2" t="s">
        <v>3</v>
      </c>
      <c r="J19" s="2">
        <v>101.25</v>
      </c>
      <c r="K19" s="2" t="s">
        <v>3</v>
      </c>
      <c r="L19" s="2" t="s">
        <v>3</v>
      </c>
    </row>
    <row r="20" spans="1:12" x14ac:dyDescent="0.15">
      <c r="A20" s="1">
        <v>42307</v>
      </c>
      <c r="B20" s="2">
        <f t="shared" si="1"/>
        <v>101.13</v>
      </c>
      <c r="C20" s="2">
        <f t="shared" si="2"/>
        <v>112</v>
      </c>
      <c r="D20" s="2">
        <f t="shared" si="3"/>
        <v>101.28</v>
      </c>
      <c r="E20" s="2">
        <f t="shared" si="4"/>
        <v>100.13</v>
      </c>
      <c r="F20" s="2">
        <f t="shared" si="5"/>
        <v>100.97</v>
      </c>
      <c r="H20" s="2">
        <v>101.13</v>
      </c>
      <c r="I20" s="2" t="s">
        <v>3</v>
      </c>
      <c r="J20" s="2">
        <v>101.28</v>
      </c>
      <c r="K20" s="2" t="s">
        <v>3</v>
      </c>
      <c r="L20" s="2">
        <v>100.97</v>
      </c>
    </row>
    <row r="21" spans="1:12" x14ac:dyDescent="0.15">
      <c r="A21" s="1">
        <v>42310</v>
      </c>
      <c r="B21" s="2">
        <f t="shared" si="1"/>
        <v>101.08</v>
      </c>
      <c r="C21" s="2">
        <f t="shared" si="2"/>
        <v>111.9</v>
      </c>
      <c r="D21" s="2">
        <f t="shared" si="3"/>
        <v>101.35</v>
      </c>
      <c r="E21" s="2">
        <f t="shared" si="4"/>
        <v>100.13</v>
      </c>
      <c r="F21" s="2">
        <f t="shared" si="5"/>
        <v>100.63</v>
      </c>
      <c r="H21" s="2">
        <v>101.08</v>
      </c>
      <c r="I21" s="2">
        <v>111.9</v>
      </c>
      <c r="J21" s="2">
        <v>101.35</v>
      </c>
      <c r="K21" s="2" t="s">
        <v>3</v>
      </c>
      <c r="L21" s="2">
        <v>100.63</v>
      </c>
    </row>
    <row r="22" spans="1:12" x14ac:dyDescent="0.15">
      <c r="A22" s="1">
        <v>42311</v>
      </c>
      <c r="B22" s="2">
        <f t="shared" si="1"/>
        <v>100.65</v>
      </c>
      <c r="C22" s="2">
        <f t="shared" si="2"/>
        <v>111.9</v>
      </c>
      <c r="D22" s="2">
        <f t="shared" si="3"/>
        <v>101.35</v>
      </c>
      <c r="E22" s="2">
        <f t="shared" si="4"/>
        <v>100.13</v>
      </c>
      <c r="F22" s="2">
        <f t="shared" si="5"/>
        <v>100.98</v>
      </c>
      <c r="H22" s="2">
        <v>100.65</v>
      </c>
      <c r="I22" s="2" t="s">
        <v>3</v>
      </c>
      <c r="J22" s="2">
        <v>101.35</v>
      </c>
      <c r="K22" s="2" t="s">
        <v>3</v>
      </c>
      <c r="L22" s="2">
        <v>100.98</v>
      </c>
    </row>
    <row r="23" spans="1:12" x14ac:dyDescent="0.15">
      <c r="A23" s="1">
        <v>42312</v>
      </c>
      <c r="B23" s="2">
        <f t="shared" si="1"/>
        <v>100.42</v>
      </c>
      <c r="C23" s="2">
        <f t="shared" si="2"/>
        <v>111.9</v>
      </c>
      <c r="D23" s="2">
        <f t="shared" si="3"/>
        <v>101.28</v>
      </c>
      <c r="E23" s="2">
        <f t="shared" si="4"/>
        <v>100.13</v>
      </c>
      <c r="F23" s="2">
        <f t="shared" si="5"/>
        <v>100.98</v>
      </c>
      <c r="H23" s="2">
        <v>100.42</v>
      </c>
      <c r="I23" s="2" t="s">
        <v>3</v>
      </c>
      <c r="J23" s="2">
        <v>101.28</v>
      </c>
      <c r="K23" s="2" t="s">
        <v>3</v>
      </c>
      <c r="L23" s="2">
        <v>100.98</v>
      </c>
    </row>
    <row r="24" spans="1:12" x14ac:dyDescent="0.15">
      <c r="A24" s="1">
        <v>42313</v>
      </c>
      <c r="B24" s="2">
        <f t="shared" si="1"/>
        <v>100.43</v>
      </c>
      <c r="C24" s="2">
        <f t="shared" si="2"/>
        <v>111.9</v>
      </c>
      <c r="D24" s="2">
        <f t="shared" si="3"/>
        <v>101.19</v>
      </c>
      <c r="E24" s="2">
        <f t="shared" si="4"/>
        <v>100.13</v>
      </c>
      <c r="F24" s="2">
        <f t="shared" si="5"/>
        <v>100.68</v>
      </c>
      <c r="H24" s="2">
        <v>100.43</v>
      </c>
      <c r="I24" s="2" t="s">
        <v>3</v>
      </c>
      <c r="J24" s="2">
        <v>101.19</v>
      </c>
      <c r="K24" s="2" t="s">
        <v>3</v>
      </c>
      <c r="L24" s="2">
        <v>100.68</v>
      </c>
    </row>
    <row r="25" spans="1:12" x14ac:dyDescent="0.15">
      <c r="A25" s="1">
        <v>42314</v>
      </c>
      <c r="B25" s="2">
        <f t="shared" si="1"/>
        <v>100.57</v>
      </c>
      <c r="C25" s="2">
        <f t="shared" si="2"/>
        <v>111.9</v>
      </c>
      <c r="D25" s="2">
        <f t="shared" si="3"/>
        <v>101.15</v>
      </c>
      <c r="E25" s="2">
        <f t="shared" si="4"/>
        <v>100.13</v>
      </c>
      <c r="F25" s="2">
        <f t="shared" si="5"/>
        <v>100.8</v>
      </c>
      <c r="H25" s="2">
        <v>100.57</v>
      </c>
      <c r="I25" s="2" t="s">
        <v>3</v>
      </c>
      <c r="J25" s="2">
        <v>101.15</v>
      </c>
      <c r="K25" s="2" t="s">
        <v>3</v>
      </c>
      <c r="L25" s="2">
        <v>100.8</v>
      </c>
    </row>
    <row r="26" spans="1:12" x14ac:dyDescent="0.15">
      <c r="A26" s="1">
        <v>42317</v>
      </c>
      <c r="B26" s="2">
        <f t="shared" si="1"/>
        <v>100.5</v>
      </c>
      <c r="C26" s="2">
        <f t="shared" si="2"/>
        <v>111.9</v>
      </c>
      <c r="D26" s="2">
        <f t="shared" si="3"/>
        <v>101.09</v>
      </c>
      <c r="E26" s="2">
        <f t="shared" si="4"/>
        <v>100.13</v>
      </c>
      <c r="F26" s="2">
        <f t="shared" si="5"/>
        <v>100.51</v>
      </c>
      <c r="H26" s="2">
        <v>100.5</v>
      </c>
      <c r="I26" s="2" t="s">
        <v>3</v>
      </c>
      <c r="J26" s="2">
        <v>101.09</v>
      </c>
      <c r="K26" s="2" t="s">
        <v>3</v>
      </c>
      <c r="L26" s="2">
        <v>100.51</v>
      </c>
    </row>
    <row r="27" spans="1:12" x14ac:dyDescent="0.15">
      <c r="A27" s="1">
        <v>42318</v>
      </c>
      <c r="B27" s="2">
        <f t="shared" si="1"/>
        <v>100.65</v>
      </c>
      <c r="C27" s="2">
        <f t="shared" si="2"/>
        <v>111.9</v>
      </c>
      <c r="D27" s="2">
        <f t="shared" si="3"/>
        <v>100.83</v>
      </c>
      <c r="E27" s="2">
        <f t="shared" si="4"/>
        <v>100.13</v>
      </c>
      <c r="F27" s="2">
        <f t="shared" si="5"/>
        <v>100.1</v>
      </c>
      <c r="H27" s="2">
        <v>100.65</v>
      </c>
      <c r="I27" s="2" t="s">
        <v>3</v>
      </c>
      <c r="J27" s="2">
        <v>100.83</v>
      </c>
      <c r="K27" s="2" t="s">
        <v>3</v>
      </c>
      <c r="L27" s="2">
        <v>100.1</v>
      </c>
    </row>
    <row r="28" spans="1:12" x14ac:dyDescent="0.15">
      <c r="A28" s="1">
        <v>42319</v>
      </c>
      <c r="B28" s="2">
        <f t="shared" si="1"/>
        <v>100.58</v>
      </c>
      <c r="C28" s="2">
        <f t="shared" si="2"/>
        <v>110.99</v>
      </c>
      <c r="D28" s="2">
        <f t="shared" si="3"/>
        <v>100.76</v>
      </c>
      <c r="E28" s="2">
        <f t="shared" si="4"/>
        <v>100.13</v>
      </c>
      <c r="F28" s="2">
        <f t="shared" si="5"/>
        <v>100.1</v>
      </c>
      <c r="H28" s="2">
        <v>100.58</v>
      </c>
      <c r="I28" s="2">
        <v>110.99</v>
      </c>
      <c r="J28" s="2">
        <v>100.76</v>
      </c>
      <c r="K28" s="2" t="s">
        <v>3</v>
      </c>
      <c r="L28" s="2" t="s">
        <v>3</v>
      </c>
    </row>
    <row r="29" spans="1:12" x14ac:dyDescent="0.15">
      <c r="A29" s="1">
        <v>42320</v>
      </c>
      <c r="B29" s="2">
        <f t="shared" si="1"/>
        <v>99.9</v>
      </c>
      <c r="C29" s="2">
        <f t="shared" si="2"/>
        <v>110.99</v>
      </c>
      <c r="D29" s="2">
        <f t="shared" si="3"/>
        <v>99.92</v>
      </c>
      <c r="E29" s="2">
        <f t="shared" si="4"/>
        <v>100.13</v>
      </c>
      <c r="F29" s="2">
        <f t="shared" si="5"/>
        <v>99.9</v>
      </c>
      <c r="H29" s="2">
        <v>99.9</v>
      </c>
      <c r="I29" s="2" t="s">
        <v>3</v>
      </c>
      <c r="J29" s="2">
        <v>99.92</v>
      </c>
      <c r="K29" s="2" t="s">
        <v>3</v>
      </c>
      <c r="L29" s="2">
        <v>99.9</v>
      </c>
    </row>
    <row r="30" spans="1:12" x14ac:dyDescent="0.15">
      <c r="A30" s="1">
        <v>42321</v>
      </c>
      <c r="B30" s="2">
        <f t="shared" si="1"/>
        <v>99</v>
      </c>
      <c r="C30" s="2">
        <f t="shared" si="2"/>
        <v>110.99</v>
      </c>
      <c r="D30" s="2">
        <f t="shared" si="3"/>
        <v>99.78</v>
      </c>
      <c r="E30" s="2">
        <f t="shared" si="4"/>
        <v>100.13</v>
      </c>
      <c r="F30" s="2">
        <f t="shared" si="5"/>
        <v>99.35</v>
      </c>
      <c r="H30" s="2">
        <v>99</v>
      </c>
      <c r="I30" s="2" t="s">
        <v>3</v>
      </c>
      <c r="J30" s="2">
        <v>99.78</v>
      </c>
      <c r="K30" s="2" t="s">
        <v>3</v>
      </c>
      <c r="L30" s="2">
        <v>99.35</v>
      </c>
    </row>
    <row r="31" spans="1:12" x14ac:dyDescent="0.15">
      <c r="A31" s="1">
        <v>42324</v>
      </c>
      <c r="B31" s="2">
        <f t="shared" si="1"/>
        <v>98.9</v>
      </c>
      <c r="C31" s="2">
        <f t="shared" si="2"/>
        <v>109.99</v>
      </c>
      <c r="D31" s="2">
        <f t="shared" si="3"/>
        <v>99.2</v>
      </c>
      <c r="E31" s="2">
        <f t="shared" si="4"/>
        <v>100.13</v>
      </c>
      <c r="F31" s="2">
        <f t="shared" si="5"/>
        <v>99.35</v>
      </c>
      <c r="H31" s="2">
        <v>98.9</v>
      </c>
      <c r="I31" s="2">
        <v>109.99</v>
      </c>
      <c r="J31" s="2">
        <v>99.2</v>
      </c>
      <c r="K31" s="2" t="s">
        <v>3</v>
      </c>
      <c r="L31" s="2">
        <v>99.35</v>
      </c>
    </row>
    <row r="32" spans="1:12" x14ac:dyDescent="0.15">
      <c r="A32" s="1">
        <v>42325</v>
      </c>
      <c r="B32" s="2">
        <f t="shared" si="1"/>
        <v>98.97</v>
      </c>
      <c r="C32" s="2">
        <f t="shared" si="2"/>
        <v>109.99</v>
      </c>
      <c r="D32" s="2">
        <f t="shared" si="3"/>
        <v>98.99</v>
      </c>
      <c r="E32" s="2">
        <f t="shared" si="4"/>
        <v>100.13</v>
      </c>
      <c r="F32" s="2">
        <f t="shared" si="5"/>
        <v>99.1</v>
      </c>
      <c r="H32" s="2">
        <v>98.97</v>
      </c>
      <c r="I32" s="2" t="s">
        <v>3</v>
      </c>
      <c r="J32" s="2">
        <v>98.99</v>
      </c>
      <c r="K32" s="2" t="s">
        <v>3</v>
      </c>
      <c r="L32" s="2">
        <v>99.1</v>
      </c>
    </row>
    <row r="33" spans="1:12" x14ac:dyDescent="0.15">
      <c r="A33" s="1">
        <v>42326</v>
      </c>
      <c r="B33" s="2">
        <f t="shared" si="1"/>
        <v>98.88</v>
      </c>
      <c r="C33" s="2">
        <f t="shared" si="2"/>
        <v>109.99</v>
      </c>
      <c r="D33" s="2">
        <f t="shared" si="3"/>
        <v>98.59</v>
      </c>
      <c r="E33" s="2">
        <f t="shared" si="4"/>
        <v>100.13</v>
      </c>
      <c r="F33" s="2">
        <f t="shared" si="5"/>
        <v>98.16</v>
      </c>
      <c r="H33" s="2">
        <v>98.88</v>
      </c>
      <c r="I33" s="2" t="s">
        <v>3</v>
      </c>
      <c r="J33" s="2">
        <v>98.59</v>
      </c>
      <c r="K33" s="2" t="s">
        <v>3</v>
      </c>
      <c r="L33" s="2">
        <v>98.16</v>
      </c>
    </row>
    <row r="34" spans="1:12" x14ac:dyDescent="0.15">
      <c r="A34" s="1">
        <v>42327</v>
      </c>
      <c r="B34" s="2">
        <f t="shared" si="1"/>
        <v>98.88</v>
      </c>
      <c r="C34" s="2">
        <f t="shared" si="2"/>
        <v>109.99</v>
      </c>
      <c r="D34" s="2">
        <f t="shared" si="3"/>
        <v>98.52</v>
      </c>
      <c r="E34" s="2">
        <f t="shared" si="4"/>
        <v>100.13</v>
      </c>
      <c r="F34" s="2">
        <f t="shared" si="5"/>
        <v>98.16</v>
      </c>
      <c r="H34" s="2" t="s">
        <v>3</v>
      </c>
      <c r="I34" s="2" t="s">
        <v>3</v>
      </c>
      <c r="J34" s="2">
        <v>98.52</v>
      </c>
      <c r="K34" s="2" t="s">
        <v>3</v>
      </c>
      <c r="L34" s="2" t="s">
        <v>3</v>
      </c>
    </row>
    <row r="35" spans="1:12" x14ac:dyDescent="0.15">
      <c r="A35" s="1">
        <v>42328</v>
      </c>
      <c r="B35" s="2">
        <f t="shared" si="1"/>
        <v>98.86</v>
      </c>
      <c r="C35" s="2">
        <f t="shared" si="2"/>
        <v>109.99</v>
      </c>
      <c r="D35" s="2">
        <f t="shared" si="3"/>
        <v>98.56</v>
      </c>
      <c r="E35" s="2">
        <f t="shared" si="4"/>
        <v>100.13</v>
      </c>
      <c r="F35" s="2">
        <f t="shared" si="5"/>
        <v>98.16</v>
      </c>
      <c r="H35" s="2">
        <v>98.86</v>
      </c>
      <c r="I35" s="2" t="s">
        <v>3</v>
      </c>
      <c r="J35" s="2">
        <v>98.56</v>
      </c>
      <c r="K35" s="2" t="s">
        <v>3</v>
      </c>
      <c r="L35" s="2" t="s">
        <v>3</v>
      </c>
    </row>
    <row r="36" spans="1:12" x14ac:dyDescent="0.15">
      <c r="A36" s="1">
        <v>42331</v>
      </c>
      <c r="B36" s="2">
        <f t="shared" si="1"/>
        <v>98.65</v>
      </c>
      <c r="C36" s="2">
        <f t="shared" si="2"/>
        <v>106.5</v>
      </c>
      <c r="D36" s="2">
        <f t="shared" si="3"/>
        <v>98.5</v>
      </c>
      <c r="E36" s="2">
        <f t="shared" si="4"/>
        <v>100.13</v>
      </c>
      <c r="F36" s="2">
        <f t="shared" si="5"/>
        <v>98.16</v>
      </c>
      <c r="H36" s="2">
        <v>98.65</v>
      </c>
      <c r="I36" s="2">
        <v>106.5</v>
      </c>
      <c r="J36" s="2">
        <v>98.5</v>
      </c>
      <c r="K36" s="2" t="s">
        <v>3</v>
      </c>
      <c r="L36" s="2" t="s">
        <v>3</v>
      </c>
    </row>
    <row r="37" spans="1:12" x14ac:dyDescent="0.15">
      <c r="A37" s="1">
        <v>42332</v>
      </c>
      <c r="B37" s="2">
        <f t="shared" si="1"/>
        <v>98.65</v>
      </c>
      <c r="C37" s="2">
        <f t="shared" si="2"/>
        <v>106.59</v>
      </c>
      <c r="D37" s="2">
        <f t="shared" si="3"/>
        <v>98.52</v>
      </c>
      <c r="E37" s="2">
        <f t="shared" si="4"/>
        <v>99</v>
      </c>
      <c r="F37" s="2">
        <f t="shared" si="5"/>
        <v>99</v>
      </c>
      <c r="H37" s="2" t="s">
        <v>3</v>
      </c>
      <c r="I37" s="2">
        <v>106.59</v>
      </c>
      <c r="J37" s="2">
        <v>98.52</v>
      </c>
      <c r="K37" s="2">
        <v>99</v>
      </c>
      <c r="L37" s="2">
        <v>99</v>
      </c>
    </row>
    <row r="38" spans="1:12" x14ac:dyDescent="0.15">
      <c r="A38" s="1">
        <v>42333</v>
      </c>
      <c r="B38" s="2">
        <f t="shared" si="1"/>
        <v>98.99</v>
      </c>
      <c r="C38" s="2">
        <f t="shared" si="2"/>
        <v>106.6</v>
      </c>
      <c r="D38" s="2">
        <f t="shared" si="3"/>
        <v>98.55</v>
      </c>
      <c r="E38" s="2">
        <f t="shared" si="4"/>
        <v>99</v>
      </c>
      <c r="F38" s="2">
        <f t="shared" si="5"/>
        <v>99</v>
      </c>
      <c r="H38" s="2">
        <v>98.99</v>
      </c>
      <c r="I38" s="2">
        <v>106.6</v>
      </c>
      <c r="J38" s="2">
        <v>98.55</v>
      </c>
      <c r="K38" s="2" t="s">
        <v>3</v>
      </c>
      <c r="L38" s="2" t="s">
        <v>3</v>
      </c>
    </row>
    <row r="39" spans="1:12" x14ac:dyDescent="0.15">
      <c r="A39" s="1">
        <v>42334</v>
      </c>
      <c r="B39" s="2">
        <f t="shared" si="1"/>
        <v>98.47</v>
      </c>
      <c r="C39" s="2">
        <f t="shared" si="2"/>
        <v>108.19</v>
      </c>
      <c r="D39" s="2">
        <f t="shared" si="3"/>
        <v>98.47</v>
      </c>
      <c r="E39" s="2">
        <f t="shared" si="4"/>
        <v>99</v>
      </c>
      <c r="F39" s="2">
        <f t="shared" si="5"/>
        <v>97.91</v>
      </c>
      <c r="H39" s="2">
        <v>98.47</v>
      </c>
      <c r="I39" s="2">
        <v>108.19</v>
      </c>
      <c r="J39" s="2">
        <v>98.47</v>
      </c>
      <c r="K39" s="2" t="s">
        <v>3</v>
      </c>
      <c r="L39" s="2">
        <v>97.91</v>
      </c>
    </row>
    <row r="40" spans="1:12" x14ac:dyDescent="0.15">
      <c r="A40" s="1">
        <v>42335</v>
      </c>
      <c r="B40" s="2">
        <f t="shared" si="1"/>
        <v>98.38</v>
      </c>
      <c r="C40" s="2">
        <f t="shared" si="2"/>
        <v>108.19</v>
      </c>
      <c r="D40" s="2">
        <f t="shared" si="3"/>
        <v>98.38</v>
      </c>
      <c r="E40" s="2">
        <f t="shared" si="4"/>
        <v>99</v>
      </c>
      <c r="F40" s="2">
        <f t="shared" si="5"/>
        <v>97.91</v>
      </c>
      <c r="H40" s="2">
        <v>98.38</v>
      </c>
      <c r="I40" s="2" t="s">
        <v>3</v>
      </c>
      <c r="J40" s="2">
        <v>98.38</v>
      </c>
      <c r="K40" s="2" t="s">
        <v>3</v>
      </c>
      <c r="L40" s="2" t="s">
        <v>3</v>
      </c>
    </row>
    <row r="41" spans="1:12" x14ac:dyDescent="0.15">
      <c r="A41" s="1">
        <v>42338</v>
      </c>
      <c r="B41" s="2">
        <f t="shared" si="1"/>
        <v>97.98</v>
      </c>
      <c r="C41" s="2">
        <f t="shared" si="2"/>
        <v>106.5</v>
      </c>
      <c r="D41" s="2">
        <f t="shared" si="3"/>
        <v>97.92</v>
      </c>
      <c r="E41" s="2">
        <f t="shared" si="4"/>
        <v>99</v>
      </c>
      <c r="F41" s="2">
        <f t="shared" si="5"/>
        <v>97.91</v>
      </c>
      <c r="H41" s="2">
        <v>97.98</v>
      </c>
      <c r="I41" s="2">
        <v>106.5</v>
      </c>
      <c r="J41" s="2">
        <v>97.92</v>
      </c>
      <c r="K41" s="2" t="s">
        <v>3</v>
      </c>
      <c r="L41" s="2">
        <v>97.91</v>
      </c>
    </row>
    <row r="42" spans="1:12" x14ac:dyDescent="0.15">
      <c r="A42" s="1">
        <v>42339</v>
      </c>
      <c r="B42" s="2">
        <f t="shared" si="1"/>
        <v>97.8</v>
      </c>
      <c r="C42" s="2">
        <f t="shared" si="2"/>
        <v>108.48</v>
      </c>
      <c r="D42" s="2">
        <f t="shared" si="3"/>
        <v>97.79</v>
      </c>
      <c r="E42" s="2">
        <f t="shared" si="4"/>
        <v>99</v>
      </c>
      <c r="F42" s="2">
        <f t="shared" si="5"/>
        <v>97.92</v>
      </c>
      <c r="H42" s="2">
        <v>97.8</v>
      </c>
      <c r="I42" s="2">
        <v>108.48</v>
      </c>
      <c r="J42" s="2">
        <v>97.79</v>
      </c>
      <c r="K42" s="2" t="s">
        <v>3</v>
      </c>
      <c r="L42" s="2">
        <v>97.92</v>
      </c>
    </row>
    <row r="43" spans="1:12" x14ac:dyDescent="0.15">
      <c r="A43" s="1">
        <v>42340</v>
      </c>
      <c r="B43" s="2">
        <f t="shared" si="1"/>
        <v>97.48</v>
      </c>
      <c r="C43" s="2">
        <f t="shared" si="2"/>
        <v>108.48</v>
      </c>
      <c r="D43" s="2">
        <f t="shared" si="3"/>
        <v>97.87</v>
      </c>
      <c r="E43" s="2">
        <f t="shared" si="4"/>
        <v>99</v>
      </c>
      <c r="F43" s="2">
        <f t="shared" si="5"/>
        <v>98.99</v>
      </c>
      <c r="H43" s="2">
        <v>97.48</v>
      </c>
      <c r="I43" s="2" t="s">
        <v>3</v>
      </c>
      <c r="J43" s="2">
        <v>97.87</v>
      </c>
      <c r="K43" s="2" t="s">
        <v>3</v>
      </c>
      <c r="L43" s="2">
        <v>98.99</v>
      </c>
    </row>
    <row r="44" spans="1:12" x14ac:dyDescent="0.15">
      <c r="A44" s="1">
        <v>42341</v>
      </c>
      <c r="B44" s="2">
        <f t="shared" si="1"/>
        <v>97.79</v>
      </c>
      <c r="C44" s="2">
        <f t="shared" si="2"/>
        <v>107</v>
      </c>
      <c r="D44" s="2">
        <f t="shared" si="3"/>
        <v>97.9</v>
      </c>
      <c r="E44" s="2">
        <f t="shared" si="4"/>
        <v>99</v>
      </c>
      <c r="F44" s="2">
        <f t="shared" si="5"/>
        <v>98</v>
      </c>
      <c r="H44" s="2">
        <v>97.79</v>
      </c>
      <c r="I44" s="2">
        <v>107</v>
      </c>
      <c r="J44" s="2">
        <v>97.9</v>
      </c>
      <c r="K44" s="2" t="s">
        <v>3</v>
      </c>
      <c r="L44" s="2">
        <v>98</v>
      </c>
    </row>
    <row r="45" spans="1:12" x14ac:dyDescent="0.15">
      <c r="A45" s="1">
        <v>42342</v>
      </c>
      <c r="B45" s="2">
        <f t="shared" si="1"/>
        <v>98.34</v>
      </c>
      <c r="C45" s="2">
        <f t="shared" si="2"/>
        <v>107.49</v>
      </c>
      <c r="D45" s="2">
        <f t="shared" si="3"/>
        <v>98.37</v>
      </c>
      <c r="E45" s="2">
        <f t="shared" si="4"/>
        <v>99</v>
      </c>
      <c r="F45" s="2">
        <f t="shared" si="5"/>
        <v>98.5</v>
      </c>
      <c r="H45" s="2">
        <v>98.34</v>
      </c>
      <c r="I45" s="2">
        <v>107.49</v>
      </c>
      <c r="J45" s="2">
        <v>98.37</v>
      </c>
      <c r="K45" s="2" t="s">
        <v>3</v>
      </c>
      <c r="L45" s="2">
        <v>98.5</v>
      </c>
    </row>
    <row r="46" spans="1:12" x14ac:dyDescent="0.15">
      <c r="A46" s="1">
        <v>42345</v>
      </c>
      <c r="B46" s="2">
        <f t="shared" si="1"/>
        <v>98.34</v>
      </c>
      <c r="C46" s="2">
        <f t="shared" si="2"/>
        <v>107.51</v>
      </c>
      <c r="D46" s="2">
        <f t="shared" si="3"/>
        <v>98.16</v>
      </c>
      <c r="E46" s="2">
        <f t="shared" si="4"/>
        <v>99</v>
      </c>
      <c r="F46" s="2">
        <f t="shared" si="5"/>
        <v>98.99</v>
      </c>
      <c r="H46" s="2" t="s">
        <v>3</v>
      </c>
      <c r="I46" s="2">
        <v>107.51</v>
      </c>
      <c r="J46" s="2">
        <v>98.16</v>
      </c>
      <c r="K46" s="2" t="s">
        <v>3</v>
      </c>
      <c r="L46" s="2">
        <v>98.99</v>
      </c>
    </row>
    <row r="47" spans="1:12" x14ac:dyDescent="0.15">
      <c r="A47" s="1">
        <v>42346</v>
      </c>
      <c r="B47" s="2">
        <f t="shared" si="1"/>
        <v>97.77</v>
      </c>
      <c r="C47" s="2">
        <f t="shared" si="2"/>
        <v>107</v>
      </c>
      <c r="D47" s="2">
        <f t="shared" si="3"/>
        <v>98.05</v>
      </c>
      <c r="E47" s="2">
        <f t="shared" si="4"/>
        <v>99</v>
      </c>
      <c r="F47" s="2">
        <f t="shared" si="5"/>
        <v>98.99</v>
      </c>
      <c r="H47" s="2">
        <v>97.77</v>
      </c>
      <c r="I47" s="2">
        <v>107</v>
      </c>
      <c r="J47" s="2">
        <v>98.05</v>
      </c>
      <c r="K47" s="2" t="s">
        <v>3</v>
      </c>
      <c r="L47" s="2" t="s">
        <v>3</v>
      </c>
    </row>
    <row r="48" spans="1:12" x14ac:dyDescent="0.15">
      <c r="A48" s="1">
        <v>42347</v>
      </c>
      <c r="B48" s="2">
        <f t="shared" si="1"/>
        <v>97.49</v>
      </c>
      <c r="C48" s="2">
        <f t="shared" si="2"/>
        <v>107</v>
      </c>
      <c r="D48" s="2">
        <f t="shared" si="3"/>
        <v>97.81</v>
      </c>
      <c r="E48" s="2">
        <f t="shared" si="4"/>
        <v>99</v>
      </c>
      <c r="F48" s="2">
        <f t="shared" si="5"/>
        <v>98.99</v>
      </c>
      <c r="H48" s="2">
        <v>97.49</v>
      </c>
      <c r="I48" s="2">
        <v>107</v>
      </c>
      <c r="J48" s="2">
        <v>97.81</v>
      </c>
      <c r="K48" s="2" t="s">
        <v>3</v>
      </c>
      <c r="L48" s="2" t="s">
        <v>3</v>
      </c>
    </row>
    <row r="49" spans="1:12" x14ac:dyDescent="0.15">
      <c r="A49" s="1">
        <v>42348</v>
      </c>
      <c r="B49" s="2">
        <f t="shared" si="1"/>
        <v>97.3</v>
      </c>
      <c r="C49" s="2">
        <f t="shared" si="2"/>
        <v>107.95</v>
      </c>
      <c r="D49" s="2">
        <f t="shared" si="3"/>
        <v>97.44</v>
      </c>
      <c r="E49" s="2">
        <f t="shared" si="4"/>
        <v>99</v>
      </c>
      <c r="F49" s="2">
        <f t="shared" si="5"/>
        <v>98.14</v>
      </c>
      <c r="H49" s="2">
        <v>97.3</v>
      </c>
      <c r="I49" s="2">
        <v>107.95</v>
      </c>
      <c r="J49" s="2">
        <v>97.44</v>
      </c>
      <c r="K49" s="2" t="s">
        <v>3</v>
      </c>
      <c r="L49" s="2">
        <v>98.14</v>
      </c>
    </row>
    <row r="50" spans="1:12" x14ac:dyDescent="0.15">
      <c r="A50" s="1">
        <v>42349</v>
      </c>
      <c r="B50" s="2">
        <f t="shared" si="1"/>
        <v>96.78</v>
      </c>
      <c r="C50" s="2">
        <f t="shared" si="2"/>
        <v>106.1</v>
      </c>
      <c r="D50" s="2">
        <f t="shared" si="3"/>
        <v>96.42</v>
      </c>
      <c r="E50" s="2">
        <f t="shared" si="4"/>
        <v>99</v>
      </c>
      <c r="F50" s="2">
        <f t="shared" si="5"/>
        <v>98.49</v>
      </c>
      <c r="H50" s="2">
        <v>96.78</v>
      </c>
      <c r="I50" s="2">
        <v>106.1</v>
      </c>
      <c r="J50" s="2">
        <v>96.42</v>
      </c>
      <c r="K50" s="2" t="s">
        <v>3</v>
      </c>
      <c r="L50" s="2">
        <v>98.49</v>
      </c>
    </row>
    <row r="51" spans="1:12" x14ac:dyDescent="0.15">
      <c r="A51" s="1">
        <v>42352</v>
      </c>
      <c r="B51" s="2">
        <f t="shared" si="1"/>
        <v>96.3</v>
      </c>
      <c r="C51" s="2">
        <f t="shared" si="2"/>
        <v>106.1</v>
      </c>
      <c r="D51" s="2">
        <f t="shared" si="3"/>
        <v>96.05</v>
      </c>
      <c r="E51" s="2">
        <f t="shared" si="4"/>
        <v>99</v>
      </c>
      <c r="F51" s="2">
        <f t="shared" si="5"/>
        <v>98.49</v>
      </c>
      <c r="H51" s="2">
        <v>96.3</v>
      </c>
      <c r="I51" s="2" t="s">
        <v>3</v>
      </c>
      <c r="J51" s="2">
        <v>96.05</v>
      </c>
      <c r="K51" s="2" t="s">
        <v>3</v>
      </c>
      <c r="L51" s="2">
        <v>98.49</v>
      </c>
    </row>
    <row r="52" spans="1:12" x14ac:dyDescent="0.15">
      <c r="A52" s="1">
        <v>42353</v>
      </c>
      <c r="B52" s="2">
        <f t="shared" si="1"/>
        <v>96.19</v>
      </c>
      <c r="C52" s="2">
        <f t="shared" si="2"/>
        <v>104.01</v>
      </c>
      <c r="D52" s="2">
        <f t="shared" si="3"/>
        <v>95.91</v>
      </c>
      <c r="E52" s="2">
        <f t="shared" si="4"/>
        <v>99</v>
      </c>
      <c r="F52" s="2">
        <f t="shared" si="5"/>
        <v>98.49</v>
      </c>
      <c r="H52" s="2">
        <v>96.19</v>
      </c>
      <c r="I52" s="2">
        <v>104.01</v>
      </c>
      <c r="J52" s="2">
        <v>95.91</v>
      </c>
      <c r="K52" s="2" t="s">
        <v>3</v>
      </c>
      <c r="L52" s="2" t="s">
        <v>3</v>
      </c>
    </row>
    <row r="53" spans="1:12" x14ac:dyDescent="0.15">
      <c r="A53" s="1">
        <v>42354</v>
      </c>
      <c r="B53" s="2">
        <f t="shared" si="1"/>
        <v>96.17</v>
      </c>
      <c r="C53" s="2">
        <f t="shared" si="2"/>
        <v>106.5</v>
      </c>
      <c r="D53" s="2">
        <f t="shared" si="3"/>
        <v>95.97</v>
      </c>
      <c r="E53" s="2">
        <f t="shared" si="4"/>
        <v>99</v>
      </c>
      <c r="F53" s="2">
        <f t="shared" si="5"/>
        <v>97.5</v>
      </c>
      <c r="H53" s="2">
        <v>96.17</v>
      </c>
      <c r="I53" s="2">
        <v>106.5</v>
      </c>
      <c r="J53" s="2">
        <v>95.97</v>
      </c>
      <c r="K53" s="2" t="s">
        <v>3</v>
      </c>
      <c r="L53" s="2">
        <v>97.5</v>
      </c>
    </row>
    <row r="54" spans="1:12" x14ac:dyDescent="0.15">
      <c r="A54" s="1">
        <v>42355</v>
      </c>
      <c r="B54" s="2">
        <f t="shared" si="1"/>
        <v>95.55</v>
      </c>
      <c r="C54" s="2">
        <f t="shared" si="2"/>
        <v>106.8</v>
      </c>
      <c r="D54" s="2">
        <f t="shared" si="3"/>
        <v>95.9</v>
      </c>
      <c r="E54" s="2">
        <f t="shared" si="4"/>
        <v>99</v>
      </c>
      <c r="F54" s="2">
        <f t="shared" si="5"/>
        <v>97.5</v>
      </c>
      <c r="H54" s="2">
        <v>95.55</v>
      </c>
      <c r="I54" s="2">
        <v>106.8</v>
      </c>
      <c r="J54" s="2">
        <v>95.9</v>
      </c>
      <c r="K54" s="2" t="s">
        <v>3</v>
      </c>
      <c r="L54" s="2" t="s">
        <v>3</v>
      </c>
    </row>
    <row r="55" spans="1:12" x14ac:dyDescent="0.15">
      <c r="A55" s="1">
        <v>42356</v>
      </c>
      <c r="B55" s="2">
        <f t="shared" si="1"/>
        <v>95.66</v>
      </c>
      <c r="C55" s="2">
        <f t="shared" si="2"/>
        <v>106.8</v>
      </c>
      <c r="D55" s="2">
        <f t="shared" si="3"/>
        <v>95.8</v>
      </c>
      <c r="E55" s="2">
        <f t="shared" si="4"/>
        <v>99</v>
      </c>
      <c r="F55" s="2">
        <f t="shared" si="5"/>
        <v>97.5</v>
      </c>
      <c r="H55" s="2">
        <v>95.66</v>
      </c>
      <c r="I55" s="2" t="s">
        <v>3</v>
      </c>
      <c r="J55" s="2">
        <v>95.8</v>
      </c>
      <c r="K55" s="2" t="s">
        <v>3</v>
      </c>
      <c r="L55" s="2" t="s">
        <v>3</v>
      </c>
    </row>
    <row r="56" spans="1:12" x14ac:dyDescent="0.15">
      <c r="A56" s="1">
        <v>42359</v>
      </c>
      <c r="B56" s="2">
        <f t="shared" si="1"/>
        <v>95.56</v>
      </c>
      <c r="C56" s="2">
        <f t="shared" si="2"/>
        <v>106.8</v>
      </c>
      <c r="D56" s="2">
        <f t="shared" si="3"/>
        <v>95.26</v>
      </c>
      <c r="E56" s="2">
        <f t="shared" si="4"/>
        <v>99</v>
      </c>
      <c r="F56" s="2">
        <f t="shared" si="5"/>
        <v>97.5</v>
      </c>
      <c r="H56" s="2">
        <v>95.56</v>
      </c>
      <c r="I56" s="2" t="s">
        <v>3</v>
      </c>
      <c r="J56" s="2">
        <v>95.26</v>
      </c>
      <c r="K56" s="2" t="s">
        <v>3</v>
      </c>
      <c r="L56" s="2">
        <v>97.5</v>
      </c>
    </row>
    <row r="57" spans="1:12" x14ac:dyDescent="0.15">
      <c r="A57" s="1">
        <v>42360</v>
      </c>
      <c r="B57" s="2">
        <f t="shared" si="1"/>
        <v>94.92</v>
      </c>
      <c r="C57" s="2">
        <f t="shared" si="2"/>
        <v>104.5</v>
      </c>
      <c r="D57" s="2">
        <f t="shared" si="3"/>
        <v>94.41</v>
      </c>
      <c r="E57" s="2">
        <f t="shared" si="4"/>
        <v>100</v>
      </c>
      <c r="F57" s="2">
        <f t="shared" si="5"/>
        <v>97.5</v>
      </c>
      <c r="H57" s="2">
        <v>94.92</v>
      </c>
      <c r="I57" s="2">
        <v>104.5</v>
      </c>
      <c r="J57" s="2">
        <v>94.41</v>
      </c>
      <c r="K57" s="2">
        <v>100</v>
      </c>
      <c r="L57" s="2">
        <v>97.5</v>
      </c>
    </row>
    <row r="58" spans="1:12" x14ac:dyDescent="0.15">
      <c r="A58" s="1">
        <v>42361</v>
      </c>
      <c r="B58" s="2">
        <f t="shared" si="1"/>
        <v>93.63</v>
      </c>
      <c r="C58" s="2">
        <f t="shared" si="2"/>
        <v>104.51</v>
      </c>
      <c r="D58" s="2">
        <f t="shared" si="3"/>
        <v>93.12</v>
      </c>
      <c r="E58" s="2">
        <f t="shared" si="4"/>
        <v>100</v>
      </c>
      <c r="F58" s="2">
        <f t="shared" si="5"/>
        <v>97.5</v>
      </c>
      <c r="H58" s="2">
        <v>93.63</v>
      </c>
      <c r="I58" s="2">
        <v>104.51</v>
      </c>
      <c r="J58" s="2">
        <v>93.12</v>
      </c>
      <c r="K58" s="2" t="s">
        <v>3</v>
      </c>
      <c r="L58" s="2">
        <v>97.5</v>
      </c>
    </row>
    <row r="59" spans="1:12" x14ac:dyDescent="0.15">
      <c r="A59" s="1">
        <v>42362</v>
      </c>
      <c r="B59" s="2">
        <f t="shared" si="1"/>
        <v>93.3</v>
      </c>
      <c r="C59" s="2">
        <f t="shared" si="2"/>
        <v>105.3</v>
      </c>
      <c r="D59" s="2">
        <f t="shared" si="3"/>
        <v>92.96</v>
      </c>
      <c r="E59" s="2">
        <f t="shared" si="4"/>
        <v>100</v>
      </c>
      <c r="F59" s="2">
        <f t="shared" si="5"/>
        <v>97.5</v>
      </c>
      <c r="H59" s="2">
        <v>93.3</v>
      </c>
      <c r="I59" s="2">
        <v>105.3</v>
      </c>
      <c r="J59" s="2">
        <v>92.96</v>
      </c>
      <c r="K59" s="2" t="s">
        <v>3</v>
      </c>
      <c r="L59" s="2">
        <v>97.5</v>
      </c>
    </row>
    <row r="60" spans="1:12" x14ac:dyDescent="0.15">
      <c r="A60" s="1">
        <v>42363</v>
      </c>
      <c r="B60" s="2">
        <f t="shared" si="1"/>
        <v>92.68</v>
      </c>
      <c r="C60" s="2">
        <f t="shared" si="2"/>
        <v>105.28</v>
      </c>
      <c r="D60" s="2">
        <f t="shared" si="3"/>
        <v>93.15</v>
      </c>
      <c r="E60" s="2">
        <f t="shared" si="4"/>
        <v>100</v>
      </c>
      <c r="F60" s="2">
        <f t="shared" si="5"/>
        <v>97.5</v>
      </c>
      <c r="H60" s="2">
        <v>92.68</v>
      </c>
      <c r="I60" s="2">
        <v>105.28</v>
      </c>
      <c r="J60" s="2">
        <v>93.15</v>
      </c>
      <c r="K60" s="2" t="s">
        <v>3</v>
      </c>
      <c r="L60" s="2">
        <v>97.5</v>
      </c>
    </row>
    <row r="61" spans="1:12" x14ac:dyDescent="0.15">
      <c r="A61" s="1">
        <v>42366</v>
      </c>
      <c r="B61" s="2">
        <f t="shared" si="1"/>
        <v>91.64</v>
      </c>
      <c r="C61" s="2">
        <f t="shared" si="2"/>
        <v>105.25</v>
      </c>
      <c r="D61" s="2">
        <f t="shared" si="3"/>
        <v>93.03</v>
      </c>
      <c r="E61" s="2">
        <f t="shared" si="4"/>
        <v>100</v>
      </c>
      <c r="F61" s="2">
        <f t="shared" si="5"/>
        <v>97.79</v>
      </c>
      <c r="H61" s="2">
        <v>91.64</v>
      </c>
      <c r="I61" s="2">
        <v>105.25</v>
      </c>
      <c r="J61" s="2">
        <v>93.03</v>
      </c>
      <c r="K61" s="2" t="s">
        <v>3</v>
      </c>
      <c r="L61" s="2">
        <v>97.79</v>
      </c>
    </row>
    <row r="62" spans="1:12" x14ac:dyDescent="0.15">
      <c r="A62" s="1">
        <v>42367</v>
      </c>
      <c r="B62" s="2">
        <f t="shared" si="1"/>
        <v>91</v>
      </c>
      <c r="C62" s="2">
        <f t="shared" si="2"/>
        <v>105.23</v>
      </c>
      <c r="D62" s="2">
        <f t="shared" si="3"/>
        <v>92.44</v>
      </c>
      <c r="E62" s="2">
        <f t="shared" si="4"/>
        <v>100</v>
      </c>
      <c r="F62" s="2">
        <f t="shared" si="5"/>
        <v>97.79</v>
      </c>
      <c r="H62" s="2">
        <v>91</v>
      </c>
      <c r="I62" s="2">
        <v>105.23</v>
      </c>
      <c r="J62" s="2">
        <v>92.44</v>
      </c>
      <c r="K62" s="2" t="s">
        <v>3</v>
      </c>
      <c r="L62" s="2" t="s">
        <v>3</v>
      </c>
    </row>
    <row r="63" spans="1:12" x14ac:dyDescent="0.15">
      <c r="A63" s="1">
        <v>42368</v>
      </c>
      <c r="B63" s="2">
        <f t="shared" si="1"/>
        <v>89.71</v>
      </c>
      <c r="C63" s="2">
        <f t="shared" si="2"/>
        <v>102</v>
      </c>
      <c r="D63" s="2">
        <f t="shared" si="3"/>
        <v>92.1</v>
      </c>
      <c r="E63" s="2">
        <f t="shared" si="4"/>
        <v>99.98</v>
      </c>
      <c r="F63" s="2">
        <f t="shared" si="5"/>
        <v>97.32</v>
      </c>
      <c r="H63" s="2">
        <v>89.71</v>
      </c>
      <c r="I63" s="2">
        <v>102</v>
      </c>
      <c r="J63" s="2">
        <v>92.1</v>
      </c>
      <c r="K63" s="2">
        <v>99.98</v>
      </c>
      <c r="L63" s="2">
        <v>97.32</v>
      </c>
    </row>
    <row r="64" spans="1:12" x14ac:dyDescent="0.15">
      <c r="A64" s="1">
        <v>42369</v>
      </c>
      <c r="B64" s="2">
        <f t="shared" si="1"/>
        <v>90.12</v>
      </c>
      <c r="C64" s="2">
        <f t="shared" si="2"/>
        <v>101.99</v>
      </c>
      <c r="D64" s="2">
        <f t="shared" si="3"/>
        <v>92.51</v>
      </c>
      <c r="E64" s="2">
        <f t="shared" si="4"/>
        <v>99.98</v>
      </c>
      <c r="F64" s="2">
        <f t="shared" si="5"/>
        <v>96.58</v>
      </c>
      <c r="H64" s="2">
        <v>90.12</v>
      </c>
      <c r="I64" s="2">
        <v>101.99</v>
      </c>
      <c r="J64" s="2">
        <v>92.51</v>
      </c>
      <c r="K64" s="2" t="s">
        <v>3</v>
      </c>
      <c r="L64" s="2">
        <v>96.58</v>
      </c>
    </row>
    <row r="65" spans="1:12" x14ac:dyDescent="0.15">
      <c r="A65" s="1">
        <v>42373</v>
      </c>
      <c r="B65" s="2">
        <f t="shared" si="1"/>
        <v>90.11</v>
      </c>
      <c r="C65" s="2">
        <f t="shared" si="2"/>
        <v>101.95</v>
      </c>
      <c r="D65" s="2">
        <f t="shared" si="3"/>
        <v>92.39</v>
      </c>
      <c r="E65" s="2">
        <f t="shared" si="4"/>
        <v>93.61</v>
      </c>
      <c r="F65" s="2">
        <f t="shared" si="5"/>
        <v>97.5</v>
      </c>
      <c r="H65" s="2">
        <v>90.11</v>
      </c>
      <c r="I65" s="2">
        <v>101.95</v>
      </c>
      <c r="J65" s="2">
        <v>92.39</v>
      </c>
      <c r="K65" s="2">
        <v>93.61</v>
      </c>
      <c r="L65" s="2">
        <v>97.5</v>
      </c>
    </row>
    <row r="66" spans="1:12" x14ac:dyDescent="0.15">
      <c r="A66" s="1">
        <v>42374</v>
      </c>
      <c r="B66" s="2">
        <f t="shared" si="1"/>
        <v>90.1</v>
      </c>
      <c r="C66" s="2">
        <f t="shared" si="2"/>
        <v>101.99</v>
      </c>
      <c r="D66" s="2">
        <f t="shared" si="3"/>
        <v>92.5</v>
      </c>
      <c r="E66" s="2">
        <f t="shared" si="4"/>
        <v>99.9</v>
      </c>
      <c r="F66" s="2">
        <f t="shared" si="5"/>
        <v>97.5</v>
      </c>
      <c r="H66" s="2">
        <v>90.1</v>
      </c>
      <c r="I66" s="2">
        <v>101.99</v>
      </c>
      <c r="J66" s="2">
        <v>92.5</v>
      </c>
      <c r="K66" s="2">
        <v>99.9</v>
      </c>
      <c r="L66" s="2" t="s">
        <v>3</v>
      </c>
    </row>
    <row r="67" spans="1:12" x14ac:dyDescent="0.15">
      <c r="A67" s="1">
        <v>42375</v>
      </c>
      <c r="B67" s="2">
        <f t="shared" si="1"/>
        <v>89.9</v>
      </c>
      <c r="C67" s="2">
        <f t="shared" si="2"/>
        <v>102</v>
      </c>
      <c r="D67" s="2">
        <f t="shared" si="3"/>
        <v>92.66</v>
      </c>
      <c r="E67" s="2">
        <f t="shared" si="4"/>
        <v>95.27</v>
      </c>
      <c r="F67" s="2">
        <f t="shared" si="5"/>
        <v>97.5</v>
      </c>
      <c r="H67" s="2">
        <v>89.9</v>
      </c>
      <c r="I67" s="2">
        <v>102</v>
      </c>
      <c r="J67" s="2">
        <v>92.66</v>
      </c>
      <c r="K67" s="2">
        <v>95.27</v>
      </c>
      <c r="L67" s="2" t="s">
        <v>3</v>
      </c>
    </row>
    <row r="68" spans="1:12" x14ac:dyDescent="0.15">
      <c r="A68" s="1">
        <v>42376</v>
      </c>
      <c r="B68" s="2">
        <f t="shared" si="1"/>
        <v>89.56</v>
      </c>
      <c r="C68" s="2">
        <f t="shared" si="2"/>
        <v>102</v>
      </c>
      <c r="D68" s="2">
        <f t="shared" si="3"/>
        <v>92.5</v>
      </c>
      <c r="E68" s="2">
        <f t="shared" si="4"/>
        <v>95.27</v>
      </c>
      <c r="F68" s="2">
        <f t="shared" si="5"/>
        <v>97.5</v>
      </c>
      <c r="H68" s="2">
        <v>89.56</v>
      </c>
      <c r="I68" s="2" t="s">
        <v>3</v>
      </c>
      <c r="J68" s="2">
        <v>92.5</v>
      </c>
      <c r="K68" s="2" t="s">
        <v>3</v>
      </c>
      <c r="L68" s="2" t="s">
        <v>3</v>
      </c>
    </row>
    <row r="69" spans="1:12" x14ac:dyDescent="0.15">
      <c r="A69" s="1">
        <v>42377</v>
      </c>
      <c r="B69" s="2">
        <f t="shared" ref="B69:B132" si="6">IF(H69="",B68,H69)</f>
        <v>89.48</v>
      </c>
      <c r="C69" s="2">
        <f t="shared" ref="C69:C132" si="7">IF(I69="",C68,I69)</f>
        <v>102</v>
      </c>
      <c r="D69" s="2">
        <f t="shared" ref="D69:D132" si="8">IF(J69="",D68,J69)</f>
        <v>92.68</v>
      </c>
      <c r="E69" s="2">
        <f t="shared" ref="E69:E132" si="9">IF(K69="",E68,K69)</f>
        <v>95.27</v>
      </c>
      <c r="F69" s="2">
        <f t="shared" ref="F69:F132" si="10">IF(L69="",F68,L69)</f>
        <v>97.5</v>
      </c>
      <c r="H69" s="2">
        <v>89.48</v>
      </c>
      <c r="I69" s="2">
        <v>102</v>
      </c>
      <c r="J69" s="2">
        <v>92.68</v>
      </c>
      <c r="K69" s="2" t="s">
        <v>3</v>
      </c>
      <c r="L69" s="2">
        <v>97.5</v>
      </c>
    </row>
    <row r="70" spans="1:12" x14ac:dyDescent="0.15">
      <c r="A70" s="1">
        <v>42380</v>
      </c>
      <c r="B70" s="2">
        <f t="shared" si="6"/>
        <v>89.49</v>
      </c>
      <c r="C70" s="2">
        <f t="shared" si="7"/>
        <v>102</v>
      </c>
      <c r="D70" s="2">
        <f t="shared" si="8"/>
        <v>92.5</v>
      </c>
      <c r="E70" s="2">
        <f t="shared" si="9"/>
        <v>98.86</v>
      </c>
      <c r="F70" s="2">
        <f t="shared" si="10"/>
        <v>97.5</v>
      </c>
      <c r="H70" s="2">
        <v>89.49</v>
      </c>
      <c r="I70" s="2">
        <v>102</v>
      </c>
      <c r="J70" s="2">
        <v>92.5</v>
      </c>
      <c r="K70" s="2">
        <v>98.86</v>
      </c>
      <c r="L70" s="2">
        <v>97.5</v>
      </c>
    </row>
    <row r="71" spans="1:12" x14ac:dyDescent="0.15">
      <c r="A71" s="1">
        <v>42381</v>
      </c>
      <c r="B71" s="2">
        <f t="shared" si="6"/>
        <v>89.48</v>
      </c>
      <c r="C71" s="2">
        <f t="shared" si="7"/>
        <v>102</v>
      </c>
      <c r="D71" s="2">
        <f t="shared" si="8"/>
        <v>92.52</v>
      </c>
      <c r="E71" s="2">
        <f t="shared" si="9"/>
        <v>98.86</v>
      </c>
      <c r="F71" s="2">
        <f t="shared" si="10"/>
        <v>98.5</v>
      </c>
      <c r="H71" s="2">
        <v>89.48</v>
      </c>
      <c r="I71" s="2">
        <v>102</v>
      </c>
      <c r="J71" s="2">
        <v>92.52</v>
      </c>
      <c r="K71" s="2">
        <v>98.86</v>
      </c>
      <c r="L71" s="2">
        <v>98.5</v>
      </c>
    </row>
    <row r="72" spans="1:12" x14ac:dyDescent="0.15">
      <c r="A72" s="1">
        <v>42382</v>
      </c>
      <c r="B72" s="2">
        <f t="shared" si="6"/>
        <v>89.51</v>
      </c>
      <c r="C72" s="2">
        <f t="shared" si="7"/>
        <v>102.9</v>
      </c>
      <c r="D72" s="2">
        <f t="shared" si="8"/>
        <v>92.5</v>
      </c>
      <c r="E72" s="2">
        <f t="shared" si="9"/>
        <v>98.87</v>
      </c>
      <c r="F72" s="2">
        <f t="shared" si="10"/>
        <v>98.98</v>
      </c>
      <c r="H72" s="2">
        <v>89.51</v>
      </c>
      <c r="I72" s="2">
        <v>102.9</v>
      </c>
      <c r="J72" s="2">
        <v>92.5</v>
      </c>
      <c r="K72" s="2">
        <v>98.87</v>
      </c>
      <c r="L72" s="2">
        <v>98.98</v>
      </c>
    </row>
    <row r="73" spans="1:12" x14ac:dyDescent="0.15">
      <c r="A73" s="1">
        <v>42383</v>
      </c>
      <c r="B73" s="2">
        <f t="shared" si="6"/>
        <v>90.12</v>
      </c>
      <c r="C73" s="2">
        <f t="shared" si="7"/>
        <v>102</v>
      </c>
      <c r="D73" s="2">
        <f t="shared" si="8"/>
        <v>92.68</v>
      </c>
      <c r="E73" s="2">
        <f t="shared" si="9"/>
        <v>98.87</v>
      </c>
      <c r="F73" s="2">
        <f t="shared" si="10"/>
        <v>100</v>
      </c>
      <c r="H73" s="2">
        <v>90.12</v>
      </c>
      <c r="I73" s="2">
        <v>102</v>
      </c>
      <c r="J73" s="2">
        <v>92.68</v>
      </c>
      <c r="K73" s="2" t="s">
        <v>3</v>
      </c>
      <c r="L73" s="2">
        <v>100</v>
      </c>
    </row>
    <row r="74" spans="1:12" x14ac:dyDescent="0.15">
      <c r="A74" s="1">
        <v>42384</v>
      </c>
      <c r="B74" s="2">
        <f t="shared" si="6"/>
        <v>91.25</v>
      </c>
      <c r="C74" s="2">
        <f t="shared" si="7"/>
        <v>101.9</v>
      </c>
      <c r="D74" s="2">
        <f t="shared" si="8"/>
        <v>93.48</v>
      </c>
      <c r="E74" s="2">
        <f t="shared" si="9"/>
        <v>99.8</v>
      </c>
      <c r="F74" s="2">
        <f t="shared" si="10"/>
        <v>99.01</v>
      </c>
      <c r="H74" s="2">
        <v>91.25</v>
      </c>
      <c r="I74" s="2">
        <v>101.9</v>
      </c>
      <c r="J74" s="2">
        <v>93.48</v>
      </c>
      <c r="K74" s="2">
        <v>99.8</v>
      </c>
      <c r="L74" s="2">
        <v>99.01</v>
      </c>
    </row>
    <row r="75" spans="1:12" x14ac:dyDescent="0.15">
      <c r="A75" s="1">
        <v>42387</v>
      </c>
      <c r="B75" s="2">
        <f t="shared" si="6"/>
        <v>91.96</v>
      </c>
      <c r="C75" s="2">
        <f t="shared" si="7"/>
        <v>101.9</v>
      </c>
      <c r="D75" s="2">
        <f t="shared" si="8"/>
        <v>93.64</v>
      </c>
      <c r="E75" s="2">
        <f t="shared" si="9"/>
        <v>99.87</v>
      </c>
      <c r="F75" s="2">
        <f t="shared" si="10"/>
        <v>99.01</v>
      </c>
      <c r="H75" s="2">
        <v>91.96</v>
      </c>
      <c r="I75" s="2" t="s">
        <v>3</v>
      </c>
      <c r="J75" s="2">
        <v>93.64</v>
      </c>
      <c r="K75" s="2">
        <v>99.87</v>
      </c>
      <c r="L75" s="2" t="s">
        <v>3</v>
      </c>
    </row>
    <row r="76" spans="1:12" x14ac:dyDescent="0.15">
      <c r="A76" s="1">
        <v>42388</v>
      </c>
      <c r="B76" s="2">
        <f t="shared" si="6"/>
        <v>91.81</v>
      </c>
      <c r="C76" s="2">
        <f t="shared" si="7"/>
        <v>101.81</v>
      </c>
      <c r="D76" s="2">
        <f t="shared" si="8"/>
        <v>93.32</v>
      </c>
      <c r="E76" s="2">
        <f t="shared" si="9"/>
        <v>97.37</v>
      </c>
      <c r="F76" s="2">
        <f t="shared" si="10"/>
        <v>99.01</v>
      </c>
      <c r="H76" s="2">
        <v>91.81</v>
      </c>
      <c r="I76" s="2">
        <v>101.81</v>
      </c>
      <c r="J76" s="2">
        <v>93.32</v>
      </c>
      <c r="K76" s="2">
        <v>97.37</v>
      </c>
      <c r="L76" s="2" t="s">
        <v>3</v>
      </c>
    </row>
    <row r="77" spans="1:12" x14ac:dyDescent="0.15">
      <c r="A77" s="1">
        <v>42389</v>
      </c>
      <c r="B77" s="2">
        <f t="shared" si="6"/>
        <v>91.67</v>
      </c>
      <c r="C77" s="2">
        <f t="shared" si="7"/>
        <v>101.8</v>
      </c>
      <c r="D77" s="2">
        <f t="shared" si="8"/>
        <v>93.14</v>
      </c>
      <c r="E77" s="2">
        <f t="shared" si="9"/>
        <v>97.3</v>
      </c>
      <c r="F77" s="2">
        <f t="shared" si="10"/>
        <v>99.86</v>
      </c>
      <c r="H77" s="2">
        <v>91.67</v>
      </c>
      <c r="I77" s="2">
        <v>101.8</v>
      </c>
      <c r="J77" s="2">
        <v>93.14</v>
      </c>
      <c r="K77" s="2">
        <v>97.3</v>
      </c>
      <c r="L77" s="2">
        <v>99.86</v>
      </c>
    </row>
    <row r="78" spans="1:12" x14ac:dyDescent="0.15">
      <c r="A78" s="1">
        <v>42390</v>
      </c>
      <c r="B78" s="2">
        <f t="shared" si="6"/>
        <v>91.67</v>
      </c>
      <c r="C78" s="2">
        <f t="shared" si="7"/>
        <v>101.8</v>
      </c>
      <c r="D78" s="2">
        <f t="shared" si="8"/>
        <v>93.33</v>
      </c>
      <c r="E78" s="2">
        <f t="shared" si="9"/>
        <v>97.3</v>
      </c>
      <c r="F78" s="2">
        <f t="shared" si="10"/>
        <v>99.76</v>
      </c>
      <c r="H78" s="2">
        <v>91.67</v>
      </c>
      <c r="I78" s="2" t="s">
        <v>3</v>
      </c>
      <c r="J78" s="2">
        <v>93.33</v>
      </c>
      <c r="K78" s="2">
        <v>97.3</v>
      </c>
      <c r="L78" s="2">
        <v>99.76</v>
      </c>
    </row>
    <row r="79" spans="1:12" x14ac:dyDescent="0.15">
      <c r="A79" s="1">
        <v>42391</v>
      </c>
      <c r="B79" s="2">
        <f t="shared" si="6"/>
        <v>91.87</v>
      </c>
      <c r="C79" s="2">
        <f t="shared" si="7"/>
        <v>101.8</v>
      </c>
      <c r="D79" s="2">
        <f t="shared" si="8"/>
        <v>93.37</v>
      </c>
      <c r="E79" s="2">
        <f t="shared" si="9"/>
        <v>96.98</v>
      </c>
      <c r="F79" s="2">
        <f t="shared" si="10"/>
        <v>101.49</v>
      </c>
      <c r="H79" s="2">
        <v>91.87</v>
      </c>
      <c r="I79" s="2" t="s">
        <v>3</v>
      </c>
      <c r="J79" s="2">
        <v>93.37</v>
      </c>
      <c r="K79" s="2">
        <v>96.98</v>
      </c>
      <c r="L79" s="2">
        <v>101.49</v>
      </c>
    </row>
    <row r="80" spans="1:12" x14ac:dyDescent="0.15">
      <c r="A80" s="1">
        <v>42394</v>
      </c>
      <c r="B80" s="2">
        <f t="shared" si="6"/>
        <v>91.91</v>
      </c>
      <c r="C80" s="2">
        <f t="shared" si="7"/>
        <v>101.8</v>
      </c>
      <c r="D80" s="2">
        <f t="shared" si="8"/>
        <v>93.27</v>
      </c>
      <c r="E80" s="2">
        <f t="shared" si="9"/>
        <v>96.99</v>
      </c>
      <c r="F80" s="2">
        <f t="shared" si="10"/>
        <v>101.49</v>
      </c>
      <c r="H80" s="2">
        <v>91.91</v>
      </c>
      <c r="I80" s="2" t="s">
        <v>3</v>
      </c>
      <c r="J80" s="2">
        <v>93.27</v>
      </c>
      <c r="K80" s="2">
        <v>96.99</v>
      </c>
      <c r="L80" s="2" t="s">
        <v>3</v>
      </c>
    </row>
    <row r="81" spans="1:12" x14ac:dyDescent="0.15">
      <c r="A81" s="1">
        <v>42395</v>
      </c>
      <c r="B81" s="2">
        <f t="shared" si="6"/>
        <v>91.75</v>
      </c>
      <c r="C81" s="2">
        <f t="shared" si="7"/>
        <v>101.8</v>
      </c>
      <c r="D81" s="2">
        <f t="shared" si="8"/>
        <v>92.83</v>
      </c>
      <c r="E81" s="2">
        <f t="shared" si="9"/>
        <v>96.84</v>
      </c>
      <c r="F81" s="2">
        <f t="shared" si="10"/>
        <v>101.49</v>
      </c>
      <c r="H81" s="2">
        <v>91.75</v>
      </c>
      <c r="I81" s="2" t="s">
        <v>3</v>
      </c>
      <c r="J81" s="2">
        <v>92.83</v>
      </c>
      <c r="K81" s="2">
        <v>96.84</v>
      </c>
      <c r="L81" s="2" t="s">
        <v>3</v>
      </c>
    </row>
    <row r="82" spans="1:12" x14ac:dyDescent="0.15">
      <c r="A82" s="1">
        <v>42396</v>
      </c>
      <c r="B82" s="2">
        <f t="shared" si="6"/>
        <v>91.66</v>
      </c>
      <c r="C82" s="2">
        <f t="shared" si="7"/>
        <v>101.59</v>
      </c>
      <c r="D82" s="2">
        <f t="shared" si="8"/>
        <v>92.5</v>
      </c>
      <c r="E82" s="2">
        <f t="shared" si="9"/>
        <v>96.85</v>
      </c>
      <c r="F82" s="2">
        <f t="shared" si="10"/>
        <v>101.49</v>
      </c>
      <c r="H82" s="2">
        <v>91.66</v>
      </c>
      <c r="I82" s="2">
        <v>101.59</v>
      </c>
      <c r="J82" s="2">
        <v>92.5</v>
      </c>
      <c r="K82" s="2">
        <v>96.85</v>
      </c>
      <c r="L82" s="2" t="s">
        <v>3</v>
      </c>
    </row>
    <row r="83" spans="1:12" x14ac:dyDescent="0.15">
      <c r="A83" s="1">
        <v>42397</v>
      </c>
      <c r="B83" s="2">
        <f t="shared" si="6"/>
        <v>91.57</v>
      </c>
      <c r="C83" s="2">
        <f t="shared" si="7"/>
        <v>101.76</v>
      </c>
      <c r="D83" s="2">
        <f t="shared" si="8"/>
        <v>92.45</v>
      </c>
      <c r="E83" s="2">
        <f t="shared" si="9"/>
        <v>96.72</v>
      </c>
      <c r="F83" s="2">
        <f t="shared" si="10"/>
        <v>96.06</v>
      </c>
      <c r="H83" s="2">
        <v>91.57</v>
      </c>
      <c r="I83" s="2">
        <v>101.76</v>
      </c>
      <c r="J83" s="2">
        <v>92.45</v>
      </c>
      <c r="K83" s="2">
        <v>96.72</v>
      </c>
      <c r="L83" s="2">
        <v>96.06</v>
      </c>
    </row>
    <row r="84" spans="1:12" x14ac:dyDescent="0.15">
      <c r="A84" s="1">
        <v>42398</v>
      </c>
      <c r="B84" s="2">
        <f t="shared" si="6"/>
        <v>91.52</v>
      </c>
      <c r="C84" s="2">
        <f t="shared" si="7"/>
        <v>101.76</v>
      </c>
      <c r="D84" s="2">
        <f t="shared" si="8"/>
        <v>92.25</v>
      </c>
      <c r="E84" s="2">
        <f t="shared" si="9"/>
        <v>96.67</v>
      </c>
      <c r="F84" s="2">
        <f t="shared" si="10"/>
        <v>95.98</v>
      </c>
      <c r="H84" s="2">
        <v>91.52</v>
      </c>
      <c r="I84" s="2" t="s">
        <v>3</v>
      </c>
      <c r="J84" s="2">
        <v>92.25</v>
      </c>
      <c r="K84" s="2">
        <v>96.67</v>
      </c>
      <c r="L84" s="2">
        <v>95.98</v>
      </c>
    </row>
    <row r="85" spans="1:12" x14ac:dyDescent="0.15">
      <c r="A85" s="1">
        <v>42401</v>
      </c>
      <c r="B85" s="2">
        <f t="shared" si="6"/>
        <v>91.3</v>
      </c>
      <c r="C85" s="2">
        <f t="shared" si="7"/>
        <v>100.45</v>
      </c>
      <c r="D85" s="2">
        <f t="shared" si="8"/>
        <v>91.39</v>
      </c>
      <c r="E85" s="2">
        <f t="shared" si="9"/>
        <v>95.83</v>
      </c>
      <c r="F85" s="2">
        <f t="shared" si="10"/>
        <v>96</v>
      </c>
      <c r="H85" s="2">
        <v>91.3</v>
      </c>
      <c r="I85" s="2">
        <v>100.45</v>
      </c>
      <c r="J85" s="2">
        <v>91.39</v>
      </c>
      <c r="K85" s="2">
        <v>95.83</v>
      </c>
      <c r="L85" s="2">
        <v>96</v>
      </c>
    </row>
    <row r="86" spans="1:12" x14ac:dyDescent="0.15">
      <c r="A86" s="1">
        <v>42402</v>
      </c>
      <c r="B86" s="2">
        <f t="shared" si="6"/>
        <v>91.07</v>
      </c>
      <c r="C86" s="2">
        <f t="shared" si="7"/>
        <v>100.51</v>
      </c>
      <c r="D86" s="2">
        <f t="shared" si="8"/>
        <v>91.27</v>
      </c>
      <c r="E86" s="2">
        <f t="shared" si="9"/>
        <v>95.56</v>
      </c>
      <c r="F86" s="2">
        <f t="shared" si="10"/>
        <v>95.58</v>
      </c>
      <c r="H86" s="2">
        <v>91.07</v>
      </c>
      <c r="I86" s="2">
        <v>100.51</v>
      </c>
      <c r="J86" s="2">
        <v>91.27</v>
      </c>
      <c r="K86" s="2">
        <v>95.56</v>
      </c>
      <c r="L86" s="2">
        <v>95.58</v>
      </c>
    </row>
    <row r="87" spans="1:12" x14ac:dyDescent="0.15">
      <c r="A87" s="1">
        <v>42403</v>
      </c>
      <c r="B87" s="2">
        <f t="shared" si="6"/>
        <v>91.16</v>
      </c>
      <c r="C87" s="2">
        <f t="shared" si="7"/>
        <v>100.51</v>
      </c>
      <c r="D87" s="2">
        <f t="shared" si="8"/>
        <v>91.16</v>
      </c>
      <c r="E87" s="2">
        <f t="shared" si="9"/>
        <v>95.53</v>
      </c>
      <c r="F87" s="2">
        <f t="shared" si="10"/>
        <v>95.55</v>
      </c>
      <c r="H87" s="2">
        <v>91.16</v>
      </c>
      <c r="I87" s="2" t="s">
        <v>3</v>
      </c>
      <c r="J87" s="2">
        <v>91.16</v>
      </c>
      <c r="K87" s="2">
        <v>95.53</v>
      </c>
      <c r="L87" s="2">
        <v>95.55</v>
      </c>
    </row>
    <row r="88" spans="1:12" x14ac:dyDescent="0.15">
      <c r="A88" s="1">
        <v>42404</v>
      </c>
      <c r="B88" s="2">
        <f t="shared" si="6"/>
        <v>91.77</v>
      </c>
      <c r="C88" s="2">
        <f t="shared" si="7"/>
        <v>100.51</v>
      </c>
      <c r="D88" s="2">
        <f t="shared" si="8"/>
        <v>91.46</v>
      </c>
      <c r="E88" s="2">
        <f t="shared" si="9"/>
        <v>95.6</v>
      </c>
      <c r="F88" s="2">
        <f t="shared" si="10"/>
        <v>95.6</v>
      </c>
      <c r="H88" s="2">
        <v>91.77</v>
      </c>
      <c r="I88" s="2" t="s">
        <v>3</v>
      </c>
      <c r="J88" s="2">
        <v>91.46</v>
      </c>
      <c r="K88" s="2">
        <v>95.6</v>
      </c>
      <c r="L88" s="2">
        <v>95.6</v>
      </c>
    </row>
    <row r="89" spans="1:12" x14ac:dyDescent="0.15">
      <c r="A89" s="1">
        <v>42405</v>
      </c>
      <c r="B89" s="2">
        <f t="shared" si="6"/>
        <v>92.58</v>
      </c>
      <c r="C89" s="2">
        <f t="shared" si="7"/>
        <v>100.76</v>
      </c>
      <c r="D89" s="2">
        <f t="shared" si="8"/>
        <v>91.85</v>
      </c>
      <c r="E89" s="2">
        <f t="shared" si="9"/>
        <v>96</v>
      </c>
      <c r="F89" s="2">
        <f t="shared" si="10"/>
        <v>96.45</v>
      </c>
      <c r="H89" s="2">
        <v>92.58</v>
      </c>
      <c r="I89" s="2">
        <v>100.76</v>
      </c>
      <c r="J89" s="2">
        <v>91.85</v>
      </c>
      <c r="K89" s="2">
        <v>96</v>
      </c>
      <c r="L89" s="2">
        <v>96.45</v>
      </c>
    </row>
    <row r="90" spans="1:12" x14ac:dyDescent="0.15">
      <c r="A90" s="1">
        <v>42415</v>
      </c>
      <c r="B90" s="2">
        <f t="shared" si="6"/>
        <v>92.39</v>
      </c>
      <c r="C90" s="2">
        <f t="shared" si="7"/>
        <v>100.76</v>
      </c>
      <c r="D90" s="2">
        <f t="shared" si="8"/>
        <v>91.7</v>
      </c>
      <c r="E90" s="2">
        <f t="shared" si="9"/>
        <v>95.88</v>
      </c>
      <c r="F90" s="2">
        <f t="shared" si="10"/>
        <v>96.6</v>
      </c>
      <c r="H90" s="2">
        <v>92.39</v>
      </c>
      <c r="I90" s="2" t="s">
        <v>3</v>
      </c>
      <c r="J90" s="2">
        <v>91.7</v>
      </c>
      <c r="K90" s="2">
        <v>95.88</v>
      </c>
      <c r="L90" s="2">
        <v>96.6</v>
      </c>
    </row>
    <row r="91" spans="1:12" x14ac:dyDescent="0.15">
      <c r="A91" s="1">
        <v>42416</v>
      </c>
      <c r="B91" s="2">
        <f t="shared" si="6"/>
        <v>92.41</v>
      </c>
      <c r="C91" s="2">
        <f t="shared" si="7"/>
        <v>100.81</v>
      </c>
      <c r="D91" s="2">
        <f t="shared" si="8"/>
        <v>91.6</v>
      </c>
      <c r="E91" s="2">
        <f t="shared" si="9"/>
        <v>95.7</v>
      </c>
      <c r="F91" s="2">
        <f t="shared" si="10"/>
        <v>96.05</v>
      </c>
      <c r="H91" s="2">
        <v>92.41</v>
      </c>
      <c r="I91" s="2">
        <v>100.81</v>
      </c>
      <c r="J91" s="2">
        <v>91.6</v>
      </c>
      <c r="K91" s="2">
        <v>95.7</v>
      </c>
      <c r="L91" s="2">
        <v>96.05</v>
      </c>
    </row>
    <row r="92" spans="1:12" x14ac:dyDescent="0.15">
      <c r="A92" s="1">
        <v>42417</v>
      </c>
      <c r="B92" s="2">
        <f t="shared" si="6"/>
        <v>92.48</v>
      </c>
      <c r="C92" s="2">
        <f t="shared" si="7"/>
        <v>101.47</v>
      </c>
      <c r="D92" s="2">
        <f t="shared" si="8"/>
        <v>91.6</v>
      </c>
      <c r="E92" s="2">
        <f t="shared" si="9"/>
        <v>95.67</v>
      </c>
      <c r="F92" s="2">
        <f t="shared" si="10"/>
        <v>96.42</v>
      </c>
      <c r="H92" s="2">
        <v>92.48</v>
      </c>
      <c r="I92" s="2">
        <v>101.47</v>
      </c>
      <c r="J92" s="2">
        <v>91.6</v>
      </c>
      <c r="K92" s="2">
        <v>95.67</v>
      </c>
      <c r="L92" s="2">
        <v>96.42</v>
      </c>
    </row>
    <row r="93" spans="1:12" x14ac:dyDescent="0.15">
      <c r="A93" s="1">
        <v>42418</v>
      </c>
      <c r="B93" s="2">
        <f t="shared" si="6"/>
        <v>92.26</v>
      </c>
      <c r="C93" s="2">
        <f t="shared" si="7"/>
        <v>101.3</v>
      </c>
      <c r="D93" s="2">
        <f t="shared" si="8"/>
        <v>91.49</v>
      </c>
      <c r="E93" s="2">
        <f t="shared" si="9"/>
        <v>95.78</v>
      </c>
      <c r="F93" s="2">
        <f t="shared" si="10"/>
        <v>96.03</v>
      </c>
      <c r="H93" s="2">
        <v>92.26</v>
      </c>
      <c r="I93" s="2">
        <v>101.3</v>
      </c>
      <c r="J93" s="2">
        <v>91.49</v>
      </c>
      <c r="K93" s="2">
        <v>95.78</v>
      </c>
      <c r="L93" s="2">
        <v>96.03</v>
      </c>
    </row>
    <row r="94" spans="1:12" x14ac:dyDescent="0.15">
      <c r="A94" s="1">
        <v>42419</v>
      </c>
      <c r="B94" s="2">
        <f t="shared" si="6"/>
        <v>92.21</v>
      </c>
      <c r="C94" s="2">
        <f t="shared" si="7"/>
        <v>101.26</v>
      </c>
      <c r="D94" s="2">
        <f t="shared" si="8"/>
        <v>91.51</v>
      </c>
      <c r="E94" s="2">
        <f t="shared" si="9"/>
        <v>95.98</v>
      </c>
      <c r="F94" s="2">
        <f t="shared" si="10"/>
        <v>98.57</v>
      </c>
      <c r="H94" s="2">
        <v>92.21</v>
      </c>
      <c r="I94" s="2">
        <v>101.26</v>
      </c>
      <c r="J94" s="2">
        <v>91.51</v>
      </c>
      <c r="K94" s="2">
        <v>95.98</v>
      </c>
      <c r="L94" s="2">
        <v>98.57</v>
      </c>
    </row>
    <row r="95" spans="1:12" x14ac:dyDescent="0.15">
      <c r="A95" s="1">
        <v>42422</v>
      </c>
      <c r="B95" s="2">
        <f t="shared" si="6"/>
        <v>92.07</v>
      </c>
      <c r="C95" s="2">
        <f t="shared" si="7"/>
        <v>101.15</v>
      </c>
      <c r="D95" s="2">
        <f t="shared" si="8"/>
        <v>91.4</v>
      </c>
      <c r="E95" s="2">
        <f t="shared" si="9"/>
        <v>96</v>
      </c>
      <c r="F95" s="2">
        <f t="shared" si="10"/>
        <v>98.57</v>
      </c>
      <c r="H95" s="2">
        <v>92.07</v>
      </c>
      <c r="I95" s="2">
        <v>101.15</v>
      </c>
      <c r="J95" s="2">
        <v>91.4</v>
      </c>
      <c r="K95" s="2">
        <v>96</v>
      </c>
      <c r="L95" s="2" t="s">
        <v>3</v>
      </c>
    </row>
    <row r="96" spans="1:12" x14ac:dyDescent="0.15">
      <c r="A96" s="1">
        <v>42423</v>
      </c>
      <c r="B96" s="2">
        <f t="shared" si="6"/>
        <v>92.05</v>
      </c>
      <c r="C96" s="2">
        <f t="shared" si="7"/>
        <v>101.21</v>
      </c>
      <c r="D96" s="2">
        <f t="shared" si="8"/>
        <v>91.38</v>
      </c>
      <c r="E96" s="2">
        <f t="shared" si="9"/>
        <v>96.36</v>
      </c>
      <c r="F96" s="2">
        <f t="shared" si="10"/>
        <v>96.5</v>
      </c>
      <c r="H96" s="2">
        <v>92.05</v>
      </c>
      <c r="I96" s="2">
        <v>101.21</v>
      </c>
      <c r="J96" s="2">
        <v>91.38</v>
      </c>
      <c r="K96" s="2">
        <v>96.36</v>
      </c>
      <c r="L96" s="2">
        <v>96.5</v>
      </c>
    </row>
    <row r="97" spans="1:12" x14ac:dyDescent="0.15">
      <c r="A97" s="1">
        <v>42424</v>
      </c>
      <c r="B97" s="2">
        <f t="shared" si="6"/>
        <v>92.05</v>
      </c>
      <c r="C97" s="2">
        <f t="shared" si="7"/>
        <v>101.2</v>
      </c>
      <c r="D97" s="2">
        <f t="shared" si="8"/>
        <v>91.19</v>
      </c>
      <c r="E97" s="2">
        <f t="shared" si="9"/>
        <v>96.29</v>
      </c>
      <c r="F97" s="2">
        <f t="shared" si="10"/>
        <v>96.49</v>
      </c>
      <c r="H97" s="2">
        <v>92.05</v>
      </c>
      <c r="I97" s="2">
        <v>101.2</v>
      </c>
      <c r="J97" s="2">
        <v>91.19</v>
      </c>
      <c r="K97" s="2">
        <v>96.29</v>
      </c>
      <c r="L97" s="2">
        <v>96.49</v>
      </c>
    </row>
    <row r="98" spans="1:12" x14ac:dyDescent="0.15">
      <c r="A98" s="1">
        <v>42425</v>
      </c>
      <c r="B98" s="2">
        <f t="shared" si="6"/>
        <v>91.66</v>
      </c>
      <c r="C98" s="2">
        <f t="shared" si="7"/>
        <v>100.7</v>
      </c>
      <c r="D98" s="2">
        <f t="shared" si="8"/>
        <v>89.72</v>
      </c>
      <c r="E98" s="2">
        <f t="shared" si="9"/>
        <v>95.97</v>
      </c>
      <c r="F98" s="2">
        <f t="shared" si="10"/>
        <v>96</v>
      </c>
      <c r="H98" s="2">
        <v>91.66</v>
      </c>
      <c r="I98" s="2">
        <v>100.7</v>
      </c>
      <c r="J98" s="2">
        <v>89.72</v>
      </c>
      <c r="K98" s="2">
        <v>95.97</v>
      </c>
      <c r="L98" s="2">
        <v>96</v>
      </c>
    </row>
    <row r="99" spans="1:12" x14ac:dyDescent="0.15">
      <c r="A99" s="1">
        <v>42426</v>
      </c>
      <c r="B99" s="2">
        <f t="shared" si="6"/>
        <v>92.03</v>
      </c>
      <c r="C99" s="2">
        <f t="shared" si="7"/>
        <v>100.7</v>
      </c>
      <c r="D99" s="2">
        <f t="shared" si="8"/>
        <v>89.8</v>
      </c>
      <c r="E99" s="2">
        <f t="shared" si="9"/>
        <v>96.1</v>
      </c>
      <c r="F99" s="2">
        <f t="shared" si="10"/>
        <v>96.36</v>
      </c>
      <c r="H99" s="2">
        <v>92.03</v>
      </c>
      <c r="I99" s="2">
        <v>100.7</v>
      </c>
      <c r="J99" s="2">
        <v>89.8</v>
      </c>
      <c r="K99" s="2">
        <v>96.1</v>
      </c>
      <c r="L99" s="2">
        <v>96.36</v>
      </c>
    </row>
    <row r="100" spans="1:12" x14ac:dyDescent="0.15">
      <c r="A100" s="1">
        <v>42429</v>
      </c>
      <c r="B100" s="2">
        <f t="shared" si="6"/>
        <v>91.82</v>
      </c>
      <c r="C100" s="2">
        <f t="shared" si="7"/>
        <v>100.36</v>
      </c>
      <c r="D100" s="2">
        <f t="shared" si="8"/>
        <v>89.28</v>
      </c>
      <c r="E100" s="2">
        <f t="shared" si="9"/>
        <v>96</v>
      </c>
      <c r="F100" s="2">
        <f t="shared" si="10"/>
        <v>95.99</v>
      </c>
      <c r="H100" s="2">
        <v>91.82</v>
      </c>
      <c r="I100" s="2">
        <v>100.36</v>
      </c>
      <c r="J100" s="2">
        <v>89.28</v>
      </c>
      <c r="K100" s="2">
        <v>96</v>
      </c>
      <c r="L100" s="2">
        <v>95.99</v>
      </c>
    </row>
    <row r="101" spans="1:12" x14ac:dyDescent="0.15">
      <c r="A101" s="1">
        <v>42430</v>
      </c>
      <c r="B101" s="2">
        <f t="shared" si="6"/>
        <v>91.91</v>
      </c>
      <c r="C101" s="2">
        <f t="shared" si="7"/>
        <v>100.16</v>
      </c>
      <c r="D101" s="2">
        <f t="shared" si="8"/>
        <v>89.13</v>
      </c>
      <c r="E101" s="2">
        <f t="shared" si="9"/>
        <v>95.99</v>
      </c>
      <c r="F101" s="2">
        <f t="shared" si="10"/>
        <v>95.99</v>
      </c>
      <c r="H101" s="2">
        <v>91.91</v>
      </c>
      <c r="I101" s="2">
        <v>100.16</v>
      </c>
      <c r="J101" s="2">
        <v>89.13</v>
      </c>
      <c r="K101" s="2">
        <v>95.99</v>
      </c>
      <c r="L101" s="2" t="s">
        <v>3</v>
      </c>
    </row>
    <row r="102" spans="1:12" x14ac:dyDescent="0.15">
      <c r="A102" s="1">
        <v>42431</v>
      </c>
      <c r="B102" s="2">
        <f t="shared" si="6"/>
        <v>91.9</v>
      </c>
      <c r="C102" s="2">
        <f t="shared" si="7"/>
        <v>100</v>
      </c>
      <c r="D102" s="2">
        <f t="shared" si="8"/>
        <v>89.9</v>
      </c>
      <c r="E102" s="2">
        <f t="shared" si="9"/>
        <v>96.06</v>
      </c>
      <c r="F102" s="2">
        <f t="shared" si="10"/>
        <v>95.7</v>
      </c>
      <c r="H102" s="2">
        <v>91.9</v>
      </c>
      <c r="I102" s="2">
        <v>100</v>
      </c>
      <c r="J102" s="2">
        <v>89.9</v>
      </c>
      <c r="K102" s="2">
        <v>96.06</v>
      </c>
      <c r="L102" s="2">
        <v>95.7</v>
      </c>
    </row>
    <row r="103" spans="1:12" x14ac:dyDescent="0.15">
      <c r="A103" s="1">
        <v>42432</v>
      </c>
      <c r="B103" s="2">
        <f t="shared" si="6"/>
        <v>92.1</v>
      </c>
      <c r="C103" s="2">
        <f t="shared" si="7"/>
        <v>100</v>
      </c>
      <c r="D103" s="2">
        <f t="shared" si="8"/>
        <v>90.33</v>
      </c>
      <c r="E103" s="2">
        <f t="shared" si="9"/>
        <v>96.16</v>
      </c>
      <c r="F103" s="2">
        <f t="shared" si="10"/>
        <v>95.6</v>
      </c>
      <c r="H103" s="2">
        <v>92.1</v>
      </c>
      <c r="I103" s="2">
        <v>100</v>
      </c>
      <c r="J103" s="2">
        <v>90.33</v>
      </c>
      <c r="K103" s="2">
        <v>96.16</v>
      </c>
      <c r="L103" s="2">
        <v>95.6</v>
      </c>
    </row>
    <row r="104" spans="1:12" x14ac:dyDescent="0.15">
      <c r="A104" s="1">
        <v>42433</v>
      </c>
      <c r="B104" s="2">
        <f t="shared" si="6"/>
        <v>92.1</v>
      </c>
      <c r="C104" s="2">
        <f t="shared" si="7"/>
        <v>100</v>
      </c>
      <c r="D104" s="2">
        <f t="shared" si="8"/>
        <v>90.52</v>
      </c>
      <c r="E104" s="2">
        <f t="shared" si="9"/>
        <v>96.25</v>
      </c>
      <c r="F104" s="2">
        <f t="shared" si="10"/>
        <v>95.6</v>
      </c>
      <c r="H104" s="2">
        <v>92.1</v>
      </c>
      <c r="I104" s="2">
        <v>100</v>
      </c>
      <c r="J104" s="2">
        <v>90.52</v>
      </c>
      <c r="K104" s="2">
        <v>96.25</v>
      </c>
      <c r="L104" s="2">
        <v>95.6</v>
      </c>
    </row>
    <row r="105" spans="1:12" x14ac:dyDescent="0.15">
      <c r="A105" s="1">
        <v>42436</v>
      </c>
      <c r="B105" s="2">
        <f t="shared" si="6"/>
        <v>92.32</v>
      </c>
      <c r="C105" s="2">
        <f t="shared" si="7"/>
        <v>99.99</v>
      </c>
      <c r="D105" s="2">
        <f t="shared" si="8"/>
        <v>90.78</v>
      </c>
      <c r="E105" s="2">
        <f t="shared" si="9"/>
        <v>96.31</v>
      </c>
      <c r="F105" s="2">
        <f t="shared" si="10"/>
        <v>95.6</v>
      </c>
      <c r="H105" s="2">
        <v>92.32</v>
      </c>
      <c r="I105" s="2">
        <v>99.99</v>
      </c>
      <c r="J105" s="2">
        <v>90.78</v>
      </c>
      <c r="K105" s="2">
        <v>96.31</v>
      </c>
      <c r="L105" s="2">
        <v>95.6</v>
      </c>
    </row>
    <row r="106" spans="1:12" x14ac:dyDescent="0.15">
      <c r="A106" s="1">
        <v>42437</v>
      </c>
      <c r="B106" s="2">
        <f t="shared" si="6"/>
        <v>92.3</v>
      </c>
      <c r="C106" s="2">
        <f t="shared" si="7"/>
        <v>99.66</v>
      </c>
      <c r="D106" s="2">
        <f t="shared" si="8"/>
        <v>90.74</v>
      </c>
      <c r="E106" s="2">
        <f t="shared" si="9"/>
        <v>96.23</v>
      </c>
      <c r="F106" s="2">
        <f t="shared" si="10"/>
        <v>95.62</v>
      </c>
      <c r="H106" s="2">
        <v>92.3</v>
      </c>
      <c r="I106" s="2">
        <v>99.66</v>
      </c>
      <c r="J106" s="2">
        <v>90.74</v>
      </c>
      <c r="K106" s="2">
        <v>96.23</v>
      </c>
      <c r="L106" s="2">
        <v>95.62</v>
      </c>
    </row>
    <row r="107" spans="1:12" x14ac:dyDescent="0.15">
      <c r="A107" s="1">
        <v>42438</v>
      </c>
      <c r="B107" s="2">
        <f t="shared" si="6"/>
        <v>92.36</v>
      </c>
      <c r="C107" s="2">
        <f t="shared" si="7"/>
        <v>98.88</v>
      </c>
      <c r="D107" s="2">
        <f t="shared" si="8"/>
        <v>90.79</v>
      </c>
      <c r="E107" s="2">
        <f t="shared" si="9"/>
        <v>96.19</v>
      </c>
      <c r="F107" s="2">
        <f t="shared" si="10"/>
        <v>95.6</v>
      </c>
      <c r="H107" s="2">
        <v>92.36</v>
      </c>
      <c r="I107" s="2">
        <v>98.88</v>
      </c>
      <c r="J107" s="2">
        <v>90.79</v>
      </c>
      <c r="K107" s="2">
        <v>96.19</v>
      </c>
      <c r="L107" s="2">
        <v>95.6</v>
      </c>
    </row>
    <row r="108" spans="1:12" x14ac:dyDescent="0.15">
      <c r="A108" s="1">
        <v>42439</v>
      </c>
      <c r="B108" s="2">
        <f t="shared" si="6"/>
        <v>92.2</v>
      </c>
      <c r="C108" s="2">
        <f t="shared" si="7"/>
        <v>97.79</v>
      </c>
      <c r="D108" s="2">
        <f t="shared" si="8"/>
        <v>90.66</v>
      </c>
      <c r="E108" s="2">
        <f t="shared" si="9"/>
        <v>96.19</v>
      </c>
      <c r="F108" s="2">
        <f t="shared" si="10"/>
        <v>95.57</v>
      </c>
      <c r="H108" s="2">
        <v>92.2</v>
      </c>
      <c r="I108" s="2">
        <v>97.79</v>
      </c>
      <c r="J108" s="2">
        <v>90.66</v>
      </c>
      <c r="K108" s="2">
        <v>96.19</v>
      </c>
      <c r="L108" s="2">
        <v>95.57</v>
      </c>
    </row>
    <row r="109" spans="1:12" x14ac:dyDescent="0.15">
      <c r="A109" s="1">
        <v>42440</v>
      </c>
      <c r="B109" s="2">
        <f t="shared" si="6"/>
        <v>92.29</v>
      </c>
      <c r="C109" s="2">
        <f t="shared" si="7"/>
        <v>97.55</v>
      </c>
      <c r="D109" s="2">
        <f t="shared" si="8"/>
        <v>90.9</v>
      </c>
      <c r="E109" s="2">
        <f t="shared" si="9"/>
        <v>96.21</v>
      </c>
      <c r="F109" s="2">
        <f t="shared" si="10"/>
        <v>95.54</v>
      </c>
      <c r="H109" s="2">
        <v>92.29</v>
      </c>
      <c r="I109" s="2">
        <v>97.55</v>
      </c>
      <c r="J109" s="2">
        <v>90.9</v>
      </c>
      <c r="K109" s="2">
        <v>96.21</v>
      </c>
      <c r="L109" s="2">
        <v>95.54</v>
      </c>
    </row>
    <row r="110" spans="1:12" x14ac:dyDescent="0.15">
      <c r="A110" s="1">
        <v>42443</v>
      </c>
      <c r="B110" s="2">
        <f t="shared" si="6"/>
        <v>92.25</v>
      </c>
      <c r="C110" s="2">
        <f t="shared" si="7"/>
        <v>97.27</v>
      </c>
      <c r="D110" s="2">
        <f t="shared" si="8"/>
        <v>91.07</v>
      </c>
      <c r="E110" s="2">
        <f t="shared" si="9"/>
        <v>96.34</v>
      </c>
      <c r="F110" s="2">
        <f t="shared" si="10"/>
        <v>95.5</v>
      </c>
      <c r="H110" s="2">
        <v>92.25</v>
      </c>
      <c r="I110" s="2">
        <v>97.27</v>
      </c>
      <c r="J110" s="2">
        <v>91.07</v>
      </c>
      <c r="K110" s="2">
        <v>96.34</v>
      </c>
      <c r="L110" s="2">
        <v>95.5</v>
      </c>
    </row>
    <row r="111" spans="1:12" x14ac:dyDescent="0.15">
      <c r="A111" s="1">
        <v>42444</v>
      </c>
      <c r="B111" s="2">
        <f t="shared" si="6"/>
        <v>92.36</v>
      </c>
      <c r="C111" s="2">
        <f t="shared" si="7"/>
        <v>97.2</v>
      </c>
      <c r="D111" s="2">
        <f t="shared" si="8"/>
        <v>91.84</v>
      </c>
      <c r="E111" s="2">
        <f t="shared" si="9"/>
        <v>96.83</v>
      </c>
      <c r="F111" s="2">
        <f t="shared" si="10"/>
        <v>96.06</v>
      </c>
      <c r="H111" s="2">
        <v>92.36</v>
      </c>
      <c r="I111" s="2">
        <v>97.2</v>
      </c>
      <c r="J111" s="2">
        <v>91.84</v>
      </c>
      <c r="K111" s="2">
        <v>96.83</v>
      </c>
      <c r="L111" s="2">
        <v>96.06</v>
      </c>
    </row>
    <row r="112" spans="1:12" x14ac:dyDescent="0.15">
      <c r="A112" s="1">
        <v>42445</v>
      </c>
      <c r="B112" s="2">
        <f t="shared" si="6"/>
        <v>92.3</v>
      </c>
      <c r="C112" s="2">
        <f t="shared" si="7"/>
        <v>97.09</v>
      </c>
      <c r="D112" s="2">
        <f t="shared" si="8"/>
        <v>91.82</v>
      </c>
      <c r="E112" s="2">
        <f t="shared" si="9"/>
        <v>96.72</v>
      </c>
      <c r="F112" s="2">
        <f t="shared" si="10"/>
        <v>95.91</v>
      </c>
      <c r="H112" s="2">
        <v>92.3</v>
      </c>
      <c r="I112" s="2">
        <v>97.09</v>
      </c>
      <c r="J112" s="2">
        <v>91.82</v>
      </c>
      <c r="K112" s="2">
        <v>96.72</v>
      </c>
      <c r="L112" s="2">
        <v>95.91</v>
      </c>
    </row>
    <row r="113" spans="1:12" x14ac:dyDescent="0.15">
      <c r="A113" s="1">
        <v>42446</v>
      </c>
      <c r="B113" s="2">
        <f t="shared" si="6"/>
        <v>92</v>
      </c>
      <c r="C113" s="2">
        <f t="shared" si="7"/>
        <v>97</v>
      </c>
      <c r="D113" s="2">
        <f t="shared" si="8"/>
        <v>91.85</v>
      </c>
      <c r="E113" s="2">
        <f t="shared" si="9"/>
        <v>96.51</v>
      </c>
      <c r="F113" s="2">
        <f t="shared" si="10"/>
        <v>95.94</v>
      </c>
      <c r="H113" s="2">
        <v>92</v>
      </c>
      <c r="I113" s="2">
        <v>97</v>
      </c>
      <c r="J113" s="2">
        <v>91.85</v>
      </c>
      <c r="K113" s="2">
        <v>96.51</v>
      </c>
      <c r="L113" s="2">
        <v>95.94</v>
      </c>
    </row>
    <row r="114" spans="1:12" x14ac:dyDescent="0.15">
      <c r="A114" s="1">
        <v>42447</v>
      </c>
      <c r="B114" s="2">
        <f t="shared" si="6"/>
        <v>92.03</v>
      </c>
      <c r="C114" s="2">
        <f t="shared" si="7"/>
        <v>96.8</v>
      </c>
      <c r="D114" s="2">
        <f t="shared" si="8"/>
        <v>91.95</v>
      </c>
      <c r="E114" s="2">
        <f t="shared" si="9"/>
        <v>96.64</v>
      </c>
      <c r="F114" s="2">
        <f t="shared" si="10"/>
        <v>96.07</v>
      </c>
      <c r="H114" s="2">
        <v>92.03</v>
      </c>
      <c r="I114" s="2">
        <v>96.8</v>
      </c>
      <c r="J114" s="2">
        <v>91.95</v>
      </c>
      <c r="K114" s="2">
        <v>96.64</v>
      </c>
      <c r="L114" s="2">
        <v>96.07</v>
      </c>
    </row>
    <row r="115" spans="1:12" x14ac:dyDescent="0.15">
      <c r="A115" s="1">
        <v>42450</v>
      </c>
      <c r="B115" s="2">
        <f t="shared" si="6"/>
        <v>91.67</v>
      </c>
      <c r="C115" s="2">
        <f t="shared" si="7"/>
        <v>96.8</v>
      </c>
      <c r="D115" s="2">
        <f t="shared" si="8"/>
        <v>91.57</v>
      </c>
      <c r="E115" s="2">
        <f t="shared" si="9"/>
        <v>96.4</v>
      </c>
      <c r="F115" s="2">
        <f t="shared" si="10"/>
        <v>95.73</v>
      </c>
      <c r="H115" s="2">
        <v>91.67</v>
      </c>
      <c r="I115" s="2">
        <v>96.8</v>
      </c>
      <c r="J115" s="2">
        <v>91.57</v>
      </c>
      <c r="K115" s="2">
        <v>96.4</v>
      </c>
      <c r="L115" s="2">
        <v>95.73</v>
      </c>
    </row>
    <row r="116" spans="1:12" x14ac:dyDescent="0.15">
      <c r="A116" s="1">
        <v>42451</v>
      </c>
      <c r="B116" s="2">
        <f t="shared" si="6"/>
        <v>91.7</v>
      </c>
      <c r="C116" s="2">
        <f t="shared" si="7"/>
        <v>96.68</v>
      </c>
      <c r="D116" s="2">
        <f t="shared" si="8"/>
        <v>91.75</v>
      </c>
      <c r="E116" s="2">
        <f t="shared" si="9"/>
        <v>96.48</v>
      </c>
      <c r="F116" s="2">
        <f t="shared" si="10"/>
        <v>95.82</v>
      </c>
      <c r="H116" s="2">
        <v>91.7</v>
      </c>
      <c r="I116" s="2">
        <v>96.68</v>
      </c>
      <c r="J116" s="2">
        <v>91.75</v>
      </c>
      <c r="K116" s="2">
        <v>96.48</v>
      </c>
      <c r="L116" s="2">
        <v>95.82</v>
      </c>
    </row>
    <row r="117" spans="1:12" x14ac:dyDescent="0.15">
      <c r="A117" s="1">
        <v>42452</v>
      </c>
      <c r="B117" s="2">
        <f t="shared" si="6"/>
        <v>91.69</v>
      </c>
      <c r="C117" s="2">
        <f t="shared" si="7"/>
        <v>96.69</v>
      </c>
      <c r="D117" s="2">
        <f t="shared" si="8"/>
        <v>91.7</v>
      </c>
      <c r="E117" s="2">
        <f t="shared" si="9"/>
        <v>96.56</v>
      </c>
      <c r="F117" s="2">
        <f t="shared" si="10"/>
        <v>95.86</v>
      </c>
      <c r="H117" s="2">
        <v>91.69</v>
      </c>
      <c r="I117" s="2">
        <v>96.69</v>
      </c>
      <c r="J117" s="2">
        <v>91.7</v>
      </c>
      <c r="K117" s="2">
        <v>96.56</v>
      </c>
      <c r="L117" s="2">
        <v>95.86</v>
      </c>
    </row>
    <row r="118" spans="1:12" x14ac:dyDescent="0.15">
      <c r="A118" s="1">
        <v>42453</v>
      </c>
      <c r="B118" s="2">
        <f t="shared" si="6"/>
        <v>91.69</v>
      </c>
      <c r="C118" s="2">
        <f t="shared" si="7"/>
        <v>96.65</v>
      </c>
      <c r="D118" s="2">
        <f t="shared" si="8"/>
        <v>91.65</v>
      </c>
      <c r="E118" s="2">
        <f t="shared" si="9"/>
        <v>96.57</v>
      </c>
      <c r="F118" s="2">
        <f t="shared" si="10"/>
        <v>95.74</v>
      </c>
      <c r="H118" s="2">
        <v>91.69</v>
      </c>
      <c r="I118" s="2">
        <v>96.65</v>
      </c>
      <c r="J118" s="2">
        <v>91.65</v>
      </c>
      <c r="K118" s="2">
        <v>96.57</v>
      </c>
      <c r="L118" s="2">
        <v>95.74</v>
      </c>
    </row>
    <row r="119" spans="1:12" x14ac:dyDescent="0.15">
      <c r="A119" s="1">
        <v>42454</v>
      </c>
      <c r="B119" s="2">
        <f t="shared" si="6"/>
        <v>91.79</v>
      </c>
      <c r="C119" s="2">
        <f t="shared" si="7"/>
        <v>96.64</v>
      </c>
      <c r="D119" s="2">
        <f t="shared" si="8"/>
        <v>91.71</v>
      </c>
      <c r="E119" s="2">
        <f t="shared" si="9"/>
        <v>96.53</v>
      </c>
      <c r="F119" s="2">
        <f t="shared" si="10"/>
        <v>95.69</v>
      </c>
      <c r="H119" s="2">
        <v>91.79</v>
      </c>
      <c r="I119" s="2">
        <v>96.64</v>
      </c>
      <c r="J119" s="2">
        <v>91.71</v>
      </c>
      <c r="K119" s="2">
        <v>96.53</v>
      </c>
      <c r="L119" s="2">
        <v>95.69</v>
      </c>
    </row>
    <row r="120" spans="1:12" x14ac:dyDescent="0.15">
      <c r="A120" s="1">
        <v>42457</v>
      </c>
      <c r="B120" s="2">
        <f t="shared" si="6"/>
        <v>91.74</v>
      </c>
      <c r="C120" s="2">
        <f t="shared" si="7"/>
        <v>96.59</v>
      </c>
      <c r="D120" s="2">
        <f t="shared" si="8"/>
        <v>91.63</v>
      </c>
      <c r="E120" s="2">
        <f t="shared" si="9"/>
        <v>96.52</v>
      </c>
      <c r="F120" s="2">
        <f t="shared" si="10"/>
        <v>95.7</v>
      </c>
      <c r="H120" s="2">
        <v>91.74</v>
      </c>
      <c r="I120" s="2">
        <v>96.59</v>
      </c>
      <c r="J120" s="2">
        <v>91.63</v>
      </c>
      <c r="K120" s="2">
        <v>96.52</v>
      </c>
      <c r="L120" s="2">
        <v>95.7</v>
      </c>
    </row>
    <row r="121" spans="1:12" x14ac:dyDescent="0.15">
      <c r="A121" s="1">
        <v>42458</v>
      </c>
      <c r="B121" s="2">
        <f t="shared" si="6"/>
        <v>91.61</v>
      </c>
      <c r="C121" s="2">
        <f t="shared" si="7"/>
        <v>94.3</v>
      </c>
      <c r="D121" s="2">
        <f t="shared" si="8"/>
        <v>91.12</v>
      </c>
      <c r="E121" s="2">
        <f t="shared" si="9"/>
        <v>96.51</v>
      </c>
      <c r="F121" s="2">
        <f t="shared" si="10"/>
        <v>95.7</v>
      </c>
      <c r="H121" s="2">
        <v>91.61</v>
      </c>
      <c r="I121" s="2">
        <v>94.3</v>
      </c>
      <c r="J121" s="2">
        <v>91.12</v>
      </c>
      <c r="K121" s="2">
        <v>96.51</v>
      </c>
      <c r="L121" s="2">
        <v>95.7</v>
      </c>
    </row>
    <row r="122" spans="1:12" x14ac:dyDescent="0.15">
      <c r="A122" s="1">
        <v>42459</v>
      </c>
      <c r="B122" s="2">
        <f t="shared" si="6"/>
        <v>91.63</v>
      </c>
      <c r="C122" s="2">
        <f t="shared" si="7"/>
        <v>95.29</v>
      </c>
      <c r="D122" s="2">
        <f t="shared" si="8"/>
        <v>90.92</v>
      </c>
      <c r="E122" s="2">
        <f t="shared" si="9"/>
        <v>96.52</v>
      </c>
      <c r="F122" s="2">
        <f t="shared" si="10"/>
        <v>95.7</v>
      </c>
      <c r="H122" s="2">
        <v>91.63</v>
      </c>
      <c r="I122" s="2">
        <v>95.29</v>
      </c>
      <c r="J122" s="2">
        <v>90.92</v>
      </c>
      <c r="K122" s="2">
        <v>96.52</v>
      </c>
      <c r="L122" s="2">
        <v>95.7</v>
      </c>
    </row>
    <row r="123" spans="1:12" x14ac:dyDescent="0.15">
      <c r="A123" s="1">
        <v>42460</v>
      </c>
      <c r="B123" s="2">
        <f t="shared" si="6"/>
        <v>91.6</v>
      </c>
      <c r="C123" s="2">
        <f t="shared" si="7"/>
        <v>95.29</v>
      </c>
      <c r="D123" s="2">
        <f t="shared" si="8"/>
        <v>90.86</v>
      </c>
      <c r="E123" s="2">
        <f t="shared" si="9"/>
        <v>96.53</v>
      </c>
      <c r="F123" s="2">
        <f t="shared" si="10"/>
        <v>95.71</v>
      </c>
      <c r="H123" s="2">
        <v>91.6</v>
      </c>
      <c r="I123" s="2">
        <v>95.29</v>
      </c>
      <c r="J123" s="2">
        <v>90.86</v>
      </c>
      <c r="K123" s="2">
        <v>96.53</v>
      </c>
      <c r="L123" s="2">
        <v>95.71</v>
      </c>
    </row>
    <row r="124" spans="1:12" x14ac:dyDescent="0.15">
      <c r="A124" s="1">
        <v>42461</v>
      </c>
      <c r="B124" s="2">
        <f t="shared" si="6"/>
        <v>91.2</v>
      </c>
      <c r="C124" s="2">
        <f t="shared" si="7"/>
        <v>94.99</v>
      </c>
      <c r="D124" s="2">
        <f t="shared" si="8"/>
        <v>89.93</v>
      </c>
      <c r="E124" s="2">
        <f t="shared" si="9"/>
        <v>96.48</v>
      </c>
      <c r="F124" s="2">
        <f t="shared" si="10"/>
        <v>95.66</v>
      </c>
      <c r="H124" s="2">
        <v>91.2</v>
      </c>
      <c r="I124" s="2">
        <v>94.99</v>
      </c>
      <c r="J124" s="2">
        <v>89.93</v>
      </c>
      <c r="K124" s="2">
        <v>96.48</v>
      </c>
      <c r="L124" s="2">
        <v>95.66</v>
      </c>
    </row>
    <row r="125" spans="1:12" x14ac:dyDescent="0.15">
      <c r="A125" s="1">
        <v>42465</v>
      </c>
      <c r="B125" s="2">
        <f t="shared" si="6"/>
        <v>90.83</v>
      </c>
      <c r="C125" s="2">
        <f t="shared" si="7"/>
        <v>94.39</v>
      </c>
      <c r="D125" s="2">
        <f t="shared" si="8"/>
        <v>89.64</v>
      </c>
      <c r="E125" s="2">
        <f t="shared" si="9"/>
        <v>96.4</v>
      </c>
      <c r="F125" s="2">
        <f t="shared" si="10"/>
        <v>95.62</v>
      </c>
      <c r="H125" s="2">
        <v>90.83</v>
      </c>
      <c r="I125" s="2">
        <v>94.39</v>
      </c>
      <c r="J125" s="2">
        <v>89.64</v>
      </c>
      <c r="K125" s="2">
        <v>96.4</v>
      </c>
      <c r="L125" s="2">
        <v>95.62</v>
      </c>
    </row>
    <row r="126" spans="1:12" x14ac:dyDescent="0.15">
      <c r="A126" s="1">
        <v>42466</v>
      </c>
      <c r="B126" s="2">
        <f t="shared" si="6"/>
        <v>90.7</v>
      </c>
      <c r="C126" s="2">
        <f t="shared" si="7"/>
        <v>93.99</v>
      </c>
      <c r="D126" s="2">
        <f t="shared" si="8"/>
        <v>89.64</v>
      </c>
      <c r="E126" s="2">
        <f t="shared" si="9"/>
        <v>96.47</v>
      </c>
      <c r="F126" s="2">
        <f t="shared" si="10"/>
        <v>95.68</v>
      </c>
      <c r="H126" s="2">
        <v>90.7</v>
      </c>
      <c r="I126" s="2">
        <v>93.99</v>
      </c>
      <c r="J126" s="2">
        <v>89.64</v>
      </c>
      <c r="K126" s="2">
        <v>96.47</v>
      </c>
      <c r="L126" s="2">
        <v>95.68</v>
      </c>
    </row>
    <row r="127" spans="1:12" x14ac:dyDescent="0.15">
      <c r="A127" s="1">
        <v>42467</v>
      </c>
      <c r="B127" s="2">
        <f t="shared" si="6"/>
        <v>90.8</v>
      </c>
      <c r="C127" s="2">
        <f t="shared" si="7"/>
        <v>93.63</v>
      </c>
      <c r="D127" s="2">
        <f t="shared" si="8"/>
        <v>90.22</v>
      </c>
      <c r="E127" s="2">
        <f t="shared" si="9"/>
        <v>96.64</v>
      </c>
      <c r="F127" s="2">
        <f t="shared" si="10"/>
        <v>95.88</v>
      </c>
      <c r="H127" s="2">
        <v>90.8</v>
      </c>
      <c r="I127" s="2">
        <v>93.63</v>
      </c>
      <c r="J127" s="2">
        <v>90.22</v>
      </c>
      <c r="K127" s="2">
        <v>96.64</v>
      </c>
      <c r="L127" s="2">
        <v>95.88</v>
      </c>
    </row>
    <row r="128" spans="1:12" x14ac:dyDescent="0.15">
      <c r="A128" s="1">
        <v>42468</v>
      </c>
      <c r="B128" s="2">
        <f t="shared" si="6"/>
        <v>91.32</v>
      </c>
      <c r="C128" s="2">
        <f t="shared" si="7"/>
        <v>93.8</v>
      </c>
      <c r="D128" s="2">
        <f t="shared" si="8"/>
        <v>90.41</v>
      </c>
      <c r="E128" s="2">
        <f t="shared" si="9"/>
        <v>96.93</v>
      </c>
      <c r="F128" s="2">
        <f t="shared" si="10"/>
        <v>96.06</v>
      </c>
      <c r="H128" s="2">
        <v>91.32</v>
      </c>
      <c r="I128" s="2">
        <v>93.8</v>
      </c>
      <c r="J128" s="2">
        <v>90.41</v>
      </c>
      <c r="K128" s="2">
        <v>96.93</v>
      </c>
      <c r="L128" s="2">
        <v>96.06</v>
      </c>
    </row>
    <row r="129" spans="1:12" x14ac:dyDescent="0.15">
      <c r="A129" s="1">
        <v>42471</v>
      </c>
      <c r="B129" s="2">
        <f t="shared" si="6"/>
        <v>91.1</v>
      </c>
      <c r="C129" s="2">
        <f t="shared" si="7"/>
        <v>93.55</v>
      </c>
      <c r="D129" s="2">
        <f t="shared" si="8"/>
        <v>90.41</v>
      </c>
      <c r="E129" s="2">
        <f t="shared" si="9"/>
        <v>96.89</v>
      </c>
      <c r="F129" s="2">
        <f t="shared" si="10"/>
        <v>96.07</v>
      </c>
      <c r="H129" s="2">
        <v>91.1</v>
      </c>
      <c r="I129" s="2">
        <v>93.55</v>
      </c>
      <c r="J129" s="2">
        <v>90.41</v>
      </c>
      <c r="K129" s="2">
        <v>96.89</v>
      </c>
      <c r="L129" s="2">
        <v>96.07</v>
      </c>
    </row>
    <row r="130" spans="1:12" x14ac:dyDescent="0.15">
      <c r="A130" s="1">
        <v>42472</v>
      </c>
      <c r="B130" s="2">
        <f t="shared" si="6"/>
        <v>91.1</v>
      </c>
      <c r="C130" s="2">
        <f t="shared" si="7"/>
        <v>93.6</v>
      </c>
      <c r="D130" s="2">
        <f t="shared" si="8"/>
        <v>90.1</v>
      </c>
      <c r="E130" s="2">
        <f t="shared" si="9"/>
        <v>96.85</v>
      </c>
      <c r="F130" s="2">
        <f t="shared" si="10"/>
        <v>95.81</v>
      </c>
      <c r="H130" s="2">
        <v>91.1</v>
      </c>
      <c r="I130" s="2">
        <v>93.6</v>
      </c>
      <c r="J130" s="2">
        <v>90.1</v>
      </c>
      <c r="K130" s="2">
        <v>96.85</v>
      </c>
      <c r="L130" s="2">
        <v>95.81</v>
      </c>
    </row>
    <row r="131" spans="1:12" x14ac:dyDescent="0.15">
      <c r="A131" s="1">
        <v>42473</v>
      </c>
      <c r="B131" s="2">
        <f t="shared" si="6"/>
        <v>90.98</v>
      </c>
      <c r="C131" s="2">
        <f t="shared" si="7"/>
        <v>93.49</v>
      </c>
      <c r="D131" s="2">
        <f t="shared" si="8"/>
        <v>90.02</v>
      </c>
      <c r="E131" s="2">
        <f t="shared" si="9"/>
        <v>96.88</v>
      </c>
      <c r="F131" s="2">
        <f t="shared" si="10"/>
        <v>95.88</v>
      </c>
      <c r="H131" s="2">
        <v>90.98</v>
      </c>
      <c r="I131" s="2">
        <v>93.49</v>
      </c>
      <c r="J131" s="2">
        <v>90.02</v>
      </c>
      <c r="K131" s="2">
        <v>96.88</v>
      </c>
      <c r="L131" s="2">
        <v>95.88</v>
      </c>
    </row>
    <row r="132" spans="1:12" x14ac:dyDescent="0.15">
      <c r="A132" s="1">
        <v>42474</v>
      </c>
      <c r="B132" s="2">
        <f t="shared" si="6"/>
        <v>90.71</v>
      </c>
      <c r="C132" s="2">
        <f t="shared" si="7"/>
        <v>93.5</v>
      </c>
      <c r="D132" s="2">
        <f t="shared" si="8"/>
        <v>89.99</v>
      </c>
      <c r="E132" s="2">
        <f t="shared" si="9"/>
        <v>96.8</v>
      </c>
      <c r="F132" s="2">
        <f t="shared" si="10"/>
        <v>95.88</v>
      </c>
      <c r="H132" s="2">
        <v>90.71</v>
      </c>
      <c r="I132" s="2">
        <v>93.5</v>
      </c>
      <c r="J132" s="2">
        <v>89.99</v>
      </c>
      <c r="K132" s="2">
        <v>96.8</v>
      </c>
      <c r="L132" s="2">
        <v>95.88</v>
      </c>
    </row>
    <row r="133" spans="1:12" x14ac:dyDescent="0.15">
      <c r="A133" s="1">
        <v>42475</v>
      </c>
      <c r="B133" s="2">
        <f t="shared" ref="B133:B196" si="11">IF(H133="",B132,H133)</f>
        <v>90.74</v>
      </c>
      <c r="C133" s="2">
        <f t="shared" ref="C133:C196" si="12">IF(I133="",C132,I133)</f>
        <v>93.57</v>
      </c>
      <c r="D133" s="2">
        <f t="shared" ref="D133:D196" si="13">IF(J133="",D132,J133)</f>
        <v>89.98</v>
      </c>
      <c r="E133" s="2">
        <f t="shared" ref="E133:E196" si="14">IF(K133="",E132,K133)</f>
        <v>96.8</v>
      </c>
      <c r="F133" s="2">
        <f t="shared" ref="F133:F196" si="15">IF(L133="",F132,L133)</f>
        <v>95.85</v>
      </c>
      <c r="H133" s="2">
        <v>90.74</v>
      </c>
      <c r="I133" s="2">
        <v>93.57</v>
      </c>
      <c r="J133" s="2">
        <v>89.98</v>
      </c>
      <c r="K133" s="2">
        <v>96.8</v>
      </c>
      <c r="L133" s="2">
        <v>95.85</v>
      </c>
    </row>
    <row r="134" spans="1:12" x14ac:dyDescent="0.15">
      <c r="A134" s="1">
        <v>42478</v>
      </c>
      <c r="B134" s="2">
        <f t="shared" si="11"/>
        <v>90.62</v>
      </c>
      <c r="C134" s="2">
        <f t="shared" si="12"/>
        <v>93.49</v>
      </c>
      <c r="D134" s="2">
        <f t="shared" si="13"/>
        <v>89.75</v>
      </c>
      <c r="E134" s="2">
        <f t="shared" si="14"/>
        <v>96.68</v>
      </c>
      <c r="F134" s="2">
        <f t="shared" si="15"/>
        <v>95.69</v>
      </c>
      <c r="H134" s="2">
        <v>90.62</v>
      </c>
      <c r="I134" s="2">
        <v>93.49</v>
      </c>
      <c r="J134" s="2">
        <v>89.75</v>
      </c>
      <c r="K134" s="2">
        <v>96.68</v>
      </c>
      <c r="L134" s="2">
        <v>95.69</v>
      </c>
    </row>
    <row r="135" spans="1:12" x14ac:dyDescent="0.15">
      <c r="A135" s="1">
        <v>42479</v>
      </c>
      <c r="B135" s="2">
        <f t="shared" si="11"/>
        <v>90.67</v>
      </c>
      <c r="C135" s="2">
        <f t="shared" si="12"/>
        <v>93.5</v>
      </c>
      <c r="D135" s="2">
        <f t="shared" si="13"/>
        <v>89.94</v>
      </c>
      <c r="E135" s="2">
        <f t="shared" si="14"/>
        <v>96.7</v>
      </c>
      <c r="F135" s="2">
        <f t="shared" si="15"/>
        <v>95.65</v>
      </c>
      <c r="H135" s="2">
        <v>90.67</v>
      </c>
      <c r="I135" s="2">
        <v>93.5</v>
      </c>
      <c r="J135" s="2">
        <v>89.94</v>
      </c>
      <c r="K135" s="2">
        <v>96.7</v>
      </c>
      <c r="L135" s="2">
        <v>95.65</v>
      </c>
    </row>
    <row r="136" spans="1:12" x14ac:dyDescent="0.15">
      <c r="A136" s="1">
        <v>42480</v>
      </c>
      <c r="B136" s="2">
        <f t="shared" si="11"/>
        <v>90.54</v>
      </c>
      <c r="C136" s="2">
        <f t="shared" si="12"/>
        <v>93.49</v>
      </c>
      <c r="D136" s="2">
        <f t="shared" si="13"/>
        <v>90</v>
      </c>
      <c r="E136" s="2">
        <f t="shared" si="14"/>
        <v>96.59</v>
      </c>
      <c r="F136" s="2">
        <f t="shared" si="15"/>
        <v>95.55</v>
      </c>
      <c r="H136" s="2">
        <v>90.54</v>
      </c>
      <c r="I136" s="2">
        <v>93.49</v>
      </c>
      <c r="J136" s="2">
        <v>90</v>
      </c>
      <c r="K136" s="2">
        <v>96.59</v>
      </c>
      <c r="L136" s="2">
        <v>95.55</v>
      </c>
    </row>
    <row r="137" spans="1:12" x14ac:dyDescent="0.15">
      <c r="A137" s="1">
        <v>42481</v>
      </c>
      <c r="B137" s="2">
        <f t="shared" si="11"/>
        <v>90.6</v>
      </c>
      <c r="C137" s="2">
        <f t="shared" si="12"/>
        <v>93.4</v>
      </c>
      <c r="D137" s="2">
        <f t="shared" si="13"/>
        <v>89.78</v>
      </c>
      <c r="E137" s="2">
        <f t="shared" si="14"/>
        <v>96.45</v>
      </c>
      <c r="F137" s="2">
        <f t="shared" si="15"/>
        <v>95.55</v>
      </c>
      <c r="H137" s="2">
        <v>90.6</v>
      </c>
      <c r="I137" s="2">
        <v>93.4</v>
      </c>
      <c r="J137" s="2">
        <v>89.78</v>
      </c>
      <c r="K137" s="2">
        <v>96.45</v>
      </c>
      <c r="L137" s="2">
        <v>95.55</v>
      </c>
    </row>
    <row r="138" spans="1:12" x14ac:dyDescent="0.15">
      <c r="A138" s="1">
        <v>42482</v>
      </c>
      <c r="B138" s="2">
        <f t="shared" si="11"/>
        <v>90.46</v>
      </c>
      <c r="C138" s="2">
        <f t="shared" si="12"/>
        <v>93.38</v>
      </c>
      <c r="D138" s="2">
        <f t="shared" si="13"/>
        <v>89.52</v>
      </c>
      <c r="E138" s="2">
        <f t="shared" si="14"/>
        <v>96.27</v>
      </c>
      <c r="F138" s="2">
        <f t="shared" si="15"/>
        <v>95.48</v>
      </c>
      <c r="H138" s="2">
        <v>90.46</v>
      </c>
      <c r="I138" s="2">
        <v>93.38</v>
      </c>
      <c r="J138" s="2">
        <v>89.52</v>
      </c>
      <c r="K138" s="2">
        <v>96.27</v>
      </c>
      <c r="L138" s="2">
        <v>95.48</v>
      </c>
    </row>
    <row r="139" spans="1:12" x14ac:dyDescent="0.15">
      <c r="A139" s="1">
        <v>42485</v>
      </c>
      <c r="B139" s="2">
        <f t="shared" si="11"/>
        <v>90.45</v>
      </c>
      <c r="C139" s="2">
        <f t="shared" si="12"/>
        <v>93.35</v>
      </c>
      <c r="D139" s="2">
        <f t="shared" si="13"/>
        <v>89.75</v>
      </c>
      <c r="E139" s="2">
        <f t="shared" si="14"/>
        <v>96.21</v>
      </c>
      <c r="F139" s="2">
        <f t="shared" si="15"/>
        <v>95.51</v>
      </c>
      <c r="H139" s="2">
        <v>90.45</v>
      </c>
      <c r="I139" s="2">
        <v>93.35</v>
      </c>
      <c r="J139" s="2">
        <v>89.75</v>
      </c>
      <c r="K139" s="2">
        <v>96.21</v>
      </c>
      <c r="L139" s="2">
        <v>95.51</v>
      </c>
    </row>
    <row r="140" spans="1:12" x14ac:dyDescent="0.15">
      <c r="A140" s="1">
        <v>42486</v>
      </c>
      <c r="B140" s="2">
        <f t="shared" si="11"/>
        <v>90.49</v>
      </c>
      <c r="C140" s="2">
        <f t="shared" si="12"/>
        <v>93.35</v>
      </c>
      <c r="D140" s="2">
        <f t="shared" si="13"/>
        <v>89.97</v>
      </c>
      <c r="E140" s="2">
        <f t="shared" si="14"/>
        <v>96.28</v>
      </c>
      <c r="F140" s="2">
        <f t="shared" si="15"/>
        <v>95.48</v>
      </c>
      <c r="H140" s="2">
        <v>90.49</v>
      </c>
      <c r="I140" s="2">
        <v>93.35</v>
      </c>
      <c r="J140" s="2">
        <v>89.97</v>
      </c>
      <c r="K140" s="2">
        <v>96.28</v>
      </c>
      <c r="L140" s="2">
        <v>95.48</v>
      </c>
    </row>
    <row r="141" spans="1:12" x14ac:dyDescent="0.15">
      <c r="A141" s="1">
        <v>42487</v>
      </c>
      <c r="B141" s="2">
        <f t="shared" si="11"/>
        <v>90.55</v>
      </c>
      <c r="C141" s="2">
        <f t="shared" si="12"/>
        <v>93.46</v>
      </c>
      <c r="D141" s="2">
        <f t="shared" si="13"/>
        <v>90.25</v>
      </c>
      <c r="E141" s="2">
        <f t="shared" si="14"/>
        <v>96.41</v>
      </c>
      <c r="F141" s="2">
        <f t="shared" si="15"/>
        <v>95.51</v>
      </c>
      <c r="H141" s="2">
        <v>90.55</v>
      </c>
      <c r="I141" s="2">
        <v>93.46</v>
      </c>
      <c r="J141" s="2">
        <v>90.25</v>
      </c>
      <c r="K141" s="2">
        <v>96.41</v>
      </c>
      <c r="L141" s="2">
        <v>95.51</v>
      </c>
    </row>
    <row r="142" spans="1:12" x14ac:dyDescent="0.15">
      <c r="A142" s="1">
        <v>42488</v>
      </c>
      <c r="B142" s="2">
        <f t="shared" si="11"/>
        <v>90.46</v>
      </c>
      <c r="C142" s="2">
        <f t="shared" si="12"/>
        <v>93.5</v>
      </c>
      <c r="D142" s="2">
        <f t="shared" si="13"/>
        <v>90.25</v>
      </c>
      <c r="E142" s="2">
        <f t="shared" si="14"/>
        <v>96.42</v>
      </c>
      <c r="F142" s="2">
        <f t="shared" si="15"/>
        <v>95.52</v>
      </c>
      <c r="H142" s="2">
        <v>90.46</v>
      </c>
      <c r="I142" s="2">
        <v>93.5</v>
      </c>
      <c r="J142" s="2">
        <v>90.25</v>
      </c>
      <c r="K142" s="2">
        <v>96.42</v>
      </c>
      <c r="L142" s="2">
        <v>95.52</v>
      </c>
    </row>
    <row r="143" spans="1:12" x14ac:dyDescent="0.15">
      <c r="A143" s="1">
        <v>42489</v>
      </c>
      <c r="B143" s="2">
        <f t="shared" si="11"/>
        <v>90.35</v>
      </c>
      <c r="C143" s="2">
        <f t="shared" si="12"/>
        <v>93.49</v>
      </c>
      <c r="D143" s="2">
        <f t="shared" si="13"/>
        <v>90.12</v>
      </c>
      <c r="E143" s="2">
        <f t="shared" si="14"/>
        <v>96.46</v>
      </c>
      <c r="F143" s="2">
        <f t="shared" si="15"/>
        <v>95.51</v>
      </c>
      <c r="H143" s="2">
        <v>90.35</v>
      </c>
      <c r="I143" s="2">
        <v>93.49</v>
      </c>
      <c r="J143" s="2">
        <v>90.12</v>
      </c>
      <c r="K143" s="2">
        <v>96.46</v>
      </c>
      <c r="L143" s="2">
        <v>95.51</v>
      </c>
    </row>
    <row r="144" spans="1:12" x14ac:dyDescent="0.15">
      <c r="A144" s="1">
        <v>42493</v>
      </c>
      <c r="B144" s="2">
        <f t="shared" si="11"/>
        <v>90.11</v>
      </c>
      <c r="C144" s="2">
        <f t="shared" si="12"/>
        <v>93.51</v>
      </c>
      <c r="D144" s="2">
        <f t="shared" si="13"/>
        <v>90.06</v>
      </c>
      <c r="E144" s="2">
        <f t="shared" si="14"/>
        <v>96.46</v>
      </c>
      <c r="F144" s="2">
        <f t="shared" si="15"/>
        <v>95.44</v>
      </c>
      <c r="H144" s="2">
        <v>90.11</v>
      </c>
      <c r="I144" s="2">
        <v>93.51</v>
      </c>
      <c r="J144" s="2">
        <v>90.06</v>
      </c>
      <c r="K144" s="2">
        <v>96.46</v>
      </c>
      <c r="L144" s="2">
        <v>95.44</v>
      </c>
    </row>
    <row r="145" spans="1:12" x14ac:dyDescent="0.15">
      <c r="A145" s="1">
        <v>42494</v>
      </c>
      <c r="B145" s="2">
        <f t="shared" si="11"/>
        <v>90</v>
      </c>
      <c r="C145" s="2">
        <f t="shared" si="12"/>
        <v>93.5</v>
      </c>
      <c r="D145" s="2">
        <f t="shared" si="13"/>
        <v>90.05</v>
      </c>
      <c r="E145" s="2">
        <f t="shared" si="14"/>
        <v>96.46</v>
      </c>
      <c r="F145" s="2">
        <f t="shared" si="15"/>
        <v>95.48</v>
      </c>
      <c r="H145" s="2">
        <v>90</v>
      </c>
      <c r="I145" s="2">
        <v>93.5</v>
      </c>
      <c r="J145" s="2">
        <v>90.05</v>
      </c>
      <c r="K145" s="2">
        <v>96.46</v>
      </c>
      <c r="L145" s="2">
        <v>95.48</v>
      </c>
    </row>
    <row r="146" spans="1:12" x14ac:dyDescent="0.15">
      <c r="A146" s="1">
        <v>42495</v>
      </c>
      <c r="B146" s="2">
        <f t="shared" si="11"/>
        <v>90.02</v>
      </c>
      <c r="C146" s="2">
        <f t="shared" si="12"/>
        <v>93.59</v>
      </c>
      <c r="D146" s="2">
        <f t="shared" si="13"/>
        <v>89.97</v>
      </c>
      <c r="E146" s="2">
        <f t="shared" si="14"/>
        <v>96.46</v>
      </c>
      <c r="F146" s="2">
        <f t="shared" si="15"/>
        <v>95.49</v>
      </c>
      <c r="H146" s="2">
        <v>90.02</v>
      </c>
      <c r="I146" s="2">
        <v>93.59</v>
      </c>
      <c r="J146" s="2">
        <v>89.97</v>
      </c>
      <c r="K146" s="2">
        <v>96.46</v>
      </c>
      <c r="L146" s="2">
        <v>95.49</v>
      </c>
    </row>
    <row r="147" spans="1:12" x14ac:dyDescent="0.15">
      <c r="A147" s="1">
        <v>42496</v>
      </c>
      <c r="B147" s="2">
        <f t="shared" si="11"/>
        <v>90.08</v>
      </c>
      <c r="C147" s="2">
        <f t="shared" si="12"/>
        <v>93.5</v>
      </c>
      <c r="D147" s="2">
        <f t="shared" si="13"/>
        <v>90.06</v>
      </c>
      <c r="E147" s="2">
        <f t="shared" si="14"/>
        <v>96.62</v>
      </c>
      <c r="F147" s="2">
        <f t="shared" si="15"/>
        <v>95.67</v>
      </c>
      <c r="H147" s="2">
        <v>90.08</v>
      </c>
      <c r="I147" s="2">
        <v>93.5</v>
      </c>
      <c r="J147" s="2">
        <v>90.06</v>
      </c>
      <c r="K147" s="2">
        <v>96.62</v>
      </c>
      <c r="L147" s="2">
        <v>95.67</v>
      </c>
    </row>
    <row r="148" spans="1:12" x14ac:dyDescent="0.15">
      <c r="A148" s="1">
        <v>42499</v>
      </c>
      <c r="B148" s="2">
        <f t="shared" si="11"/>
        <v>89.86</v>
      </c>
      <c r="C148" s="2">
        <f t="shared" si="12"/>
        <v>93.28</v>
      </c>
      <c r="D148" s="2">
        <f t="shared" si="13"/>
        <v>89.8</v>
      </c>
      <c r="E148" s="2">
        <f t="shared" si="14"/>
        <v>96.4</v>
      </c>
      <c r="F148" s="2">
        <f t="shared" si="15"/>
        <v>95.5</v>
      </c>
      <c r="H148" s="2">
        <v>89.86</v>
      </c>
      <c r="I148" s="2">
        <v>93.28</v>
      </c>
      <c r="J148" s="2">
        <v>89.8</v>
      </c>
      <c r="K148" s="2">
        <v>96.4</v>
      </c>
      <c r="L148" s="2">
        <v>95.5</v>
      </c>
    </row>
    <row r="149" spans="1:12" x14ac:dyDescent="0.15">
      <c r="A149" s="1">
        <v>42500</v>
      </c>
      <c r="B149" s="2">
        <f t="shared" si="11"/>
        <v>89.85</v>
      </c>
      <c r="C149" s="2">
        <f t="shared" si="12"/>
        <v>93.39</v>
      </c>
      <c r="D149" s="2">
        <f t="shared" si="13"/>
        <v>89.82</v>
      </c>
      <c r="E149" s="2">
        <f t="shared" si="14"/>
        <v>96.37</v>
      </c>
      <c r="F149" s="2">
        <f t="shared" si="15"/>
        <v>95.5</v>
      </c>
      <c r="H149" s="2">
        <v>89.85</v>
      </c>
      <c r="I149" s="2">
        <v>93.39</v>
      </c>
      <c r="J149" s="2">
        <v>89.82</v>
      </c>
      <c r="K149" s="2">
        <v>96.37</v>
      </c>
      <c r="L149" s="2">
        <v>95.5</v>
      </c>
    </row>
    <row r="150" spans="1:12" x14ac:dyDescent="0.15">
      <c r="A150" s="1">
        <v>42501</v>
      </c>
      <c r="B150" s="2">
        <f t="shared" si="11"/>
        <v>89.88</v>
      </c>
      <c r="C150" s="2">
        <f t="shared" si="12"/>
        <v>93.35</v>
      </c>
      <c r="D150" s="2">
        <f t="shared" si="13"/>
        <v>89.82</v>
      </c>
      <c r="E150" s="2">
        <f t="shared" si="14"/>
        <v>96.38</v>
      </c>
      <c r="F150" s="2">
        <f t="shared" si="15"/>
        <v>95.56</v>
      </c>
      <c r="H150" s="2">
        <v>89.88</v>
      </c>
      <c r="I150" s="2">
        <v>93.35</v>
      </c>
      <c r="J150" s="2">
        <v>89.82</v>
      </c>
      <c r="K150" s="2">
        <v>96.38</v>
      </c>
      <c r="L150" s="2">
        <v>95.56</v>
      </c>
    </row>
    <row r="151" spans="1:12" x14ac:dyDescent="0.15">
      <c r="A151" s="1">
        <v>42502</v>
      </c>
      <c r="B151" s="2">
        <f t="shared" si="11"/>
        <v>89.83</v>
      </c>
      <c r="C151" s="2">
        <f t="shared" si="12"/>
        <v>93.22</v>
      </c>
      <c r="D151" s="2">
        <f t="shared" si="13"/>
        <v>89.69</v>
      </c>
      <c r="E151" s="2">
        <f t="shared" si="14"/>
        <v>96.32</v>
      </c>
      <c r="F151" s="2">
        <f t="shared" si="15"/>
        <v>95.54</v>
      </c>
      <c r="H151" s="2">
        <v>89.83</v>
      </c>
      <c r="I151" s="2">
        <v>93.22</v>
      </c>
      <c r="J151" s="2">
        <v>89.69</v>
      </c>
      <c r="K151" s="2">
        <v>96.32</v>
      </c>
      <c r="L151" s="2">
        <v>95.54</v>
      </c>
    </row>
    <row r="152" spans="1:12" x14ac:dyDescent="0.15">
      <c r="A152" s="1">
        <v>42503</v>
      </c>
      <c r="B152" s="2">
        <f t="shared" si="11"/>
        <v>88.98</v>
      </c>
      <c r="C152" s="2">
        <f t="shared" si="12"/>
        <v>92.4</v>
      </c>
      <c r="D152" s="2">
        <f t="shared" si="13"/>
        <v>89.01</v>
      </c>
      <c r="E152" s="2">
        <f t="shared" si="14"/>
        <v>96.2</v>
      </c>
      <c r="F152" s="2">
        <f t="shared" si="15"/>
        <v>95.45</v>
      </c>
      <c r="H152" s="2">
        <v>88.98</v>
      </c>
      <c r="I152" s="2">
        <v>92.4</v>
      </c>
      <c r="J152" s="2">
        <v>89.01</v>
      </c>
      <c r="K152" s="2">
        <v>96.2</v>
      </c>
      <c r="L152" s="2">
        <v>95.45</v>
      </c>
    </row>
    <row r="153" spans="1:12" x14ac:dyDescent="0.15">
      <c r="A153" s="1">
        <v>42506</v>
      </c>
      <c r="B153" s="2">
        <f t="shared" si="11"/>
        <v>89.08</v>
      </c>
      <c r="C153" s="2">
        <f t="shared" si="12"/>
        <v>91.98</v>
      </c>
      <c r="D153" s="2">
        <f t="shared" si="13"/>
        <v>89.09</v>
      </c>
      <c r="E153" s="2">
        <f t="shared" si="14"/>
        <v>96.34</v>
      </c>
      <c r="F153" s="2">
        <f t="shared" si="15"/>
        <v>95.6</v>
      </c>
      <c r="H153" s="2">
        <v>89.08</v>
      </c>
      <c r="I153" s="2">
        <v>91.98</v>
      </c>
      <c r="J153" s="2">
        <v>89.09</v>
      </c>
      <c r="K153" s="2">
        <v>96.34</v>
      </c>
      <c r="L153" s="2">
        <v>95.6</v>
      </c>
    </row>
    <row r="154" spans="1:12" x14ac:dyDescent="0.15">
      <c r="A154" s="1">
        <v>42507</v>
      </c>
      <c r="B154" s="2">
        <f t="shared" si="11"/>
        <v>88.95</v>
      </c>
      <c r="C154" s="2">
        <f t="shared" si="12"/>
        <v>91.71</v>
      </c>
      <c r="D154" s="2">
        <f t="shared" si="13"/>
        <v>89.2</v>
      </c>
      <c r="E154" s="2">
        <f t="shared" si="14"/>
        <v>96.4</v>
      </c>
      <c r="F154" s="2">
        <f t="shared" si="15"/>
        <v>95.65</v>
      </c>
      <c r="H154" s="2">
        <v>88.95</v>
      </c>
      <c r="I154" s="2">
        <v>91.71</v>
      </c>
      <c r="J154" s="2">
        <v>89.2</v>
      </c>
      <c r="K154" s="2">
        <v>96.4</v>
      </c>
      <c r="L154" s="2">
        <v>95.65</v>
      </c>
    </row>
    <row r="155" spans="1:12" x14ac:dyDescent="0.15">
      <c r="A155" s="1">
        <v>42508</v>
      </c>
      <c r="B155" s="2">
        <f t="shared" si="11"/>
        <v>88.5</v>
      </c>
      <c r="C155" s="2">
        <f t="shared" si="12"/>
        <v>91.7</v>
      </c>
      <c r="D155" s="2">
        <f t="shared" si="13"/>
        <v>88.84</v>
      </c>
      <c r="E155" s="2">
        <f t="shared" si="14"/>
        <v>96.43</v>
      </c>
      <c r="F155" s="2">
        <f t="shared" si="15"/>
        <v>95.67</v>
      </c>
      <c r="H155" s="2">
        <v>88.5</v>
      </c>
      <c r="I155" s="2">
        <v>91.7</v>
      </c>
      <c r="J155" s="2">
        <v>88.84</v>
      </c>
      <c r="K155" s="2">
        <v>96.43</v>
      </c>
      <c r="L155" s="2">
        <v>95.67</v>
      </c>
    </row>
    <row r="156" spans="1:12" x14ac:dyDescent="0.15">
      <c r="A156" s="1">
        <v>42509</v>
      </c>
      <c r="B156" s="2">
        <f t="shared" si="11"/>
        <v>88.29</v>
      </c>
      <c r="C156" s="2">
        <f t="shared" si="12"/>
        <v>91.68</v>
      </c>
      <c r="D156" s="2">
        <f t="shared" si="13"/>
        <v>88.75</v>
      </c>
      <c r="E156" s="2">
        <f t="shared" si="14"/>
        <v>96.51</v>
      </c>
      <c r="F156" s="2">
        <f t="shared" si="15"/>
        <v>95.83</v>
      </c>
      <c r="H156" s="2">
        <v>88.29</v>
      </c>
      <c r="I156" s="2">
        <v>91.68</v>
      </c>
      <c r="J156" s="2">
        <v>88.75</v>
      </c>
      <c r="K156" s="2">
        <v>96.51</v>
      </c>
      <c r="L156" s="2">
        <v>95.83</v>
      </c>
    </row>
    <row r="157" spans="1:12" x14ac:dyDescent="0.15">
      <c r="A157" s="1">
        <v>42510</v>
      </c>
      <c r="B157" s="2">
        <f t="shared" si="11"/>
        <v>87.88</v>
      </c>
      <c r="C157" s="2">
        <f t="shared" si="12"/>
        <v>91.6</v>
      </c>
      <c r="D157" s="2">
        <f t="shared" si="13"/>
        <v>88.47</v>
      </c>
      <c r="E157" s="2">
        <f t="shared" si="14"/>
        <v>96.54</v>
      </c>
      <c r="F157" s="2">
        <f t="shared" si="15"/>
        <v>95.76</v>
      </c>
      <c r="H157" s="2">
        <v>87.88</v>
      </c>
      <c r="I157" s="2">
        <v>91.6</v>
      </c>
      <c r="J157" s="2">
        <v>88.47</v>
      </c>
      <c r="K157" s="2">
        <v>96.54</v>
      </c>
      <c r="L157" s="2">
        <v>95.76</v>
      </c>
    </row>
    <row r="158" spans="1:12" x14ac:dyDescent="0.15">
      <c r="A158" s="1">
        <v>42513</v>
      </c>
      <c r="B158" s="2">
        <f t="shared" si="11"/>
        <v>87.02</v>
      </c>
      <c r="C158" s="2">
        <f t="shared" si="12"/>
        <v>91.98</v>
      </c>
      <c r="D158" s="2">
        <f t="shared" si="13"/>
        <v>88.05</v>
      </c>
      <c r="E158" s="2">
        <f t="shared" si="14"/>
        <v>96.4</v>
      </c>
      <c r="F158" s="2">
        <f t="shared" si="15"/>
        <v>95.56</v>
      </c>
      <c r="H158" s="2">
        <v>87.02</v>
      </c>
      <c r="I158" s="2">
        <v>91.98</v>
      </c>
      <c r="J158" s="2">
        <v>88.05</v>
      </c>
      <c r="K158" s="2">
        <v>96.4</v>
      </c>
      <c r="L158" s="2">
        <v>95.56</v>
      </c>
    </row>
    <row r="159" spans="1:12" x14ac:dyDescent="0.15">
      <c r="A159" s="1">
        <v>42514</v>
      </c>
      <c r="B159" s="2">
        <f t="shared" si="11"/>
        <v>86.45</v>
      </c>
      <c r="C159" s="2">
        <f t="shared" si="12"/>
        <v>91.77</v>
      </c>
      <c r="D159" s="2">
        <f t="shared" si="13"/>
        <v>87.42</v>
      </c>
      <c r="E159" s="2">
        <f t="shared" si="14"/>
        <v>96.27</v>
      </c>
      <c r="F159" s="2">
        <f t="shared" si="15"/>
        <v>95.34</v>
      </c>
      <c r="H159" s="2">
        <v>86.45</v>
      </c>
      <c r="I159" s="2">
        <v>91.77</v>
      </c>
      <c r="J159" s="2">
        <v>87.42</v>
      </c>
      <c r="K159" s="2">
        <v>96.27</v>
      </c>
      <c r="L159" s="2">
        <v>95.34</v>
      </c>
    </row>
    <row r="160" spans="1:12" x14ac:dyDescent="0.15">
      <c r="A160" s="1">
        <v>42515</v>
      </c>
      <c r="B160" s="2">
        <f t="shared" si="11"/>
        <v>87.3</v>
      </c>
      <c r="C160" s="2">
        <f t="shared" si="12"/>
        <v>91.56</v>
      </c>
      <c r="D160" s="2">
        <f t="shared" si="13"/>
        <v>87.87</v>
      </c>
      <c r="E160" s="2">
        <f t="shared" si="14"/>
        <v>96.37</v>
      </c>
      <c r="F160" s="2">
        <f t="shared" si="15"/>
        <v>95.43</v>
      </c>
      <c r="H160" s="2">
        <v>87.3</v>
      </c>
      <c r="I160" s="2">
        <v>91.56</v>
      </c>
      <c r="J160" s="2">
        <v>87.87</v>
      </c>
      <c r="K160" s="2">
        <v>96.37</v>
      </c>
      <c r="L160" s="2">
        <v>95.43</v>
      </c>
    </row>
    <row r="161" spans="1:12" x14ac:dyDescent="0.15">
      <c r="A161" s="1">
        <v>42516</v>
      </c>
      <c r="B161" s="2">
        <f t="shared" si="11"/>
        <v>87</v>
      </c>
      <c r="C161" s="2">
        <f t="shared" si="12"/>
        <v>91.57</v>
      </c>
      <c r="D161" s="2">
        <f t="shared" si="13"/>
        <v>87.94</v>
      </c>
      <c r="E161" s="2">
        <f t="shared" si="14"/>
        <v>96.46</v>
      </c>
      <c r="F161" s="2">
        <f t="shared" si="15"/>
        <v>95.42</v>
      </c>
      <c r="H161" s="2">
        <v>87</v>
      </c>
      <c r="I161" s="2">
        <v>91.57</v>
      </c>
      <c r="J161" s="2">
        <v>87.94</v>
      </c>
      <c r="K161" s="2">
        <v>96.46</v>
      </c>
      <c r="L161" s="2">
        <v>95.42</v>
      </c>
    </row>
    <row r="162" spans="1:12" x14ac:dyDescent="0.15">
      <c r="A162" s="1">
        <v>42517</v>
      </c>
      <c r="B162" s="2">
        <f t="shared" si="11"/>
        <v>87.3</v>
      </c>
      <c r="C162" s="2">
        <f t="shared" si="12"/>
        <v>91.35</v>
      </c>
      <c r="D162" s="2">
        <f t="shared" si="13"/>
        <v>88.32</v>
      </c>
      <c r="E162" s="2">
        <f t="shared" si="14"/>
        <v>96.74</v>
      </c>
      <c r="F162" s="2">
        <f t="shared" si="15"/>
        <v>95.87</v>
      </c>
      <c r="H162" s="2">
        <v>87.3</v>
      </c>
      <c r="I162" s="2">
        <v>91.35</v>
      </c>
      <c r="J162" s="2">
        <v>88.32</v>
      </c>
      <c r="K162" s="2">
        <v>96.74</v>
      </c>
      <c r="L162" s="2">
        <v>95.87</v>
      </c>
    </row>
    <row r="163" spans="1:12" x14ac:dyDescent="0.15">
      <c r="A163" s="1">
        <v>42520</v>
      </c>
      <c r="B163" s="2">
        <f t="shared" si="11"/>
        <v>87.18</v>
      </c>
      <c r="C163" s="2">
        <f t="shared" si="12"/>
        <v>91.39</v>
      </c>
      <c r="D163" s="2">
        <f t="shared" si="13"/>
        <v>88.25</v>
      </c>
      <c r="E163" s="2">
        <f t="shared" si="14"/>
        <v>96.75</v>
      </c>
      <c r="F163" s="2">
        <f t="shared" si="15"/>
        <v>95.81</v>
      </c>
      <c r="H163" s="2">
        <v>87.18</v>
      </c>
      <c r="I163" s="2">
        <v>91.39</v>
      </c>
      <c r="J163" s="2">
        <v>88.25</v>
      </c>
      <c r="K163" s="2">
        <v>96.75</v>
      </c>
      <c r="L163" s="2">
        <v>95.81</v>
      </c>
    </row>
    <row r="164" spans="1:12" x14ac:dyDescent="0.15">
      <c r="A164" s="1">
        <v>42521</v>
      </c>
      <c r="B164" s="2">
        <f t="shared" si="11"/>
        <v>86.68</v>
      </c>
      <c r="C164" s="2">
        <f t="shared" si="12"/>
        <v>91.38</v>
      </c>
      <c r="D164" s="2">
        <f t="shared" si="13"/>
        <v>88.09</v>
      </c>
      <c r="E164" s="2">
        <f t="shared" si="14"/>
        <v>96.66</v>
      </c>
      <c r="F164" s="2">
        <f t="shared" si="15"/>
        <v>95.72</v>
      </c>
      <c r="H164" s="2">
        <v>86.68</v>
      </c>
      <c r="I164" s="2">
        <v>91.38</v>
      </c>
      <c r="J164" s="2">
        <v>88.09</v>
      </c>
      <c r="K164" s="2">
        <v>96.66</v>
      </c>
      <c r="L164" s="2">
        <v>95.72</v>
      </c>
    </row>
    <row r="165" spans="1:12" x14ac:dyDescent="0.15">
      <c r="A165" s="1">
        <v>42522</v>
      </c>
      <c r="B165" s="2">
        <f t="shared" si="11"/>
        <v>86.69</v>
      </c>
      <c r="C165" s="2">
        <f t="shared" si="12"/>
        <v>91.38</v>
      </c>
      <c r="D165" s="2">
        <f t="shared" si="13"/>
        <v>87.83</v>
      </c>
      <c r="E165" s="2">
        <f t="shared" si="14"/>
        <v>96.68</v>
      </c>
      <c r="F165" s="2">
        <f t="shared" si="15"/>
        <v>95.65</v>
      </c>
      <c r="H165" s="2">
        <v>86.69</v>
      </c>
      <c r="I165" s="2">
        <v>91.38</v>
      </c>
      <c r="J165" s="2">
        <v>87.83</v>
      </c>
      <c r="K165" s="2">
        <v>96.68</v>
      </c>
      <c r="L165" s="2">
        <v>95.65</v>
      </c>
    </row>
    <row r="166" spans="1:12" x14ac:dyDescent="0.15">
      <c r="A166" s="1">
        <v>42523</v>
      </c>
      <c r="B166" s="2">
        <f t="shared" si="11"/>
        <v>86.7</v>
      </c>
      <c r="C166" s="2">
        <f t="shared" si="12"/>
        <v>91.33</v>
      </c>
      <c r="D166" s="2">
        <f t="shared" si="13"/>
        <v>87.83</v>
      </c>
      <c r="E166" s="2">
        <f t="shared" si="14"/>
        <v>96.64</v>
      </c>
      <c r="F166" s="2">
        <f t="shared" si="15"/>
        <v>95.7</v>
      </c>
      <c r="H166" s="2">
        <v>86.7</v>
      </c>
      <c r="I166" s="2">
        <v>91.33</v>
      </c>
      <c r="J166" s="2">
        <v>87.83</v>
      </c>
      <c r="K166" s="2">
        <v>96.64</v>
      </c>
      <c r="L166" s="2">
        <v>95.7</v>
      </c>
    </row>
    <row r="167" spans="1:12" x14ac:dyDescent="0.15">
      <c r="A167" s="1">
        <v>42524</v>
      </c>
      <c r="B167" s="2">
        <f t="shared" si="11"/>
        <v>87.03</v>
      </c>
      <c r="C167" s="2">
        <f t="shared" si="12"/>
        <v>91.3</v>
      </c>
      <c r="D167" s="2">
        <f t="shared" si="13"/>
        <v>87.91</v>
      </c>
      <c r="E167" s="2">
        <f t="shared" si="14"/>
        <v>96.74</v>
      </c>
      <c r="F167" s="2">
        <f t="shared" si="15"/>
        <v>95.82</v>
      </c>
      <c r="H167" s="2">
        <v>87.03</v>
      </c>
      <c r="I167" s="2">
        <v>91.3</v>
      </c>
      <c r="J167" s="2">
        <v>87.91</v>
      </c>
      <c r="K167" s="2">
        <v>96.74</v>
      </c>
      <c r="L167" s="2">
        <v>95.82</v>
      </c>
    </row>
    <row r="168" spans="1:12" x14ac:dyDescent="0.15">
      <c r="A168" s="1">
        <v>42527</v>
      </c>
      <c r="B168" s="2">
        <f t="shared" si="11"/>
        <v>87.04</v>
      </c>
      <c r="C168" s="2">
        <f t="shared" si="12"/>
        <v>91.25</v>
      </c>
      <c r="D168" s="2">
        <f t="shared" si="13"/>
        <v>87.9</v>
      </c>
      <c r="E168" s="2">
        <f t="shared" si="14"/>
        <v>96.71</v>
      </c>
      <c r="F168" s="2">
        <f t="shared" si="15"/>
        <v>95.82</v>
      </c>
      <c r="H168" s="2">
        <v>87.04</v>
      </c>
      <c r="I168" s="2">
        <v>91.25</v>
      </c>
      <c r="J168" s="2">
        <v>87.9</v>
      </c>
      <c r="K168" s="2">
        <v>96.71</v>
      </c>
      <c r="L168" s="2">
        <v>95.82</v>
      </c>
    </row>
    <row r="169" spans="1:12" x14ac:dyDescent="0.15">
      <c r="A169" s="1">
        <v>42528</v>
      </c>
      <c r="B169" s="2">
        <f t="shared" si="11"/>
        <v>87</v>
      </c>
      <c r="C169" s="2">
        <f t="shared" si="12"/>
        <v>91.23</v>
      </c>
      <c r="D169" s="2">
        <f t="shared" si="13"/>
        <v>87.9</v>
      </c>
      <c r="E169" s="2">
        <f t="shared" si="14"/>
        <v>96.82</v>
      </c>
      <c r="F169" s="2">
        <f t="shared" si="15"/>
        <v>95.89</v>
      </c>
      <c r="H169" s="2">
        <v>87</v>
      </c>
      <c r="I169" s="2">
        <v>91.23</v>
      </c>
      <c r="J169" s="2">
        <v>87.9</v>
      </c>
      <c r="K169" s="2">
        <v>96.82</v>
      </c>
      <c r="L169" s="2">
        <v>95.89</v>
      </c>
    </row>
    <row r="170" spans="1:12" x14ac:dyDescent="0.15">
      <c r="A170" s="1">
        <v>42529</v>
      </c>
      <c r="B170" s="2">
        <f t="shared" si="11"/>
        <v>87</v>
      </c>
      <c r="C170" s="2">
        <f t="shared" si="12"/>
        <v>91.2</v>
      </c>
      <c r="D170" s="2">
        <f t="shared" si="13"/>
        <v>87.93</v>
      </c>
      <c r="E170" s="2">
        <f t="shared" si="14"/>
        <v>97</v>
      </c>
      <c r="F170" s="2">
        <f t="shared" si="15"/>
        <v>96.04</v>
      </c>
      <c r="H170" s="2">
        <v>87</v>
      </c>
      <c r="I170" s="2">
        <v>91.2</v>
      </c>
      <c r="J170" s="2">
        <v>87.93</v>
      </c>
      <c r="K170" s="2">
        <v>97</v>
      </c>
      <c r="L170" s="2">
        <v>96.04</v>
      </c>
    </row>
    <row r="171" spans="1:12" x14ac:dyDescent="0.15">
      <c r="A171" s="1">
        <v>42534</v>
      </c>
      <c r="B171" s="2">
        <f t="shared" si="11"/>
        <v>86.96</v>
      </c>
      <c r="C171" s="2">
        <f t="shared" si="12"/>
        <v>91.11</v>
      </c>
      <c r="D171" s="2">
        <f t="shared" si="13"/>
        <v>87.89</v>
      </c>
      <c r="E171" s="2">
        <f t="shared" si="14"/>
        <v>97.3</v>
      </c>
      <c r="F171" s="2">
        <f t="shared" si="15"/>
        <v>96.15</v>
      </c>
      <c r="H171" s="2">
        <v>86.96</v>
      </c>
      <c r="I171" s="2">
        <v>91.11</v>
      </c>
      <c r="J171" s="2">
        <v>87.89</v>
      </c>
      <c r="K171" s="2">
        <v>97.3</v>
      </c>
      <c r="L171" s="2">
        <v>96.15</v>
      </c>
    </row>
    <row r="172" spans="1:12" x14ac:dyDescent="0.15">
      <c r="A172" s="1">
        <v>42535</v>
      </c>
      <c r="B172" s="2">
        <f t="shared" si="11"/>
        <v>86.95</v>
      </c>
      <c r="C172" s="2">
        <f t="shared" si="12"/>
        <v>91.02</v>
      </c>
      <c r="D172" s="2">
        <f t="shared" si="13"/>
        <v>87.91</v>
      </c>
      <c r="E172" s="2">
        <f t="shared" si="14"/>
        <v>97.32</v>
      </c>
      <c r="F172" s="2">
        <f t="shared" si="15"/>
        <v>96.3</v>
      </c>
      <c r="H172" s="2">
        <v>86.95</v>
      </c>
      <c r="I172" s="2">
        <v>91.02</v>
      </c>
      <c r="J172" s="2">
        <v>87.91</v>
      </c>
      <c r="K172" s="2">
        <v>97.32</v>
      </c>
      <c r="L172" s="2">
        <v>96.3</v>
      </c>
    </row>
    <row r="173" spans="1:12" x14ac:dyDescent="0.15">
      <c r="A173" s="1">
        <v>42536</v>
      </c>
      <c r="B173" s="2">
        <f t="shared" si="11"/>
        <v>87.23</v>
      </c>
      <c r="C173" s="2">
        <f t="shared" si="12"/>
        <v>91.12</v>
      </c>
      <c r="D173" s="2">
        <f t="shared" si="13"/>
        <v>88.38</v>
      </c>
      <c r="E173" s="2">
        <f t="shared" si="14"/>
        <v>97.64</v>
      </c>
      <c r="F173" s="2">
        <f t="shared" si="15"/>
        <v>96.8</v>
      </c>
      <c r="H173" s="2">
        <v>87.23</v>
      </c>
      <c r="I173" s="2">
        <v>91.12</v>
      </c>
      <c r="J173" s="2">
        <v>88.38</v>
      </c>
      <c r="K173" s="2">
        <v>97.64</v>
      </c>
      <c r="L173" s="2">
        <v>96.8</v>
      </c>
    </row>
    <row r="174" spans="1:12" x14ac:dyDescent="0.15">
      <c r="A174" s="1">
        <v>42537</v>
      </c>
      <c r="B174" s="2">
        <f t="shared" si="11"/>
        <v>87.84</v>
      </c>
      <c r="C174" s="2">
        <f t="shared" si="12"/>
        <v>91.08</v>
      </c>
      <c r="D174" s="2">
        <f t="shared" si="13"/>
        <v>88.94</v>
      </c>
      <c r="E174" s="2">
        <f t="shared" si="14"/>
        <v>97.83</v>
      </c>
      <c r="F174" s="2">
        <f t="shared" si="15"/>
        <v>96.95</v>
      </c>
      <c r="H174" s="2">
        <v>87.84</v>
      </c>
      <c r="I174" s="2">
        <v>91.08</v>
      </c>
      <c r="J174" s="2">
        <v>88.94</v>
      </c>
      <c r="K174" s="2">
        <v>97.83</v>
      </c>
      <c r="L174" s="2">
        <v>96.95</v>
      </c>
    </row>
    <row r="175" spans="1:12" x14ac:dyDescent="0.15">
      <c r="A175" s="1">
        <v>42538</v>
      </c>
      <c r="B175" s="2">
        <f t="shared" si="11"/>
        <v>88.08</v>
      </c>
      <c r="C175" s="2">
        <f t="shared" si="12"/>
        <v>91.02</v>
      </c>
      <c r="D175" s="2">
        <f t="shared" si="13"/>
        <v>89.18</v>
      </c>
      <c r="E175" s="2">
        <f t="shared" si="14"/>
        <v>97.72</v>
      </c>
      <c r="F175" s="2">
        <f t="shared" si="15"/>
        <v>96.75</v>
      </c>
      <c r="H175" s="2">
        <v>88.08</v>
      </c>
      <c r="I175" s="2">
        <v>91.02</v>
      </c>
      <c r="J175" s="2">
        <v>89.18</v>
      </c>
      <c r="K175" s="2">
        <v>97.72</v>
      </c>
      <c r="L175" s="2">
        <v>96.75</v>
      </c>
    </row>
    <row r="176" spans="1:12" x14ac:dyDescent="0.15">
      <c r="A176" s="1">
        <v>42541</v>
      </c>
      <c r="B176" s="2">
        <f t="shared" si="11"/>
        <v>88.35</v>
      </c>
      <c r="C176" s="2">
        <f t="shared" si="12"/>
        <v>90.95</v>
      </c>
      <c r="D176" s="2">
        <f t="shared" si="13"/>
        <v>89.32</v>
      </c>
      <c r="E176" s="2">
        <f t="shared" si="14"/>
        <v>97.59</v>
      </c>
      <c r="F176" s="2">
        <f t="shared" si="15"/>
        <v>96.73</v>
      </c>
      <c r="H176" s="2">
        <v>88.35</v>
      </c>
      <c r="I176" s="2">
        <v>90.95</v>
      </c>
      <c r="J176" s="2">
        <v>89.32</v>
      </c>
      <c r="K176" s="2">
        <v>97.59</v>
      </c>
      <c r="L176" s="2">
        <v>96.73</v>
      </c>
    </row>
    <row r="177" spans="1:12" x14ac:dyDescent="0.15">
      <c r="A177" s="1">
        <v>42542</v>
      </c>
      <c r="B177" s="2">
        <f t="shared" si="11"/>
        <v>88.22</v>
      </c>
      <c r="C177" s="2">
        <f t="shared" si="12"/>
        <v>90.94</v>
      </c>
      <c r="D177" s="2">
        <f t="shared" si="13"/>
        <v>89.06</v>
      </c>
      <c r="E177" s="2">
        <f t="shared" si="14"/>
        <v>97.65</v>
      </c>
      <c r="F177" s="2">
        <f t="shared" si="15"/>
        <v>96.75</v>
      </c>
      <c r="H177" s="2">
        <v>88.22</v>
      </c>
      <c r="I177" s="2">
        <v>90.94</v>
      </c>
      <c r="J177" s="2">
        <v>89.06</v>
      </c>
      <c r="K177" s="2">
        <v>97.65</v>
      </c>
      <c r="L177" s="2">
        <v>96.75</v>
      </c>
    </row>
    <row r="178" spans="1:12" x14ac:dyDescent="0.15">
      <c r="A178" s="1">
        <v>42543</v>
      </c>
      <c r="B178" s="2">
        <f t="shared" si="11"/>
        <v>88.25</v>
      </c>
      <c r="C178" s="2">
        <f t="shared" si="12"/>
        <v>91</v>
      </c>
      <c r="D178" s="2">
        <f t="shared" si="13"/>
        <v>89.04</v>
      </c>
      <c r="E178" s="2">
        <f t="shared" si="14"/>
        <v>97.66</v>
      </c>
      <c r="F178" s="2">
        <f t="shared" si="15"/>
        <v>96.78</v>
      </c>
      <c r="H178" s="2">
        <v>88.25</v>
      </c>
      <c r="I178" s="2">
        <v>91</v>
      </c>
      <c r="J178" s="2">
        <v>89.04</v>
      </c>
      <c r="K178" s="2">
        <v>97.66</v>
      </c>
      <c r="L178" s="2">
        <v>96.78</v>
      </c>
    </row>
    <row r="179" spans="1:12" x14ac:dyDescent="0.15">
      <c r="A179" s="1">
        <v>42544</v>
      </c>
      <c r="B179" s="2">
        <f t="shared" si="11"/>
        <v>88.22</v>
      </c>
      <c r="C179" s="2">
        <f t="shared" si="12"/>
        <v>90.82</v>
      </c>
      <c r="D179" s="2">
        <f t="shared" si="13"/>
        <v>89.13</v>
      </c>
      <c r="E179" s="2">
        <f t="shared" si="14"/>
        <v>97.67</v>
      </c>
      <c r="F179" s="2">
        <f t="shared" si="15"/>
        <v>96.8</v>
      </c>
      <c r="H179" s="2">
        <v>88.22</v>
      </c>
      <c r="I179" s="2">
        <v>90.82</v>
      </c>
      <c r="J179" s="2">
        <v>89.13</v>
      </c>
      <c r="K179" s="2">
        <v>97.67</v>
      </c>
      <c r="L179" s="2">
        <v>96.8</v>
      </c>
    </row>
    <row r="180" spans="1:12" x14ac:dyDescent="0.15">
      <c r="A180" s="1">
        <v>42545</v>
      </c>
      <c r="B180" s="2">
        <f t="shared" si="11"/>
        <v>88.13</v>
      </c>
      <c r="C180" s="2">
        <f t="shared" si="12"/>
        <v>90.46</v>
      </c>
      <c r="D180" s="2">
        <f t="shared" si="13"/>
        <v>89.01</v>
      </c>
      <c r="E180" s="2">
        <f t="shared" si="14"/>
        <v>97.66</v>
      </c>
      <c r="F180" s="2">
        <f t="shared" si="15"/>
        <v>96.8</v>
      </c>
      <c r="H180" s="2">
        <v>88.13</v>
      </c>
      <c r="I180" s="2">
        <v>90.46</v>
      </c>
      <c r="J180" s="2">
        <v>89.01</v>
      </c>
      <c r="K180" s="2">
        <v>97.66</v>
      </c>
      <c r="L180" s="2">
        <v>96.8</v>
      </c>
    </row>
    <row r="181" spans="1:12" x14ac:dyDescent="0.15">
      <c r="A181" s="1">
        <v>42548</v>
      </c>
      <c r="B181" s="2">
        <f t="shared" si="11"/>
        <v>88.07</v>
      </c>
      <c r="C181" s="2">
        <f t="shared" si="12"/>
        <v>90.94</v>
      </c>
      <c r="D181" s="2">
        <f t="shared" si="13"/>
        <v>88.93</v>
      </c>
      <c r="E181" s="2">
        <f t="shared" si="14"/>
        <v>97.55</v>
      </c>
      <c r="F181" s="2">
        <f t="shared" si="15"/>
        <v>96.67</v>
      </c>
      <c r="H181" s="2">
        <v>88.07</v>
      </c>
      <c r="I181" s="2">
        <v>90.94</v>
      </c>
      <c r="J181" s="2">
        <v>88.93</v>
      </c>
      <c r="K181" s="2">
        <v>97.55</v>
      </c>
      <c r="L181" s="2">
        <v>96.67</v>
      </c>
    </row>
    <row r="182" spans="1:12" x14ac:dyDescent="0.15">
      <c r="A182" s="1">
        <v>42549</v>
      </c>
      <c r="B182" s="2">
        <f t="shared" si="11"/>
        <v>88.11</v>
      </c>
      <c r="C182" s="2">
        <f t="shared" si="12"/>
        <v>90.91</v>
      </c>
      <c r="D182" s="2">
        <f t="shared" si="13"/>
        <v>88.97</v>
      </c>
      <c r="E182" s="2">
        <f t="shared" si="14"/>
        <v>97.54</v>
      </c>
      <c r="F182" s="2">
        <f t="shared" si="15"/>
        <v>96.66</v>
      </c>
      <c r="H182" s="2">
        <v>88.11</v>
      </c>
      <c r="I182" s="2">
        <v>90.91</v>
      </c>
      <c r="J182" s="2">
        <v>88.97</v>
      </c>
      <c r="K182" s="2">
        <v>97.54</v>
      </c>
      <c r="L182" s="2">
        <v>96.66</v>
      </c>
    </row>
    <row r="183" spans="1:12" x14ac:dyDescent="0.15">
      <c r="A183" s="1">
        <v>42550</v>
      </c>
      <c r="B183" s="2">
        <f t="shared" si="11"/>
        <v>88.49</v>
      </c>
      <c r="C183" s="2">
        <f t="shared" si="12"/>
        <v>91</v>
      </c>
      <c r="D183" s="2">
        <f t="shared" si="13"/>
        <v>89.59</v>
      </c>
      <c r="E183" s="2">
        <f t="shared" si="14"/>
        <v>97.54</v>
      </c>
      <c r="F183" s="2">
        <f t="shared" si="15"/>
        <v>96.75</v>
      </c>
      <c r="H183" s="2">
        <v>88.49</v>
      </c>
      <c r="I183" s="2">
        <v>91</v>
      </c>
      <c r="J183" s="2">
        <v>89.59</v>
      </c>
      <c r="K183" s="2">
        <v>97.54</v>
      </c>
      <c r="L183" s="2">
        <v>96.75</v>
      </c>
    </row>
    <row r="184" spans="1:12" x14ac:dyDescent="0.15">
      <c r="A184" s="1">
        <v>42551</v>
      </c>
      <c r="B184" s="2">
        <f t="shared" si="11"/>
        <v>90.01</v>
      </c>
      <c r="C184" s="2">
        <f t="shared" si="12"/>
        <v>91.48</v>
      </c>
      <c r="D184" s="2">
        <f t="shared" si="13"/>
        <v>91.24</v>
      </c>
      <c r="E184" s="2">
        <f t="shared" si="14"/>
        <v>97.78</v>
      </c>
      <c r="F184" s="2">
        <f t="shared" si="15"/>
        <v>97.05</v>
      </c>
      <c r="H184" s="2">
        <v>90.01</v>
      </c>
      <c r="I184" s="2">
        <v>91.48</v>
      </c>
      <c r="J184" s="2">
        <v>91.24</v>
      </c>
      <c r="K184" s="2">
        <v>97.78</v>
      </c>
      <c r="L184" s="2">
        <v>97.05</v>
      </c>
    </row>
    <row r="185" spans="1:12" x14ac:dyDescent="0.15">
      <c r="A185" s="1">
        <v>42552</v>
      </c>
      <c r="B185" s="2">
        <f t="shared" si="11"/>
        <v>91.14</v>
      </c>
      <c r="C185" s="2">
        <f t="shared" si="12"/>
        <v>92.5</v>
      </c>
      <c r="D185" s="2">
        <f t="shared" si="13"/>
        <v>92.46</v>
      </c>
      <c r="E185" s="2">
        <f t="shared" si="14"/>
        <v>98.05</v>
      </c>
      <c r="F185" s="2">
        <f t="shared" si="15"/>
        <v>97.58</v>
      </c>
      <c r="H185" s="2">
        <v>91.14</v>
      </c>
      <c r="I185" s="2">
        <v>92.5</v>
      </c>
      <c r="J185" s="2">
        <v>92.46</v>
      </c>
      <c r="K185" s="2">
        <v>98.05</v>
      </c>
      <c r="L185" s="2">
        <v>97.58</v>
      </c>
    </row>
    <row r="186" spans="1:12" x14ac:dyDescent="0.15">
      <c r="A186" s="1">
        <v>42555</v>
      </c>
      <c r="B186" s="2">
        <f t="shared" si="11"/>
        <v>90.79</v>
      </c>
      <c r="C186" s="2">
        <f t="shared" si="12"/>
        <v>92.75</v>
      </c>
      <c r="D186" s="2">
        <f t="shared" si="13"/>
        <v>92.19</v>
      </c>
      <c r="E186" s="2">
        <f t="shared" si="14"/>
        <v>97.8</v>
      </c>
      <c r="F186" s="2">
        <f t="shared" si="15"/>
        <v>97.34</v>
      </c>
      <c r="H186" s="2">
        <v>90.79</v>
      </c>
      <c r="I186" s="2">
        <v>92.75</v>
      </c>
      <c r="J186" s="2">
        <v>92.19</v>
      </c>
      <c r="K186" s="2">
        <v>97.8</v>
      </c>
      <c r="L186" s="2">
        <v>97.34</v>
      </c>
    </row>
    <row r="187" spans="1:12" x14ac:dyDescent="0.15">
      <c r="A187" s="1">
        <v>42556</v>
      </c>
      <c r="B187" s="2">
        <f t="shared" si="11"/>
        <v>90.14</v>
      </c>
      <c r="C187" s="2">
        <f t="shared" si="12"/>
        <v>92.45</v>
      </c>
      <c r="D187" s="2">
        <f t="shared" si="13"/>
        <v>91.58</v>
      </c>
      <c r="E187" s="2">
        <f t="shared" si="14"/>
        <v>97.5</v>
      </c>
      <c r="F187" s="2">
        <f t="shared" si="15"/>
        <v>97.11</v>
      </c>
      <c r="H187" s="2">
        <v>90.14</v>
      </c>
      <c r="I187" s="2">
        <v>92.45</v>
      </c>
      <c r="J187" s="2">
        <v>91.58</v>
      </c>
      <c r="K187" s="2">
        <v>97.5</v>
      </c>
      <c r="L187" s="2">
        <v>97.11</v>
      </c>
    </row>
    <row r="188" spans="1:12" x14ac:dyDescent="0.15">
      <c r="A188" s="1">
        <v>42557</v>
      </c>
      <c r="B188" s="2">
        <f t="shared" si="11"/>
        <v>90.45</v>
      </c>
      <c r="C188" s="2">
        <f t="shared" si="12"/>
        <v>92.6</v>
      </c>
      <c r="D188" s="2">
        <f t="shared" si="13"/>
        <v>91.8</v>
      </c>
      <c r="E188" s="2">
        <f t="shared" si="14"/>
        <v>97.7</v>
      </c>
      <c r="F188" s="2">
        <f t="shared" si="15"/>
        <v>97.25</v>
      </c>
      <c r="H188" s="2">
        <v>90.45</v>
      </c>
      <c r="I188" s="2">
        <v>92.6</v>
      </c>
      <c r="J188" s="2">
        <v>91.8</v>
      </c>
      <c r="K188" s="2">
        <v>97.7</v>
      </c>
      <c r="L188" s="2">
        <v>97.25</v>
      </c>
    </row>
    <row r="189" spans="1:12" x14ac:dyDescent="0.15">
      <c r="A189" s="1">
        <v>42558</v>
      </c>
      <c r="B189" s="2">
        <f t="shared" si="11"/>
        <v>90.73</v>
      </c>
      <c r="C189" s="2">
        <f t="shared" si="12"/>
        <v>92.7</v>
      </c>
      <c r="D189" s="2">
        <f t="shared" si="13"/>
        <v>92.02</v>
      </c>
      <c r="E189" s="2">
        <f t="shared" si="14"/>
        <v>97.78</v>
      </c>
      <c r="F189" s="2">
        <f t="shared" si="15"/>
        <v>97.4</v>
      </c>
      <c r="H189" s="2">
        <v>90.73</v>
      </c>
      <c r="I189" s="2">
        <v>92.7</v>
      </c>
      <c r="J189" s="2">
        <v>92.02</v>
      </c>
      <c r="K189" s="2">
        <v>97.78</v>
      </c>
      <c r="L189" s="2">
        <v>97.4</v>
      </c>
    </row>
    <row r="190" spans="1:12" x14ac:dyDescent="0.15">
      <c r="A190" s="1">
        <v>42559</v>
      </c>
      <c r="B190" s="2">
        <f t="shared" si="11"/>
        <v>91.09</v>
      </c>
      <c r="C190" s="2">
        <f t="shared" si="12"/>
        <v>93.23</v>
      </c>
      <c r="D190" s="2">
        <f t="shared" si="13"/>
        <v>92.33</v>
      </c>
      <c r="E190" s="2">
        <f t="shared" si="14"/>
        <v>97.84</v>
      </c>
      <c r="F190" s="2">
        <f t="shared" si="15"/>
        <v>97.47</v>
      </c>
      <c r="H190" s="2">
        <v>91.09</v>
      </c>
      <c r="I190" s="2">
        <v>93.23</v>
      </c>
      <c r="J190" s="2">
        <v>92.33</v>
      </c>
      <c r="K190" s="2">
        <v>97.84</v>
      </c>
      <c r="L190" s="2">
        <v>97.47</v>
      </c>
    </row>
    <row r="191" spans="1:12" x14ac:dyDescent="0.15">
      <c r="A191" s="1">
        <v>42562</v>
      </c>
      <c r="B191" s="2">
        <f t="shared" si="11"/>
        <v>91.1</v>
      </c>
      <c r="C191" s="2">
        <f t="shared" si="12"/>
        <v>93.53</v>
      </c>
      <c r="D191" s="2">
        <f t="shared" si="13"/>
        <v>92.18</v>
      </c>
      <c r="E191" s="2">
        <f t="shared" si="14"/>
        <v>97.84</v>
      </c>
      <c r="F191" s="2">
        <f t="shared" si="15"/>
        <v>97.41</v>
      </c>
      <c r="H191" s="2">
        <v>91.1</v>
      </c>
      <c r="I191" s="2">
        <v>93.53</v>
      </c>
      <c r="J191" s="2">
        <v>92.18</v>
      </c>
      <c r="K191" s="2">
        <v>97.84</v>
      </c>
      <c r="L191" s="2">
        <v>97.41</v>
      </c>
    </row>
    <row r="192" spans="1:12" x14ac:dyDescent="0.15">
      <c r="A192" s="1">
        <v>42563</v>
      </c>
      <c r="B192" s="2">
        <f t="shared" si="11"/>
        <v>91.1</v>
      </c>
      <c r="C192" s="2">
        <f t="shared" si="12"/>
        <v>93.47</v>
      </c>
      <c r="D192" s="2">
        <f t="shared" si="13"/>
        <v>92.23</v>
      </c>
      <c r="E192" s="2">
        <f t="shared" si="14"/>
        <v>97.88</v>
      </c>
      <c r="F192" s="2">
        <f t="shared" si="15"/>
        <v>97.48</v>
      </c>
      <c r="H192" s="2">
        <v>91.1</v>
      </c>
      <c r="I192" s="2">
        <v>93.47</v>
      </c>
      <c r="J192" s="2">
        <v>92.23</v>
      </c>
      <c r="K192" s="2">
        <v>97.88</v>
      </c>
      <c r="L192" s="2">
        <v>97.48</v>
      </c>
    </row>
    <row r="193" spans="1:12" x14ac:dyDescent="0.15">
      <c r="A193" s="1">
        <v>42564</v>
      </c>
      <c r="B193" s="2">
        <f t="shared" si="11"/>
        <v>91.14</v>
      </c>
      <c r="C193" s="2">
        <f t="shared" si="12"/>
        <v>93.6</v>
      </c>
      <c r="D193" s="2">
        <f t="shared" si="13"/>
        <v>92.2</v>
      </c>
      <c r="E193" s="2">
        <f t="shared" si="14"/>
        <v>97.94</v>
      </c>
      <c r="F193" s="2">
        <f t="shared" si="15"/>
        <v>97.49</v>
      </c>
      <c r="H193" s="2">
        <v>91.14</v>
      </c>
      <c r="I193" s="2">
        <v>93.6</v>
      </c>
      <c r="J193" s="2">
        <v>92.2</v>
      </c>
      <c r="K193" s="2">
        <v>97.94</v>
      </c>
      <c r="L193" s="2">
        <v>97.49</v>
      </c>
    </row>
    <row r="194" spans="1:12" x14ac:dyDescent="0.15">
      <c r="A194" s="1">
        <v>42565</v>
      </c>
      <c r="B194" s="2">
        <f t="shared" si="11"/>
        <v>91.37</v>
      </c>
      <c r="C194" s="2">
        <f t="shared" si="12"/>
        <v>93.74</v>
      </c>
      <c r="D194" s="2">
        <f t="shared" si="13"/>
        <v>92.29</v>
      </c>
      <c r="E194" s="2">
        <f t="shared" si="14"/>
        <v>97.96</v>
      </c>
      <c r="F194" s="2">
        <f t="shared" si="15"/>
        <v>97.52</v>
      </c>
      <c r="H194" s="2">
        <v>91.37</v>
      </c>
      <c r="I194" s="2">
        <v>93.74</v>
      </c>
      <c r="J194" s="2">
        <v>92.29</v>
      </c>
      <c r="K194" s="2">
        <v>97.96</v>
      </c>
      <c r="L194" s="2">
        <v>97.52</v>
      </c>
    </row>
    <row r="195" spans="1:12" x14ac:dyDescent="0.15">
      <c r="A195" s="1">
        <v>42566</v>
      </c>
      <c r="B195" s="2">
        <f t="shared" si="11"/>
        <v>91.52</v>
      </c>
      <c r="C195" s="2">
        <f t="shared" si="12"/>
        <v>93.74</v>
      </c>
      <c r="D195" s="2">
        <f t="shared" si="13"/>
        <v>92.44</v>
      </c>
      <c r="E195" s="2">
        <f t="shared" si="14"/>
        <v>98.15</v>
      </c>
      <c r="F195" s="2">
        <f t="shared" si="15"/>
        <v>97.72</v>
      </c>
      <c r="H195" s="2">
        <v>91.52</v>
      </c>
      <c r="I195" s="2">
        <v>93.74</v>
      </c>
      <c r="J195" s="2">
        <v>92.44</v>
      </c>
      <c r="K195" s="2">
        <v>98.15</v>
      </c>
      <c r="L195" s="2">
        <v>97.72</v>
      </c>
    </row>
    <row r="196" spans="1:12" x14ac:dyDescent="0.15">
      <c r="A196" s="1">
        <v>42569</v>
      </c>
      <c r="B196" s="2">
        <f t="shared" si="11"/>
        <v>91.83</v>
      </c>
      <c r="C196" s="2">
        <f t="shared" si="12"/>
        <v>93.9</v>
      </c>
      <c r="D196" s="2">
        <f t="shared" si="13"/>
        <v>92.66</v>
      </c>
      <c r="E196" s="2">
        <f t="shared" si="14"/>
        <v>98.2</v>
      </c>
      <c r="F196" s="2">
        <f t="shared" si="15"/>
        <v>97.78</v>
      </c>
      <c r="H196" s="2">
        <v>91.83</v>
      </c>
      <c r="I196" s="2">
        <v>93.9</v>
      </c>
      <c r="J196" s="2">
        <v>92.66</v>
      </c>
      <c r="K196" s="2">
        <v>98.2</v>
      </c>
      <c r="L196" s="2">
        <v>97.78</v>
      </c>
    </row>
    <row r="197" spans="1:12" x14ac:dyDescent="0.15">
      <c r="A197" s="1">
        <v>42570</v>
      </c>
      <c r="B197" s="2">
        <f t="shared" ref="B197:B260" si="16">IF(H197="",B196,H197)</f>
        <v>92.25</v>
      </c>
      <c r="C197" s="2">
        <f t="shared" ref="C197:C260" si="17">IF(I197="",C196,I197)</f>
        <v>93.94</v>
      </c>
      <c r="D197" s="2">
        <f t="shared" ref="D197:D260" si="18">IF(J197="",D196,J197)</f>
        <v>93.06</v>
      </c>
      <c r="E197" s="2">
        <f t="shared" ref="E197:E260" si="19">IF(K197="",E196,K197)</f>
        <v>98.36</v>
      </c>
      <c r="F197" s="2">
        <f t="shared" ref="F197:F260" si="20">IF(L197="",F196,L197)</f>
        <v>97.94</v>
      </c>
      <c r="H197" s="2">
        <v>92.25</v>
      </c>
      <c r="I197" s="2">
        <v>93.94</v>
      </c>
      <c r="J197" s="2">
        <v>93.06</v>
      </c>
      <c r="K197" s="2">
        <v>98.36</v>
      </c>
      <c r="L197" s="2">
        <v>97.94</v>
      </c>
    </row>
    <row r="198" spans="1:12" x14ac:dyDescent="0.15">
      <c r="A198" s="1">
        <v>42571</v>
      </c>
      <c r="B198" s="2">
        <f t="shared" si="16"/>
        <v>92.22</v>
      </c>
      <c r="C198" s="2">
        <f t="shared" si="17"/>
        <v>93.92</v>
      </c>
      <c r="D198" s="2">
        <f t="shared" si="18"/>
        <v>93</v>
      </c>
      <c r="E198" s="2">
        <f t="shared" si="19"/>
        <v>98.38</v>
      </c>
      <c r="F198" s="2">
        <f t="shared" si="20"/>
        <v>98.01</v>
      </c>
      <c r="H198" s="2">
        <v>92.22</v>
      </c>
      <c r="I198" s="2">
        <v>93.92</v>
      </c>
      <c r="J198" s="2">
        <v>93</v>
      </c>
      <c r="K198" s="2">
        <v>98.38</v>
      </c>
      <c r="L198" s="2">
        <v>98.01</v>
      </c>
    </row>
    <row r="199" spans="1:12" x14ac:dyDescent="0.15">
      <c r="A199" s="1">
        <v>42572</v>
      </c>
      <c r="B199" s="2">
        <f t="shared" si="16"/>
        <v>92.28</v>
      </c>
      <c r="C199" s="2">
        <f t="shared" si="17"/>
        <v>93.95</v>
      </c>
      <c r="D199" s="2">
        <f t="shared" si="18"/>
        <v>93</v>
      </c>
      <c r="E199" s="2">
        <f t="shared" si="19"/>
        <v>98.37</v>
      </c>
      <c r="F199" s="2">
        <f t="shared" si="20"/>
        <v>97.98</v>
      </c>
      <c r="H199" s="2">
        <v>92.28</v>
      </c>
      <c r="I199" s="2">
        <v>93.95</v>
      </c>
      <c r="J199" s="2">
        <v>93</v>
      </c>
      <c r="K199" s="2">
        <v>98.37</v>
      </c>
      <c r="L199" s="2">
        <v>97.98</v>
      </c>
    </row>
    <row r="200" spans="1:12" x14ac:dyDescent="0.15">
      <c r="A200" s="1">
        <v>42573</v>
      </c>
      <c r="B200" s="2">
        <f t="shared" si="16"/>
        <v>92.28</v>
      </c>
      <c r="C200" s="2">
        <f t="shared" si="17"/>
        <v>93.94</v>
      </c>
      <c r="D200" s="2">
        <f t="shared" si="18"/>
        <v>93</v>
      </c>
      <c r="E200" s="2">
        <f t="shared" si="19"/>
        <v>98.39</v>
      </c>
      <c r="F200" s="2">
        <f t="shared" si="20"/>
        <v>97.97</v>
      </c>
      <c r="H200" s="2">
        <v>92.28</v>
      </c>
      <c r="I200" s="2">
        <v>93.94</v>
      </c>
      <c r="J200" s="2">
        <v>93</v>
      </c>
      <c r="K200" s="2">
        <v>98.39</v>
      </c>
      <c r="L200" s="2">
        <v>97.97</v>
      </c>
    </row>
    <row r="201" spans="1:12" x14ac:dyDescent="0.15">
      <c r="A201" s="1">
        <v>42576</v>
      </c>
      <c r="B201" s="2">
        <f t="shared" si="16"/>
        <v>92.29</v>
      </c>
      <c r="C201" s="2">
        <f t="shared" si="17"/>
        <v>93.72</v>
      </c>
      <c r="D201" s="2">
        <f t="shared" si="18"/>
        <v>93</v>
      </c>
      <c r="E201" s="2">
        <f t="shared" si="19"/>
        <v>98.33</v>
      </c>
      <c r="F201" s="2">
        <f t="shared" si="20"/>
        <v>97.95</v>
      </c>
      <c r="H201" s="2">
        <v>92.29</v>
      </c>
      <c r="I201" s="2">
        <v>93.72</v>
      </c>
      <c r="J201" s="2">
        <v>93</v>
      </c>
      <c r="K201" s="2">
        <v>98.33</v>
      </c>
      <c r="L201" s="2">
        <v>97.95</v>
      </c>
    </row>
    <row r="202" spans="1:12" x14ac:dyDescent="0.15">
      <c r="A202" s="1">
        <v>42577</v>
      </c>
      <c r="B202" s="2">
        <f t="shared" si="16"/>
        <v>92.3</v>
      </c>
      <c r="C202" s="2">
        <f t="shared" si="17"/>
        <v>93.8</v>
      </c>
      <c r="D202" s="2">
        <f t="shared" si="18"/>
        <v>93.02</v>
      </c>
      <c r="E202" s="2">
        <f t="shared" si="19"/>
        <v>98.34</v>
      </c>
      <c r="F202" s="2">
        <f t="shared" si="20"/>
        <v>97.96</v>
      </c>
      <c r="H202" s="2">
        <v>92.3</v>
      </c>
      <c r="I202" s="2">
        <v>93.8</v>
      </c>
      <c r="J202" s="2">
        <v>93.02</v>
      </c>
      <c r="K202" s="2">
        <v>98.34</v>
      </c>
      <c r="L202" s="2">
        <v>97.96</v>
      </c>
    </row>
    <row r="203" spans="1:12" x14ac:dyDescent="0.15">
      <c r="A203" s="1">
        <v>42578</v>
      </c>
      <c r="B203" s="2">
        <f t="shared" si="16"/>
        <v>92.22</v>
      </c>
      <c r="C203" s="2">
        <f t="shared" si="17"/>
        <v>93.75</v>
      </c>
      <c r="D203" s="2">
        <f t="shared" si="18"/>
        <v>93.01</v>
      </c>
      <c r="E203" s="2">
        <f t="shared" si="19"/>
        <v>98.33</v>
      </c>
      <c r="F203" s="2">
        <f t="shared" si="20"/>
        <v>97.93</v>
      </c>
      <c r="H203" s="2">
        <v>92.22</v>
      </c>
      <c r="I203" s="2">
        <v>93.75</v>
      </c>
      <c r="J203" s="2">
        <v>93.01</v>
      </c>
      <c r="K203" s="2">
        <v>98.33</v>
      </c>
      <c r="L203" s="2">
        <v>97.93</v>
      </c>
    </row>
    <row r="204" spans="1:12" x14ac:dyDescent="0.15">
      <c r="A204" s="1">
        <v>42579</v>
      </c>
      <c r="B204" s="2">
        <f t="shared" si="16"/>
        <v>92.25</v>
      </c>
      <c r="C204" s="2">
        <f t="shared" si="17"/>
        <v>93.77</v>
      </c>
      <c r="D204" s="2">
        <f t="shared" si="18"/>
        <v>93.11</v>
      </c>
      <c r="E204" s="2">
        <f t="shared" si="19"/>
        <v>98.43</v>
      </c>
      <c r="F204" s="2">
        <f t="shared" si="20"/>
        <v>98.03</v>
      </c>
      <c r="H204" s="2">
        <v>92.25</v>
      </c>
      <c r="I204" s="2">
        <v>93.77</v>
      </c>
      <c r="J204" s="2">
        <v>93.11</v>
      </c>
      <c r="K204" s="2">
        <v>98.43</v>
      </c>
      <c r="L204" s="2">
        <v>98.03</v>
      </c>
    </row>
    <row r="205" spans="1:12" x14ac:dyDescent="0.15">
      <c r="A205" s="1">
        <v>42580</v>
      </c>
      <c r="B205" s="2">
        <f t="shared" si="16"/>
        <v>92.45</v>
      </c>
      <c r="C205" s="2">
        <f t="shared" si="17"/>
        <v>94.18</v>
      </c>
      <c r="D205" s="2">
        <f t="shared" si="18"/>
        <v>93.43</v>
      </c>
      <c r="E205" s="2">
        <f t="shared" si="19"/>
        <v>98.62</v>
      </c>
      <c r="F205" s="2">
        <f t="shared" si="20"/>
        <v>98.21</v>
      </c>
      <c r="H205" s="2">
        <v>92.45</v>
      </c>
      <c r="I205" s="2">
        <v>94.18</v>
      </c>
      <c r="J205" s="2">
        <v>93.43</v>
      </c>
      <c r="K205" s="2">
        <v>98.62</v>
      </c>
      <c r="L205" s="2">
        <v>98.21</v>
      </c>
    </row>
    <row r="206" spans="1:12" x14ac:dyDescent="0.15">
      <c r="A206" s="1">
        <v>42583</v>
      </c>
      <c r="B206" s="2">
        <f t="shared" si="16"/>
        <v>92.66</v>
      </c>
      <c r="C206" s="2">
        <f t="shared" si="17"/>
        <v>94.69</v>
      </c>
      <c r="D206" s="2">
        <f t="shared" si="18"/>
        <v>93.78</v>
      </c>
      <c r="E206" s="2">
        <f t="shared" si="19"/>
        <v>98.68</v>
      </c>
      <c r="F206" s="2">
        <f t="shared" si="20"/>
        <v>98.4</v>
      </c>
      <c r="H206" s="2">
        <v>92.66</v>
      </c>
      <c r="I206" s="2">
        <v>94.69</v>
      </c>
      <c r="J206" s="2">
        <v>93.78</v>
      </c>
      <c r="K206" s="2">
        <v>98.68</v>
      </c>
      <c r="L206" s="2">
        <v>98.4</v>
      </c>
    </row>
    <row r="207" spans="1:12" x14ac:dyDescent="0.15">
      <c r="A207" s="1">
        <v>42584</v>
      </c>
      <c r="B207" s="2">
        <f t="shared" si="16"/>
        <v>93.51</v>
      </c>
      <c r="C207" s="2">
        <f t="shared" si="17"/>
        <v>95.7</v>
      </c>
      <c r="D207" s="2">
        <f t="shared" si="18"/>
        <v>94.68</v>
      </c>
      <c r="E207" s="2">
        <f t="shared" si="19"/>
        <v>98.86</v>
      </c>
      <c r="F207" s="2">
        <f t="shared" si="20"/>
        <v>98.6</v>
      </c>
      <c r="H207" s="2">
        <v>93.51</v>
      </c>
      <c r="I207" s="2">
        <v>95.7</v>
      </c>
      <c r="J207" s="2">
        <v>94.68</v>
      </c>
      <c r="K207" s="2">
        <v>98.86</v>
      </c>
      <c r="L207" s="2">
        <v>98.6</v>
      </c>
    </row>
    <row r="208" spans="1:12" x14ac:dyDescent="0.15">
      <c r="A208" s="1">
        <v>42585</v>
      </c>
      <c r="B208" s="2">
        <f t="shared" si="16"/>
        <v>93.3</v>
      </c>
      <c r="C208" s="2">
        <f t="shared" si="17"/>
        <v>96.27</v>
      </c>
      <c r="D208" s="2">
        <f t="shared" si="18"/>
        <v>94.35</v>
      </c>
      <c r="E208" s="2">
        <f t="shared" si="19"/>
        <v>98.86</v>
      </c>
      <c r="F208" s="2">
        <f t="shared" si="20"/>
        <v>98.55</v>
      </c>
      <c r="H208" s="2">
        <v>93.3</v>
      </c>
      <c r="I208" s="2">
        <v>96.27</v>
      </c>
      <c r="J208" s="2">
        <v>94.35</v>
      </c>
      <c r="K208" s="2">
        <v>98.86</v>
      </c>
      <c r="L208" s="2">
        <v>98.55</v>
      </c>
    </row>
    <row r="209" spans="1:12" x14ac:dyDescent="0.15">
      <c r="A209" s="1">
        <v>42586</v>
      </c>
      <c r="B209" s="2">
        <f t="shared" si="16"/>
        <v>94.04</v>
      </c>
      <c r="C209" s="2">
        <f t="shared" si="17"/>
        <v>97.25</v>
      </c>
      <c r="D209" s="2">
        <f t="shared" si="18"/>
        <v>94.96</v>
      </c>
      <c r="E209" s="2">
        <f t="shared" si="19"/>
        <v>99.06</v>
      </c>
      <c r="F209" s="2">
        <f t="shared" si="20"/>
        <v>98.79</v>
      </c>
      <c r="H209" s="2">
        <v>94.04</v>
      </c>
      <c r="I209" s="2">
        <v>97.25</v>
      </c>
      <c r="J209" s="2">
        <v>94.96</v>
      </c>
      <c r="K209" s="2">
        <v>99.06</v>
      </c>
      <c r="L209" s="2">
        <v>98.79</v>
      </c>
    </row>
    <row r="210" spans="1:12" x14ac:dyDescent="0.15">
      <c r="A210" s="1">
        <v>42587</v>
      </c>
      <c r="B210" s="2">
        <f t="shared" si="16"/>
        <v>94.47</v>
      </c>
      <c r="C210" s="2">
        <f t="shared" si="17"/>
        <v>98.14</v>
      </c>
      <c r="D210" s="2">
        <f t="shared" si="18"/>
        <v>95.21</v>
      </c>
      <c r="E210" s="2">
        <f t="shared" si="19"/>
        <v>99.08</v>
      </c>
      <c r="F210" s="2">
        <f t="shared" si="20"/>
        <v>98.83</v>
      </c>
      <c r="H210" s="2">
        <v>94.47</v>
      </c>
      <c r="I210" s="2">
        <v>98.14</v>
      </c>
      <c r="J210" s="2">
        <v>95.21</v>
      </c>
      <c r="K210" s="2">
        <v>99.08</v>
      </c>
      <c r="L210" s="2">
        <v>98.83</v>
      </c>
    </row>
    <row r="211" spans="1:12" x14ac:dyDescent="0.15">
      <c r="A211" s="1">
        <v>42590</v>
      </c>
      <c r="B211" s="2">
        <f t="shared" si="16"/>
        <v>94.76</v>
      </c>
      <c r="C211" s="2">
        <f t="shared" si="17"/>
        <v>99</v>
      </c>
      <c r="D211" s="2">
        <f t="shared" si="18"/>
        <v>95.23</v>
      </c>
      <c r="E211" s="2">
        <f t="shared" si="19"/>
        <v>99.1</v>
      </c>
      <c r="F211" s="2">
        <f t="shared" si="20"/>
        <v>98.88</v>
      </c>
      <c r="H211" s="2">
        <v>94.76</v>
      </c>
      <c r="I211" s="2">
        <v>99</v>
      </c>
      <c r="J211" s="2">
        <v>95.23</v>
      </c>
      <c r="K211" s="2">
        <v>99.1</v>
      </c>
      <c r="L211" s="2">
        <v>98.88</v>
      </c>
    </row>
    <row r="212" spans="1:12" x14ac:dyDescent="0.15">
      <c r="A212" s="1">
        <v>42591</v>
      </c>
      <c r="B212" s="2">
        <f t="shared" si="16"/>
        <v>95.08</v>
      </c>
      <c r="C212" s="2">
        <f t="shared" si="17"/>
        <v>99.06</v>
      </c>
      <c r="D212" s="2">
        <f t="shared" si="18"/>
        <v>95.35</v>
      </c>
      <c r="E212" s="2">
        <f t="shared" si="19"/>
        <v>99.14</v>
      </c>
      <c r="F212" s="2">
        <f t="shared" si="20"/>
        <v>98.91</v>
      </c>
      <c r="H212" s="2">
        <v>95.08</v>
      </c>
      <c r="I212" s="2">
        <v>99.06</v>
      </c>
      <c r="J212" s="2">
        <v>95.35</v>
      </c>
      <c r="K212" s="2">
        <v>99.14</v>
      </c>
      <c r="L212" s="2">
        <v>98.91</v>
      </c>
    </row>
    <row r="213" spans="1:12" x14ac:dyDescent="0.15">
      <c r="A213" s="1">
        <v>42592</v>
      </c>
      <c r="B213" s="2">
        <f t="shared" si="16"/>
        <v>95.5</v>
      </c>
      <c r="C213" s="2">
        <f t="shared" si="17"/>
        <v>98.99</v>
      </c>
      <c r="D213" s="2">
        <f t="shared" si="18"/>
        <v>95.64</v>
      </c>
      <c r="E213" s="2">
        <f t="shared" si="19"/>
        <v>99.25</v>
      </c>
      <c r="F213" s="2">
        <f t="shared" si="20"/>
        <v>99</v>
      </c>
      <c r="H213" s="2">
        <v>95.5</v>
      </c>
      <c r="I213" s="2">
        <v>98.99</v>
      </c>
      <c r="J213" s="2">
        <v>95.64</v>
      </c>
      <c r="K213" s="2">
        <v>99.25</v>
      </c>
      <c r="L213" s="2">
        <v>99</v>
      </c>
    </row>
    <row r="214" spans="1:12" x14ac:dyDescent="0.15">
      <c r="A214" s="1">
        <v>42593</v>
      </c>
      <c r="B214" s="2">
        <f t="shared" si="16"/>
        <v>95.6</v>
      </c>
      <c r="C214" s="2">
        <f t="shared" si="17"/>
        <v>99.03</v>
      </c>
      <c r="D214" s="2">
        <f t="shared" si="18"/>
        <v>95.65</v>
      </c>
      <c r="E214" s="2">
        <f t="shared" si="19"/>
        <v>99.27</v>
      </c>
      <c r="F214" s="2">
        <f t="shared" si="20"/>
        <v>99</v>
      </c>
      <c r="H214" s="2">
        <v>95.6</v>
      </c>
      <c r="I214" s="2">
        <v>99.03</v>
      </c>
      <c r="J214" s="2">
        <v>95.65</v>
      </c>
      <c r="K214" s="2">
        <v>99.27</v>
      </c>
      <c r="L214" s="2">
        <v>99</v>
      </c>
    </row>
    <row r="215" spans="1:12" x14ac:dyDescent="0.15">
      <c r="A215" s="1">
        <v>42594</v>
      </c>
      <c r="B215" s="2">
        <f t="shared" si="16"/>
        <v>95.87</v>
      </c>
      <c r="C215" s="2">
        <f t="shared" si="17"/>
        <v>99.33</v>
      </c>
      <c r="D215" s="2">
        <f t="shared" si="18"/>
        <v>95.78</v>
      </c>
      <c r="E215" s="2">
        <f t="shared" si="19"/>
        <v>99.33</v>
      </c>
      <c r="F215" s="2">
        <f t="shared" si="20"/>
        <v>99.16</v>
      </c>
      <c r="H215" s="2">
        <v>95.87</v>
      </c>
      <c r="I215" s="2">
        <v>99.33</v>
      </c>
      <c r="J215" s="2">
        <v>95.78</v>
      </c>
      <c r="K215" s="2">
        <v>99.33</v>
      </c>
      <c r="L215" s="2">
        <v>99.16</v>
      </c>
    </row>
    <row r="216" spans="1:12" x14ac:dyDescent="0.15">
      <c r="A216" s="1">
        <v>42597</v>
      </c>
      <c r="B216" s="2">
        <f t="shared" si="16"/>
        <v>95.15</v>
      </c>
      <c r="C216" s="2">
        <f t="shared" si="17"/>
        <v>98.37</v>
      </c>
      <c r="D216" s="2">
        <f t="shared" si="18"/>
        <v>95.25</v>
      </c>
      <c r="E216" s="2">
        <f t="shared" si="19"/>
        <v>99.18</v>
      </c>
      <c r="F216" s="2">
        <f t="shared" si="20"/>
        <v>98.99</v>
      </c>
      <c r="H216" s="2">
        <v>95.15</v>
      </c>
      <c r="I216" s="2">
        <v>98.37</v>
      </c>
      <c r="J216" s="2">
        <v>95.25</v>
      </c>
      <c r="K216" s="2">
        <v>99.18</v>
      </c>
      <c r="L216" s="2">
        <v>98.99</v>
      </c>
    </row>
    <row r="217" spans="1:12" x14ac:dyDescent="0.15">
      <c r="A217" s="1">
        <v>42598</v>
      </c>
      <c r="B217" s="2">
        <f t="shared" si="16"/>
        <v>95.75</v>
      </c>
      <c r="C217" s="2">
        <f t="shared" si="17"/>
        <v>99.21</v>
      </c>
      <c r="D217" s="2">
        <f t="shared" si="18"/>
        <v>95.69</v>
      </c>
      <c r="E217" s="2">
        <f t="shared" si="19"/>
        <v>99.28</v>
      </c>
      <c r="F217" s="2">
        <f t="shared" si="20"/>
        <v>99.05</v>
      </c>
      <c r="H217" s="2">
        <v>95.75</v>
      </c>
      <c r="I217" s="2">
        <v>99.21</v>
      </c>
      <c r="J217" s="2">
        <v>95.69</v>
      </c>
      <c r="K217" s="2">
        <v>99.28</v>
      </c>
      <c r="L217" s="2">
        <v>99.05</v>
      </c>
    </row>
    <row r="218" spans="1:12" x14ac:dyDescent="0.15">
      <c r="A218" s="1">
        <v>42599</v>
      </c>
      <c r="B218" s="2">
        <f t="shared" si="16"/>
        <v>96.08</v>
      </c>
      <c r="C218" s="2">
        <f t="shared" si="17"/>
        <v>99.3</v>
      </c>
      <c r="D218" s="2">
        <f t="shared" si="18"/>
        <v>95.91</v>
      </c>
      <c r="E218" s="2">
        <f t="shared" si="19"/>
        <v>99.3</v>
      </c>
      <c r="F218" s="2">
        <f t="shared" si="20"/>
        <v>99.1</v>
      </c>
      <c r="H218" s="2">
        <v>96.08</v>
      </c>
      <c r="I218" s="2">
        <v>99.3</v>
      </c>
      <c r="J218" s="2">
        <v>95.91</v>
      </c>
      <c r="K218" s="2">
        <v>99.3</v>
      </c>
      <c r="L218" s="2">
        <v>99.1</v>
      </c>
    </row>
    <row r="219" spans="1:12" x14ac:dyDescent="0.15">
      <c r="A219" s="1">
        <v>42600</v>
      </c>
      <c r="B219" s="2">
        <f t="shared" si="16"/>
        <v>96.06</v>
      </c>
      <c r="C219" s="2">
        <f t="shared" si="17"/>
        <v>99.14</v>
      </c>
      <c r="D219" s="2">
        <f t="shared" si="18"/>
        <v>95.81</v>
      </c>
      <c r="E219" s="2">
        <f t="shared" si="19"/>
        <v>99.28</v>
      </c>
      <c r="F219" s="2">
        <f t="shared" si="20"/>
        <v>99.07</v>
      </c>
      <c r="H219" s="2">
        <v>96.06</v>
      </c>
      <c r="I219" s="2">
        <v>99.14</v>
      </c>
      <c r="J219" s="2">
        <v>95.81</v>
      </c>
      <c r="K219" s="2">
        <v>99.28</v>
      </c>
      <c r="L219" s="2">
        <v>99.07</v>
      </c>
    </row>
    <row r="220" spans="1:12" x14ac:dyDescent="0.15">
      <c r="A220" s="1">
        <v>42601</v>
      </c>
      <c r="B220" s="2">
        <f t="shared" si="16"/>
        <v>95.9</v>
      </c>
      <c r="C220" s="2">
        <f t="shared" si="17"/>
        <v>98.95</v>
      </c>
      <c r="D220" s="2">
        <f t="shared" si="18"/>
        <v>95.72</v>
      </c>
      <c r="E220" s="2">
        <f t="shared" si="19"/>
        <v>99.3</v>
      </c>
      <c r="F220" s="2">
        <f t="shared" si="20"/>
        <v>99.07</v>
      </c>
      <c r="H220" s="2">
        <v>95.9</v>
      </c>
      <c r="I220" s="2">
        <v>98.95</v>
      </c>
      <c r="J220" s="2">
        <v>95.72</v>
      </c>
      <c r="K220" s="2">
        <v>99.3</v>
      </c>
      <c r="L220" s="2">
        <v>99.07</v>
      </c>
    </row>
    <row r="221" spans="1:12" x14ac:dyDescent="0.15">
      <c r="A221" s="1">
        <v>42604</v>
      </c>
      <c r="B221" s="2">
        <f t="shared" si="16"/>
        <v>95.81</v>
      </c>
      <c r="C221" s="2">
        <f t="shared" si="17"/>
        <v>98.89</v>
      </c>
      <c r="D221" s="2">
        <f t="shared" si="18"/>
        <v>95.61</v>
      </c>
      <c r="E221" s="2">
        <f t="shared" si="19"/>
        <v>99.24</v>
      </c>
      <c r="F221" s="2">
        <f t="shared" si="20"/>
        <v>99.04</v>
      </c>
      <c r="H221" s="2">
        <v>95.81</v>
      </c>
      <c r="I221" s="2">
        <v>98.89</v>
      </c>
      <c r="J221" s="2">
        <v>95.61</v>
      </c>
      <c r="K221" s="2">
        <v>99.24</v>
      </c>
      <c r="L221" s="2">
        <v>99.04</v>
      </c>
    </row>
    <row r="222" spans="1:12" x14ac:dyDescent="0.15">
      <c r="A222" s="1">
        <v>42605</v>
      </c>
      <c r="B222" s="2">
        <f t="shared" si="16"/>
        <v>96.14</v>
      </c>
      <c r="C222" s="2">
        <f t="shared" si="17"/>
        <v>99.04</v>
      </c>
      <c r="D222" s="2">
        <f t="shared" si="18"/>
        <v>95.73</v>
      </c>
      <c r="E222" s="2">
        <f t="shared" si="19"/>
        <v>99.2</v>
      </c>
      <c r="F222" s="2">
        <f t="shared" si="20"/>
        <v>99.06</v>
      </c>
      <c r="H222" s="2">
        <v>96.14</v>
      </c>
      <c r="I222" s="2">
        <v>99.04</v>
      </c>
      <c r="J222" s="2">
        <v>95.73</v>
      </c>
      <c r="K222" s="2">
        <v>99.2</v>
      </c>
      <c r="L222" s="2">
        <v>99.06</v>
      </c>
    </row>
    <row r="223" spans="1:12" x14ac:dyDescent="0.15">
      <c r="A223" s="1">
        <v>42606</v>
      </c>
      <c r="B223" s="2">
        <f t="shared" si="16"/>
        <v>96.3</v>
      </c>
      <c r="C223" s="2">
        <f t="shared" si="17"/>
        <v>99.3</v>
      </c>
      <c r="D223" s="2">
        <f t="shared" si="18"/>
        <v>95.86</v>
      </c>
      <c r="E223" s="2">
        <f t="shared" si="19"/>
        <v>99.28</v>
      </c>
      <c r="F223" s="2">
        <f t="shared" si="20"/>
        <v>99.1</v>
      </c>
      <c r="H223" s="2">
        <v>96.3</v>
      </c>
      <c r="I223" s="2">
        <v>99.3</v>
      </c>
      <c r="J223" s="2">
        <v>95.86</v>
      </c>
      <c r="K223" s="2">
        <v>99.28</v>
      </c>
      <c r="L223" s="2">
        <v>99.1</v>
      </c>
    </row>
    <row r="224" spans="1:12" x14ac:dyDescent="0.15">
      <c r="A224" s="1">
        <v>42607</v>
      </c>
      <c r="B224" s="2">
        <f t="shared" si="16"/>
        <v>96.22</v>
      </c>
      <c r="C224" s="2">
        <f t="shared" si="17"/>
        <v>99.2</v>
      </c>
      <c r="D224" s="2">
        <f t="shared" si="18"/>
        <v>95.9</v>
      </c>
      <c r="E224" s="2">
        <f t="shared" si="19"/>
        <v>99.32</v>
      </c>
      <c r="F224" s="2">
        <f t="shared" si="20"/>
        <v>99.11</v>
      </c>
      <c r="H224" s="2">
        <v>96.22</v>
      </c>
      <c r="I224" s="2">
        <v>99.2</v>
      </c>
      <c r="J224" s="2">
        <v>95.9</v>
      </c>
      <c r="K224" s="2">
        <v>99.32</v>
      </c>
      <c r="L224" s="2">
        <v>99.11</v>
      </c>
    </row>
    <row r="225" spans="1:12" x14ac:dyDescent="0.15">
      <c r="A225" s="1">
        <v>42608</v>
      </c>
      <c r="B225" s="2">
        <f t="shared" si="16"/>
        <v>96.37</v>
      </c>
      <c r="C225" s="2">
        <f t="shared" si="17"/>
        <v>99.32</v>
      </c>
      <c r="D225" s="2">
        <f t="shared" si="18"/>
        <v>96.11</v>
      </c>
      <c r="E225" s="2">
        <f t="shared" si="19"/>
        <v>99.4</v>
      </c>
      <c r="F225" s="2">
        <f t="shared" si="20"/>
        <v>99.2</v>
      </c>
      <c r="H225" s="2">
        <v>96.37</v>
      </c>
      <c r="I225" s="2">
        <v>99.32</v>
      </c>
      <c r="J225" s="2">
        <v>96.11</v>
      </c>
      <c r="K225" s="2">
        <v>99.4</v>
      </c>
      <c r="L225" s="2">
        <v>99.2</v>
      </c>
    </row>
    <row r="226" spans="1:12" x14ac:dyDescent="0.15">
      <c r="A226" s="1">
        <v>42611</v>
      </c>
      <c r="B226" s="2">
        <f t="shared" si="16"/>
        <v>96.5</v>
      </c>
      <c r="C226" s="2">
        <f t="shared" si="17"/>
        <v>99.34</v>
      </c>
      <c r="D226" s="2">
        <f t="shared" si="18"/>
        <v>96.12</v>
      </c>
      <c r="E226" s="2">
        <f t="shared" si="19"/>
        <v>99.39</v>
      </c>
      <c r="F226" s="2">
        <f t="shared" si="20"/>
        <v>99.23</v>
      </c>
      <c r="H226" s="2">
        <v>96.5</v>
      </c>
      <c r="I226" s="2">
        <v>99.34</v>
      </c>
      <c r="J226" s="2">
        <v>96.12</v>
      </c>
      <c r="K226" s="2">
        <v>99.39</v>
      </c>
      <c r="L226" s="2">
        <v>99.23</v>
      </c>
    </row>
    <row r="227" spans="1:12" x14ac:dyDescent="0.15">
      <c r="A227" s="1">
        <v>42612</v>
      </c>
      <c r="B227" s="2">
        <f t="shared" si="16"/>
        <v>96.96</v>
      </c>
      <c r="C227" s="2">
        <f t="shared" si="17"/>
        <v>99.58</v>
      </c>
      <c r="D227" s="2">
        <f t="shared" si="18"/>
        <v>96.42</v>
      </c>
      <c r="E227" s="2">
        <f t="shared" si="19"/>
        <v>99.43</v>
      </c>
      <c r="F227" s="2">
        <f t="shared" si="20"/>
        <v>99.26</v>
      </c>
      <c r="H227" s="2">
        <v>96.96</v>
      </c>
      <c r="I227" s="2">
        <v>99.58</v>
      </c>
      <c r="J227" s="2">
        <v>96.42</v>
      </c>
      <c r="K227" s="2">
        <v>99.43</v>
      </c>
      <c r="L227" s="2">
        <v>99.26</v>
      </c>
    </row>
    <row r="228" spans="1:12" x14ac:dyDescent="0.15">
      <c r="A228" s="1">
        <v>42613</v>
      </c>
      <c r="B228" s="2">
        <f t="shared" si="16"/>
        <v>97.49</v>
      </c>
      <c r="C228" s="2">
        <f t="shared" si="17"/>
        <v>99.77</v>
      </c>
      <c r="D228" s="2">
        <f t="shared" si="18"/>
        <v>96.78</v>
      </c>
      <c r="E228" s="2">
        <f t="shared" si="19"/>
        <v>99.47</v>
      </c>
      <c r="F228" s="2">
        <f t="shared" si="20"/>
        <v>99.29</v>
      </c>
      <c r="H228" s="2">
        <v>97.49</v>
      </c>
      <c r="I228" s="2">
        <v>99.77</v>
      </c>
      <c r="J228" s="2">
        <v>96.78</v>
      </c>
      <c r="K228" s="2">
        <v>99.47</v>
      </c>
      <c r="L228" s="2">
        <v>99.29</v>
      </c>
    </row>
    <row r="229" spans="1:12" x14ac:dyDescent="0.15">
      <c r="A229" s="1">
        <v>42614</v>
      </c>
      <c r="B229" s="2">
        <f t="shared" si="16"/>
        <v>98.27</v>
      </c>
      <c r="C229" s="2">
        <f t="shared" si="17"/>
        <v>100.73</v>
      </c>
      <c r="D229" s="2">
        <f t="shared" si="18"/>
        <v>97.74</v>
      </c>
      <c r="E229" s="2">
        <f t="shared" si="19"/>
        <v>99.65</v>
      </c>
      <c r="F229" s="2">
        <f t="shared" si="20"/>
        <v>99.42</v>
      </c>
      <c r="H229" s="2">
        <v>98.27</v>
      </c>
      <c r="I229" s="2">
        <v>100.73</v>
      </c>
      <c r="J229" s="2">
        <v>97.74</v>
      </c>
      <c r="K229" s="2">
        <v>99.65</v>
      </c>
      <c r="L229" s="2">
        <v>99.42</v>
      </c>
    </row>
    <row r="230" spans="1:12" x14ac:dyDescent="0.15">
      <c r="A230" s="1">
        <v>42615</v>
      </c>
      <c r="B230" s="2">
        <f t="shared" si="16"/>
        <v>98.57</v>
      </c>
      <c r="C230" s="2">
        <f t="shared" si="17"/>
        <v>101.67</v>
      </c>
      <c r="D230" s="2">
        <f t="shared" si="18"/>
        <v>98.1</v>
      </c>
      <c r="E230" s="2">
        <f t="shared" si="19"/>
        <v>99.82</v>
      </c>
      <c r="F230" s="2">
        <f t="shared" si="20"/>
        <v>99.7</v>
      </c>
      <c r="H230" s="2">
        <v>98.57</v>
      </c>
      <c r="I230" s="2">
        <v>101.67</v>
      </c>
      <c r="J230" s="2">
        <v>98.1</v>
      </c>
      <c r="K230" s="2">
        <v>99.82</v>
      </c>
      <c r="L230" s="2">
        <v>99.7</v>
      </c>
    </row>
    <row r="231" spans="1:12" x14ac:dyDescent="0.15">
      <c r="A231" s="1">
        <v>42618</v>
      </c>
      <c r="B231" s="2">
        <f t="shared" si="16"/>
        <v>98.68</v>
      </c>
      <c r="C231" s="2">
        <f t="shared" si="17"/>
        <v>102.29</v>
      </c>
      <c r="D231" s="2">
        <f t="shared" si="18"/>
        <v>98.19</v>
      </c>
      <c r="E231" s="2">
        <f t="shared" si="19"/>
        <v>99.94</v>
      </c>
      <c r="F231" s="2">
        <f t="shared" si="20"/>
        <v>99.74</v>
      </c>
      <c r="H231" s="2">
        <v>98.68</v>
      </c>
      <c r="I231" s="2">
        <v>102.29</v>
      </c>
      <c r="J231" s="2">
        <v>98.19</v>
      </c>
      <c r="K231" s="2">
        <v>99.94</v>
      </c>
      <c r="L231" s="2">
        <v>99.74</v>
      </c>
    </row>
    <row r="232" spans="1:12" x14ac:dyDescent="0.15">
      <c r="A232" s="1">
        <v>42619</v>
      </c>
      <c r="B232" s="2">
        <f t="shared" si="16"/>
        <v>98.65</v>
      </c>
      <c r="C232" s="2">
        <f t="shared" si="17"/>
        <v>103.12</v>
      </c>
      <c r="D232" s="2">
        <f t="shared" si="18"/>
        <v>98.24</v>
      </c>
      <c r="E232" s="2">
        <f t="shared" si="19"/>
        <v>99.89</v>
      </c>
      <c r="F232" s="2">
        <f t="shared" si="20"/>
        <v>99.74</v>
      </c>
      <c r="H232" s="2">
        <v>98.65</v>
      </c>
      <c r="I232" s="2">
        <v>103.12</v>
      </c>
      <c r="J232" s="2">
        <v>98.24</v>
      </c>
      <c r="K232" s="2">
        <v>99.89</v>
      </c>
      <c r="L232" s="2">
        <v>99.74</v>
      </c>
    </row>
    <row r="233" spans="1:12" x14ac:dyDescent="0.15">
      <c r="A233" s="1">
        <v>42620</v>
      </c>
      <c r="B233" s="2">
        <f t="shared" si="16"/>
        <v>98.34</v>
      </c>
      <c r="C233" s="2">
        <f t="shared" si="17"/>
        <v>102.78</v>
      </c>
      <c r="D233" s="2">
        <f t="shared" si="18"/>
        <v>98.01</v>
      </c>
      <c r="E233" s="2">
        <f t="shared" si="19"/>
        <v>99.88</v>
      </c>
      <c r="F233" s="2">
        <f t="shared" si="20"/>
        <v>99.78</v>
      </c>
      <c r="H233" s="2">
        <v>98.34</v>
      </c>
      <c r="I233" s="2">
        <v>102.78</v>
      </c>
      <c r="J233" s="2">
        <v>98.01</v>
      </c>
      <c r="K233" s="2">
        <v>99.88</v>
      </c>
      <c r="L233" s="2">
        <v>99.78</v>
      </c>
    </row>
    <row r="234" spans="1:12" x14ac:dyDescent="0.15">
      <c r="A234" s="1">
        <v>42621</v>
      </c>
      <c r="B234" s="2">
        <f t="shared" si="16"/>
        <v>98.37</v>
      </c>
      <c r="C234" s="2">
        <f t="shared" si="17"/>
        <v>102.81</v>
      </c>
      <c r="D234" s="2">
        <f t="shared" si="18"/>
        <v>98.03</v>
      </c>
      <c r="E234" s="2">
        <f t="shared" si="19"/>
        <v>99.88</v>
      </c>
      <c r="F234" s="2">
        <f t="shared" si="20"/>
        <v>99.75</v>
      </c>
      <c r="H234" s="2">
        <v>98.37</v>
      </c>
      <c r="I234" s="2">
        <v>102.81</v>
      </c>
      <c r="J234" s="2">
        <v>98.03</v>
      </c>
      <c r="K234" s="2">
        <v>99.88</v>
      </c>
      <c r="L234" s="2">
        <v>99.75</v>
      </c>
    </row>
    <row r="235" spans="1:12" x14ac:dyDescent="0.15">
      <c r="A235" s="1">
        <v>42622</v>
      </c>
      <c r="B235" s="2">
        <f t="shared" si="16"/>
        <v>98.7</v>
      </c>
      <c r="C235" s="2">
        <f t="shared" si="17"/>
        <v>103.35</v>
      </c>
      <c r="D235" s="2">
        <f t="shared" si="18"/>
        <v>98.17</v>
      </c>
      <c r="E235" s="2">
        <f t="shared" si="19"/>
        <v>99.92</v>
      </c>
      <c r="F235" s="2">
        <f t="shared" si="20"/>
        <v>99.82</v>
      </c>
      <c r="H235" s="2">
        <v>98.7</v>
      </c>
      <c r="I235" s="2">
        <v>103.35</v>
      </c>
      <c r="J235" s="2">
        <v>98.17</v>
      </c>
      <c r="K235" s="2">
        <v>99.92</v>
      </c>
      <c r="L235" s="2">
        <v>99.82</v>
      </c>
    </row>
    <row r="236" spans="1:12" x14ac:dyDescent="0.15">
      <c r="A236" s="1">
        <v>42625</v>
      </c>
      <c r="B236" s="2">
        <f t="shared" si="16"/>
        <v>98.43</v>
      </c>
      <c r="C236" s="2">
        <f t="shared" si="17"/>
        <v>102.86</v>
      </c>
      <c r="D236" s="2">
        <f t="shared" si="18"/>
        <v>97.89</v>
      </c>
      <c r="E236" s="2">
        <f t="shared" si="19"/>
        <v>99.82</v>
      </c>
      <c r="F236" s="2">
        <f t="shared" si="20"/>
        <v>99.74</v>
      </c>
      <c r="H236" s="2">
        <v>98.43</v>
      </c>
      <c r="I236" s="2">
        <v>102.86</v>
      </c>
      <c r="J236" s="2">
        <v>97.89</v>
      </c>
      <c r="K236" s="2">
        <v>99.82</v>
      </c>
      <c r="L236" s="2">
        <v>99.74</v>
      </c>
    </row>
    <row r="237" spans="1:12" x14ac:dyDescent="0.15">
      <c r="A237" s="1">
        <v>42626</v>
      </c>
      <c r="B237" s="2">
        <f t="shared" si="16"/>
        <v>98.64</v>
      </c>
      <c r="C237" s="2">
        <f t="shared" si="17"/>
        <v>103.22</v>
      </c>
      <c r="D237" s="2">
        <f t="shared" si="18"/>
        <v>98.09</v>
      </c>
      <c r="E237" s="2">
        <f t="shared" si="19"/>
        <v>99.82</v>
      </c>
      <c r="F237" s="2">
        <f t="shared" si="20"/>
        <v>99.76</v>
      </c>
      <c r="H237" s="2">
        <v>98.64</v>
      </c>
      <c r="I237" s="2">
        <v>103.22</v>
      </c>
      <c r="J237" s="2">
        <v>98.09</v>
      </c>
      <c r="K237" s="2">
        <v>99.82</v>
      </c>
      <c r="L237" s="2">
        <v>99.76</v>
      </c>
    </row>
    <row r="238" spans="1:12" x14ac:dyDescent="0.15">
      <c r="A238" s="1">
        <v>42627</v>
      </c>
      <c r="B238" s="2">
        <f t="shared" si="16"/>
        <v>98.73</v>
      </c>
      <c r="C238" s="2">
        <f t="shared" si="17"/>
        <v>103.43</v>
      </c>
      <c r="D238" s="2">
        <f t="shared" si="18"/>
        <v>98.24</v>
      </c>
      <c r="E238" s="2">
        <f t="shared" si="19"/>
        <v>99.9</v>
      </c>
      <c r="F238" s="2">
        <f t="shared" si="20"/>
        <v>99.82</v>
      </c>
      <c r="H238" s="2">
        <v>98.73</v>
      </c>
      <c r="I238" s="2">
        <v>103.43</v>
      </c>
      <c r="J238" s="2">
        <v>98.24</v>
      </c>
      <c r="K238" s="2">
        <v>99.9</v>
      </c>
      <c r="L238" s="2">
        <v>99.82</v>
      </c>
    </row>
    <row r="239" spans="1:12" x14ac:dyDescent="0.15">
      <c r="A239" s="1">
        <v>42632</v>
      </c>
      <c r="B239" s="2">
        <f t="shared" si="16"/>
        <v>98.74</v>
      </c>
      <c r="C239" s="2">
        <f t="shared" si="17"/>
        <v>103.44</v>
      </c>
      <c r="D239" s="2">
        <f t="shared" si="18"/>
        <v>98.15</v>
      </c>
      <c r="E239" s="2">
        <f t="shared" si="19"/>
        <v>99.87</v>
      </c>
      <c r="F239" s="2">
        <f t="shared" si="20"/>
        <v>99.76</v>
      </c>
      <c r="H239" s="2">
        <v>98.74</v>
      </c>
      <c r="I239" s="2">
        <v>103.44</v>
      </c>
      <c r="J239" s="2">
        <v>98.15</v>
      </c>
      <c r="K239" s="2">
        <v>99.87</v>
      </c>
      <c r="L239" s="2">
        <v>99.76</v>
      </c>
    </row>
    <row r="240" spans="1:12" x14ac:dyDescent="0.15">
      <c r="A240" s="1">
        <v>42633</v>
      </c>
      <c r="B240" s="2">
        <f t="shared" si="16"/>
        <v>98.62</v>
      </c>
      <c r="C240" s="2">
        <f t="shared" si="17"/>
        <v>103.43</v>
      </c>
      <c r="D240" s="2">
        <f t="shared" si="18"/>
        <v>98</v>
      </c>
      <c r="E240" s="2">
        <f t="shared" si="19"/>
        <v>99.91</v>
      </c>
      <c r="F240" s="2">
        <f t="shared" si="20"/>
        <v>99.81</v>
      </c>
      <c r="H240" s="2">
        <v>98.62</v>
      </c>
      <c r="I240" s="2">
        <v>103.43</v>
      </c>
      <c r="J240" s="2">
        <v>98</v>
      </c>
      <c r="K240" s="2">
        <v>99.91</v>
      </c>
      <c r="L240" s="2">
        <v>99.81</v>
      </c>
    </row>
    <row r="241" spans="1:12" x14ac:dyDescent="0.15">
      <c r="A241" s="1">
        <v>42634</v>
      </c>
      <c r="B241" s="2">
        <f t="shared" si="16"/>
        <v>98.52</v>
      </c>
      <c r="C241" s="2">
        <f t="shared" si="17"/>
        <v>103.39</v>
      </c>
      <c r="D241" s="2">
        <f t="shared" si="18"/>
        <v>97.83</v>
      </c>
      <c r="E241" s="2">
        <f t="shared" si="19"/>
        <v>99.91</v>
      </c>
      <c r="F241" s="2">
        <f t="shared" si="20"/>
        <v>99.8</v>
      </c>
      <c r="H241" s="2">
        <v>98.52</v>
      </c>
      <c r="I241" s="2">
        <v>103.39</v>
      </c>
      <c r="J241" s="2">
        <v>97.83</v>
      </c>
      <c r="K241" s="2">
        <v>99.91</v>
      </c>
      <c r="L241" s="2">
        <v>99.8</v>
      </c>
    </row>
    <row r="242" spans="1:12" x14ac:dyDescent="0.15">
      <c r="A242" s="1">
        <v>42635</v>
      </c>
      <c r="B242" s="2">
        <f t="shared" si="16"/>
        <v>98.11</v>
      </c>
      <c r="C242" s="2">
        <f t="shared" si="17"/>
        <v>102.9</v>
      </c>
      <c r="D242" s="2">
        <f t="shared" si="18"/>
        <v>97.35</v>
      </c>
      <c r="E242" s="2">
        <f t="shared" si="19"/>
        <v>99.82</v>
      </c>
      <c r="F242" s="2">
        <f t="shared" si="20"/>
        <v>99.73</v>
      </c>
      <c r="H242" s="2">
        <v>98.11</v>
      </c>
      <c r="I242" s="2">
        <v>102.9</v>
      </c>
      <c r="J242" s="2">
        <v>97.35</v>
      </c>
      <c r="K242" s="2">
        <v>99.82</v>
      </c>
      <c r="L242" s="2">
        <v>99.73</v>
      </c>
    </row>
    <row r="243" spans="1:12" x14ac:dyDescent="0.15">
      <c r="A243" s="1">
        <v>42636</v>
      </c>
      <c r="B243" s="2">
        <f t="shared" si="16"/>
        <v>98.47</v>
      </c>
      <c r="C243" s="2">
        <f t="shared" si="17"/>
        <v>103.35</v>
      </c>
      <c r="D243" s="2">
        <f t="shared" si="18"/>
        <v>97.55</v>
      </c>
      <c r="E243" s="2">
        <f t="shared" si="19"/>
        <v>99.92</v>
      </c>
      <c r="F243" s="2">
        <f t="shared" si="20"/>
        <v>99.83</v>
      </c>
      <c r="H243" s="2">
        <v>98.47</v>
      </c>
      <c r="I243" s="2">
        <v>103.35</v>
      </c>
      <c r="J243" s="2">
        <v>97.55</v>
      </c>
      <c r="K243" s="2">
        <v>99.92</v>
      </c>
      <c r="L243" s="2">
        <v>99.83</v>
      </c>
    </row>
    <row r="244" spans="1:12" x14ac:dyDescent="0.15">
      <c r="A244" s="1">
        <v>42639</v>
      </c>
      <c r="B244" s="2">
        <f t="shared" si="16"/>
        <v>98.44</v>
      </c>
      <c r="C244" s="2">
        <f t="shared" si="17"/>
        <v>103.36</v>
      </c>
      <c r="D244" s="2">
        <f t="shared" si="18"/>
        <v>97.51</v>
      </c>
      <c r="E244" s="2">
        <f t="shared" si="19"/>
        <v>99.92</v>
      </c>
      <c r="F244" s="2">
        <f t="shared" si="20"/>
        <v>99.83</v>
      </c>
      <c r="H244" s="2">
        <v>98.44</v>
      </c>
      <c r="I244" s="2">
        <v>103.36</v>
      </c>
      <c r="J244" s="2">
        <v>97.51</v>
      </c>
      <c r="K244" s="2">
        <v>99.92</v>
      </c>
      <c r="L244" s="2">
        <v>99.83</v>
      </c>
    </row>
    <row r="245" spans="1:12" x14ac:dyDescent="0.15">
      <c r="A245" s="1">
        <v>42640</v>
      </c>
      <c r="B245" s="2">
        <f t="shared" si="16"/>
        <v>98.45</v>
      </c>
      <c r="C245" s="2">
        <f t="shared" si="17"/>
        <v>103.26</v>
      </c>
      <c r="D245" s="2">
        <f t="shared" si="18"/>
        <v>97.5</v>
      </c>
      <c r="E245" s="2">
        <f t="shared" si="19"/>
        <v>99.92</v>
      </c>
      <c r="F245" s="2">
        <f t="shared" si="20"/>
        <v>99.83</v>
      </c>
      <c r="H245" s="2">
        <v>98.45</v>
      </c>
      <c r="I245" s="2">
        <v>103.26</v>
      </c>
      <c r="J245" s="2">
        <v>97.5</v>
      </c>
      <c r="K245" s="2">
        <v>99.92</v>
      </c>
      <c r="L245" s="2">
        <v>99.83</v>
      </c>
    </row>
    <row r="246" spans="1:12" x14ac:dyDescent="0.15">
      <c r="A246" s="1">
        <v>42641</v>
      </c>
      <c r="B246" s="2">
        <f t="shared" si="16"/>
        <v>98.62</v>
      </c>
      <c r="C246" s="2">
        <f t="shared" si="17"/>
        <v>103.27</v>
      </c>
      <c r="D246" s="2">
        <f t="shared" si="18"/>
        <v>97.84</v>
      </c>
      <c r="E246" s="2">
        <f t="shared" si="19"/>
        <v>99.92</v>
      </c>
      <c r="F246" s="2">
        <f t="shared" si="20"/>
        <v>99.84</v>
      </c>
      <c r="H246" s="2">
        <v>98.62</v>
      </c>
      <c r="I246" s="2">
        <v>103.27</v>
      </c>
      <c r="J246" s="2">
        <v>97.84</v>
      </c>
      <c r="K246" s="2">
        <v>99.92</v>
      </c>
      <c r="L246" s="2">
        <v>99.84</v>
      </c>
    </row>
    <row r="247" spans="1:12" x14ac:dyDescent="0.15">
      <c r="A247" s="1">
        <v>42642</v>
      </c>
      <c r="B247" s="2">
        <f t="shared" si="16"/>
        <v>98.8</v>
      </c>
      <c r="C247" s="2">
        <f t="shared" si="17"/>
        <v>103.28</v>
      </c>
      <c r="D247" s="2">
        <f t="shared" si="18"/>
        <v>98.15</v>
      </c>
      <c r="E247" s="2">
        <f t="shared" si="19"/>
        <v>99.92</v>
      </c>
      <c r="F247" s="2">
        <f t="shared" si="20"/>
        <v>99.84</v>
      </c>
      <c r="H247" s="2">
        <v>98.8</v>
      </c>
      <c r="I247" s="2">
        <v>103.28</v>
      </c>
      <c r="J247" s="2">
        <v>98.15</v>
      </c>
      <c r="K247" s="2">
        <v>99.92</v>
      </c>
      <c r="L247" s="2">
        <v>99.84</v>
      </c>
    </row>
    <row r="248" spans="1:12" x14ac:dyDescent="0.15">
      <c r="A248" s="1">
        <v>42643</v>
      </c>
      <c r="B248" s="2">
        <f t="shared" si="16"/>
        <v>99.03</v>
      </c>
      <c r="C248" s="2">
        <f t="shared" si="17"/>
        <v>103.51</v>
      </c>
      <c r="D248" s="2">
        <f t="shared" si="18"/>
        <v>98.47</v>
      </c>
      <c r="E248" s="2">
        <f t="shared" si="19"/>
        <v>100.13</v>
      </c>
      <c r="F248" s="2">
        <f t="shared" si="20"/>
        <v>100.02</v>
      </c>
      <c r="H248" s="2">
        <v>99.03</v>
      </c>
      <c r="I248" s="2">
        <v>103.51</v>
      </c>
      <c r="J248" s="2">
        <v>98.47</v>
      </c>
      <c r="K248" s="2">
        <v>100.13</v>
      </c>
      <c r="L248" s="2">
        <v>100.02</v>
      </c>
    </row>
    <row r="249" spans="1:12" x14ac:dyDescent="0.15">
      <c r="A249" s="1">
        <v>42653</v>
      </c>
      <c r="B249" s="2">
        <f t="shared" si="16"/>
        <v>99.08</v>
      </c>
      <c r="C249" s="2">
        <f t="shared" si="17"/>
        <v>103.37</v>
      </c>
      <c r="D249" s="2">
        <f t="shared" si="18"/>
        <v>98.42</v>
      </c>
      <c r="E249" s="2">
        <f t="shared" si="19"/>
        <v>99.98</v>
      </c>
      <c r="F249" s="2">
        <f t="shared" si="20"/>
        <v>99.92</v>
      </c>
      <c r="H249" s="2">
        <v>99.08</v>
      </c>
      <c r="I249" s="2">
        <v>103.37</v>
      </c>
      <c r="J249" s="2">
        <v>98.42</v>
      </c>
      <c r="K249" s="2">
        <v>99.98</v>
      </c>
      <c r="L249" s="2">
        <v>99.92</v>
      </c>
    </row>
    <row r="250" spans="1:12" x14ac:dyDescent="0.15">
      <c r="A250" s="1">
        <v>42654</v>
      </c>
      <c r="B250" s="2">
        <f t="shared" si="16"/>
        <v>99.12</v>
      </c>
      <c r="C250" s="2">
        <f t="shared" si="17"/>
        <v>103.44</v>
      </c>
      <c r="D250" s="2">
        <f t="shared" si="18"/>
        <v>98.43</v>
      </c>
      <c r="E250" s="2">
        <f t="shared" si="19"/>
        <v>99.99</v>
      </c>
      <c r="F250" s="2">
        <f t="shared" si="20"/>
        <v>99.92</v>
      </c>
      <c r="H250" s="2">
        <v>99.12</v>
      </c>
      <c r="I250" s="2">
        <v>103.44</v>
      </c>
      <c r="J250" s="2">
        <v>98.43</v>
      </c>
      <c r="K250" s="2">
        <v>99.99</v>
      </c>
      <c r="L250" s="2">
        <v>99.92</v>
      </c>
    </row>
    <row r="251" spans="1:12" x14ac:dyDescent="0.15">
      <c r="A251" s="1">
        <v>42655</v>
      </c>
      <c r="B251" s="2">
        <f t="shared" si="16"/>
        <v>99.12</v>
      </c>
      <c r="C251" s="2">
        <f t="shared" si="17"/>
        <v>103.44</v>
      </c>
      <c r="D251" s="2">
        <f t="shared" si="18"/>
        <v>98.44</v>
      </c>
      <c r="E251" s="2">
        <f t="shared" si="19"/>
        <v>100</v>
      </c>
      <c r="F251" s="2">
        <f t="shared" si="20"/>
        <v>99.91</v>
      </c>
      <c r="H251" s="2">
        <v>99.12</v>
      </c>
      <c r="I251" s="2">
        <v>103.44</v>
      </c>
      <c r="J251" s="2">
        <v>98.44</v>
      </c>
      <c r="K251" s="2">
        <v>100</v>
      </c>
      <c r="L251" s="2">
        <v>99.91</v>
      </c>
    </row>
    <row r="252" spans="1:12" x14ac:dyDescent="0.15">
      <c r="A252" s="1">
        <v>42656</v>
      </c>
      <c r="B252" s="2">
        <f t="shared" si="16"/>
        <v>99.13</v>
      </c>
      <c r="C252" s="2">
        <f t="shared" si="17"/>
        <v>103.42</v>
      </c>
      <c r="D252" s="2">
        <f t="shared" si="18"/>
        <v>98.6</v>
      </c>
      <c r="E252" s="2">
        <f t="shared" si="19"/>
        <v>99.96</v>
      </c>
      <c r="F252" s="2">
        <f t="shared" si="20"/>
        <v>99.89</v>
      </c>
      <c r="H252" s="2">
        <v>99.13</v>
      </c>
      <c r="I252" s="2">
        <v>103.42</v>
      </c>
      <c r="J252" s="2">
        <v>98.6</v>
      </c>
      <c r="K252" s="2">
        <v>99.96</v>
      </c>
      <c r="L252" s="2">
        <v>99.89</v>
      </c>
    </row>
    <row r="253" spans="1:12" x14ac:dyDescent="0.15">
      <c r="A253" s="1">
        <v>42657</v>
      </c>
      <c r="B253" s="2">
        <f t="shared" si="16"/>
        <v>99.25</v>
      </c>
      <c r="C253" s="2">
        <f t="shared" si="17"/>
        <v>103.72</v>
      </c>
      <c r="D253" s="2">
        <f t="shared" si="18"/>
        <v>98.95</v>
      </c>
      <c r="E253" s="2">
        <f t="shared" si="19"/>
        <v>99.99</v>
      </c>
      <c r="F253" s="2">
        <f t="shared" si="20"/>
        <v>99.92</v>
      </c>
      <c r="H253" s="2">
        <v>99.25</v>
      </c>
      <c r="I253" s="2">
        <v>103.72</v>
      </c>
      <c r="J253" s="2">
        <v>98.95</v>
      </c>
      <c r="K253" s="2">
        <v>99.99</v>
      </c>
      <c r="L253" s="2">
        <v>99.92</v>
      </c>
    </row>
    <row r="254" spans="1:12" x14ac:dyDescent="0.15">
      <c r="A254" s="1">
        <v>42660</v>
      </c>
      <c r="B254" s="2">
        <f t="shared" si="16"/>
        <v>99.12</v>
      </c>
      <c r="C254" s="2">
        <f t="shared" si="17"/>
        <v>103.73</v>
      </c>
      <c r="D254" s="2">
        <f t="shared" si="18"/>
        <v>99.5</v>
      </c>
      <c r="E254" s="2">
        <f t="shared" si="19"/>
        <v>99.95</v>
      </c>
      <c r="F254" s="2">
        <f t="shared" si="20"/>
        <v>99.9</v>
      </c>
      <c r="H254" s="2">
        <v>99.12</v>
      </c>
      <c r="I254" s="2">
        <v>103.73</v>
      </c>
      <c r="J254" s="2">
        <v>99.5</v>
      </c>
      <c r="K254" s="2">
        <v>99.95</v>
      </c>
      <c r="L254" s="2">
        <v>99.9</v>
      </c>
    </row>
    <row r="255" spans="1:12" x14ac:dyDescent="0.15">
      <c r="A255" s="1">
        <v>42661</v>
      </c>
      <c r="B255" s="2">
        <f t="shared" si="16"/>
        <v>99.06</v>
      </c>
      <c r="C255" s="2">
        <f t="shared" si="17"/>
        <v>103.56</v>
      </c>
      <c r="D255" s="2">
        <f t="shared" si="18"/>
        <v>99.48</v>
      </c>
      <c r="E255" s="2">
        <f t="shared" si="19"/>
        <v>99.93</v>
      </c>
      <c r="F255" s="2">
        <f t="shared" si="20"/>
        <v>99.9</v>
      </c>
      <c r="H255" s="2">
        <v>99.06</v>
      </c>
      <c r="I255" s="2">
        <v>103.56</v>
      </c>
      <c r="J255" s="2">
        <v>99.48</v>
      </c>
      <c r="K255" s="2">
        <v>99.93</v>
      </c>
      <c r="L255" s="2">
        <v>99.9</v>
      </c>
    </row>
    <row r="256" spans="1:12" x14ac:dyDescent="0.15">
      <c r="A256" s="1">
        <v>42662</v>
      </c>
      <c r="B256" s="2">
        <f t="shared" si="16"/>
        <v>99.06</v>
      </c>
      <c r="C256" s="2">
        <f t="shared" si="17"/>
        <v>103.5</v>
      </c>
      <c r="D256" s="2">
        <f t="shared" si="18"/>
        <v>99.46</v>
      </c>
      <c r="E256" s="2">
        <f t="shared" si="19"/>
        <v>99.91</v>
      </c>
      <c r="F256" s="2">
        <f t="shared" si="20"/>
        <v>99.88</v>
      </c>
      <c r="H256" s="2">
        <v>99.06</v>
      </c>
      <c r="I256" s="2">
        <v>103.5</v>
      </c>
      <c r="J256" s="2">
        <v>99.46</v>
      </c>
      <c r="K256" s="2">
        <v>99.91</v>
      </c>
      <c r="L256" s="2">
        <v>99.88</v>
      </c>
    </row>
    <row r="257" spans="1:12" x14ac:dyDescent="0.15">
      <c r="A257" s="1">
        <v>42663</v>
      </c>
      <c r="B257" s="2">
        <f t="shared" si="16"/>
        <v>98.89</v>
      </c>
      <c r="C257" s="2">
        <f t="shared" si="17"/>
        <v>102.8</v>
      </c>
      <c r="D257" s="2">
        <f t="shared" si="18"/>
        <v>99.28</v>
      </c>
      <c r="E257" s="2">
        <f t="shared" si="19"/>
        <v>99.85</v>
      </c>
      <c r="F257" s="2">
        <f t="shared" si="20"/>
        <v>99.83</v>
      </c>
      <c r="H257" s="2">
        <v>98.89</v>
      </c>
      <c r="I257" s="2">
        <v>102.8</v>
      </c>
      <c r="J257" s="2">
        <v>99.28</v>
      </c>
      <c r="K257" s="2">
        <v>99.85</v>
      </c>
      <c r="L257" s="2">
        <v>99.83</v>
      </c>
    </row>
    <row r="258" spans="1:12" x14ac:dyDescent="0.15">
      <c r="A258" s="1">
        <v>42664</v>
      </c>
      <c r="B258" s="2">
        <f t="shared" si="16"/>
        <v>98.76</v>
      </c>
      <c r="C258" s="2">
        <f t="shared" si="17"/>
        <v>101.71</v>
      </c>
      <c r="D258" s="2">
        <f t="shared" si="18"/>
        <v>99.19</v>
      </c>
      <c r="E258" s="2">
        <f t="shared" si="19"/>
        <v>99.84</v>
      </c>
      <c r="F258" s="2">
        <f t="shared" si="20"/>
        <v>99.82</v>
      </c>
      <c r="H258" s="2">
        <v>98.76</v>
      </c>
      <c r="I258" s="2">
        <v>101.71</v>
      </c>
      <c r="J258" s="2">
        <v>99.19</v>
      </c>
      <c r="K258" s="2">
        <v>99.84</v>
      </c>
      <c r="L258" s="2">
        <v>99.82</v>
      </c>
    </row>
    <row r="259" spans="1:12" x14ac:dyDescent="0.15">
      <c r="A259" s="1">
        <v>42667</v>
      </c>
      <c r="B259" s="2">
        <f t="shared" si="16"/>
        <v>97.68</v>
      </c>
      <c r="C259" s="2">
        <f t="shared" si="17"/>
        <v>99.56</v>
      </c>
      <c r="D259" s="2">
        <f t="shared" si="18"/>
        <v>98.59</v>
      </c>
      <c r="E259" s="2">
        <f t="shared" si="19"/>
        <v>99.53</v>
      </c>
      <c r="F259" s="2">
        <f t="shared" si="20"/>
        <v>99.49</v>
      </c>
      <c r="H259" s="2">
        <v>97.68</v>
      </c>
      <c r="I259" s="2">
        <v>99.56</v>
      </c>
      <c r="J259" s="2">
        <v>98.59</v>
      </c>
      <c r="K259" s="2">
        <v>99.53</v>
      </c>
      <c r="L259" s="2">
        <v>99.49</v>
      </c>
    </row>
    <row r="260" spans="1:12" x14ac:dyDescent="0.15">
      <c r="A260" s="1">
        <v>42668</v>
      </c>
      <c r="B260" s="2">
        <f t="shared" si="16"/>
        <v>98.12</v>
      </c>
      <c r="C260" s="2">
        <f t="shared" si="17"/>
        <v>100.7</v>
      </c>
      <c r="D260" s="2">
        <f t="shared" si="18"/>
        <v>98.7</v>
      </c>
      <c r="E260" s="2">
        <f t="shared" si="19"/>
        <v>99.71</v>
      </c>
      <c r="F260" s="2">
        <f t="shared" si="20"/>
        <v>99.63</v>
      </c>
      <c r="H260" s="2">
        <v>98.12</v>
      </c>
      <c r="I260" s="2">
        <v>100.7</v>
      </c>
      <c r="J260" s="2">
        <v>98.7</v>
      </c>
      <c r="K260" s="2">
        <v>99.71</v>
      </c>
      <c r="L260" s="2">
        <v>99.63</v>
      </c>
    </row>
    <row r="261" spans="1:12" x14ac:dyDescent="0.15">
      <c r="A261" s="1">
        <v>42669</v>
      </c>
      <c r="B261" s="2">
        <f t="shared" ref="B261:B324" si="21">IF(H261="",B260,H261)</f>
        <v>97.84</v>
      </c>
      <c r="C261" s="2">
        <f t="shared" ref="C261:C324" si="22">IF(I261="",C260,I261)</f>
        <v>100.83</v>
      </c>
      <c r="D261" s="2">
        <f t="shared" ref="D261:D324" si="23">IF(J261="",D260,J261)</f>
        <v>98.46</v>
      </c>
      <c r="E261" s="2">
        <f t="shared" ref="E261:E324" si="24">IF(K261="",E260,K261)</f>
        <v>99.69</v>
      </c>
      <c r="F261" s="2">
        <f t="shared" ref="F261:F324" si="25">IF(L261="",F260,L261)</f>
        <v>99.52</v>
      </c>
      <c r="H261" s="2">
        <v>97.84</v>
      </c>
      <c r="I261" s="2">
        <v>100.83</v>
      </c>
      <c r="J261" s="2">
        <v>98.46</v>
      </c>
      <c r="K261" s="2">
        <v>99.69</v>
      </c>
      <c r="L261" s="2">
        <v>99.52</v>
      </c>
    </row>
    <row r="262" spans="1:12" x14ac:dyDescent="0.15">
      <c r="A262" s="1">
        <v>42670</v>
      </c>
      <c r="B262" s="2">
        <f t="shared" si="21"/>
        <v>97.67</v>
      </c>
      <c r="C262" s="2">
        <f t="shared" si="22"/>
        <v>99.96</v>
      </c>
      <c r="D262" s="2">
        <f t="shared" si="23"/>
        <v>98.43</v>
      </c>
      <c r="E262" s="2">
        <f t="shared" si="24"/>
        <v>99.6</v>
      </c>
      <c r="F262" s="2">
        <f t="shared" si="25"/>
        <v>99.46</v>
      </c>
      <c r="H262" s="2">
        <v>97.67</v>
      </c>
      <c r="I262" s="2">
        <v>99.96</v>
      </c>
      <c r="J262" s="2">
        <v>98.43</v>
      </c>
      <c r="K262" s="2">
        <v>99.6</v>
      </c>
      <c r="L262" s="2">
        <v>99.46</v>
      </c>
    </row>
    <row r="263" spans="1:12" x14ac:dyDescent="0.15">
      <c r="A263" s="1">
        <v>42671</v>
      </c>
      <c r="B263" s="2">
        <f t="shared" si="21"/>
        <v>98.28</v>
      </c>
      <c r="C263" s="2">
        <f t="shared" si="22"/>
        <v>100.58</v>
      </c>
      <c r="D263" s="2">
        <f t="shared" si="23"/>
        <v>98.93</v>
      </c>
      <c r="E263" s="2">
        <f t="shared" si="24"/>
        <v>99.82</v>
      </c>
      <c r="F263" s="2">
        <f t="shared" si="25"/>
        <v>99.68</v>
      </c>
      <c r="H263" s="2">
        <v>98.28</v>
      </c>
      <c r="I263" s="2">
        <v>100.58</v>
      </c>
      <c r="J263" s="2">
        <v>98.93</v>
      </c>
      <c r="K263" s="2">
        <v>99.82</v>
      </c>
      <c r="L263" s="2">
        <v>99.68</v>
      </c>
    </row>
    <row r="264" spans="1:12" x14ac:dyDescent="0.15">
      <c r="A264" s="1">
        <v>42674</v>
      </c>
      <c r="B264" s="2">
        <f t="shared" si="21"/>
        <v>98.26</v>
      </c>
      <c r="C264" s="2">
        <f t="shared" si="22"/>
        <v>100.85</v>
      </c>
      <c r="D264" s="2">
        <f t="shared" si="23"/>
        <v>98.9</v>
      </c>
      <c r="E264" s="2">
        <f t="shared" si="24"/>
        <v>99.82</v>
      </c>
      <c r="F264" s="2">
        <f t="shared" si="25"/>
        <v>99.76</v>
      </c>
      <c r="H264" s="2">
        <v>98.26</v>
      </c>
      <c r="I264" s="2">
        <v>100.85</v>
      </c>
      <c r="J264" s="2">
        <v>98.9</v>
      </c>
      <c r="K264" s="2">
        <v>99.82</v>
      </c>
      <c r="L264" s="2">
        <v>99.76</v>
      </c>
    </row>
    <row r="265" spans="1:12" x14ac:dyDescent="0.15">
      <c r="A265" s="1">
        <v>42675</v>
      </c>
      <c r="B265" s="2">
        <f t="shared" si="21"/>
        <v>98.29</v>
      </c>
      <c r="C265" s="2">
        <f t="shared" si="22"/>
        <v>101.24</v>
      </c>
      <c r="D265" s="2">
        <f t="shared" si="23"/>
        <v>98.91</v>
      </c>
      <c r="E265" s="2">
        <f t="shared" si="24"/>
        <v>99.9</v>
      </c>
      <c r="F265" s="2">
        <f t="shared" si="25"/>
        <v>99.96</v>
      </c>
      <c r="H265" s="2">
        <v>98.29</v>
      </c>
      <c r="I265" s="2">
        <v>101.24</v>
      </c>
      <c r="J265" s="2">
        <v>98.91</v>
      </c>
      <c r="K265" s="2">
        <v>99.9</v>
      </c>
      <c r="L265" s="2">
        <v>99.96</v>
      </c>
    </row>
    <row r="266" spans="1:12" x14ac:dyDescent="0.15">
      <c r="A266" s="1">
        <v>42676</v>
      </c>
      <c r="B266" s="2">
        <f t="shared" si="21"/>
        <v>98.24</v>
      </c>
      <c r="C266" s="2">
        <f t="shared" si="22"/>
        <v>100.99</v>
      </c>
      <c r="D266" s="2">
        <f t="shared" si="23"/>
        <v>98.94</v>
      </c>
      <c r="E266" s="2">
        <f t="shared" si="24"/>
        <v>99.96</v>
      </c>
      <c r="F266" s="2">
        <f t="shared" si="25"/>
        <v>99.9</v>
      </c>
      <c r="H266" s="2">
        <v>98.24</v>
      </c>
      <c r="I266" s="2">
        <v>100.99</v>
      </c>
      <c r="J266" s="2">
        <v>98.94</v>
      </c>
      <c r="K266" s="2">
        <v>99.96</v>
      </c>
      <c r="L266" s="2">
        <v>99.9</v>
      </c>
    </row>
    <row r="267" spans="1:12" x14ac:dyDescent="0.15">
      <c r="A267" s="1">
        <v>42677</v>
      </c>
      <c r="B267" s="2">
        <f t="shared" si="21"/>
        <v>98.13</v>
      </c>
      <c r="C267" s="2">
        <f t="shared" si="22"/>
        <v>100.69</v>
      </c>
      <c r="D267" s="2">
        <f t="shared" si="23"/>
        <v>98.9</v>
      </c>
      <c r="E267" s="2">
        <f t="shared" si="24"/>
        <v>99.9</v>
      </c>
      <c r="F267" s="2">
        <f t="shared" si="25"/>
        <v>99.92</v>
      </c>
      <c r="H267" s="2">
        <v>98.13</v>
      </c>
      <c r="I267" s="2">
        <v>100.69</v>
      </c>
      <c r="J267" s="2">
        <v>98.9</v>
      </c>
      <c r="K267" s="2">
        <v>99.9</v>
      </c>
      <c r="L267" s="2">
        <v>99.92</v>
      </c>
    </row>
    <row r="268" spans="1:12" x14ac:dyDescent="0.15">
      <c r="A268" s="1">
        <v>42678</v>
      </c>
      <c r="B268" s="2">
        <f t="shared" si="21"/>
        <v>98.08</v>
      </c>
      <c r="C268" s="2">
        <f t="shared" si="22"/>
        <v>100.8</v>
      </c>
      <c r="D268" s="2">
        <f t="shared" si="23"/>
        <v>98.95</v>
      </c>
      <c r="E268" s="2">
        <f t="shared" si="24"/>
        <v>99.94</v>
      </c>
      <c r="F268" s="2">
        <f t="shared" si="25"/>
        <v>99.93</v>
      </c>
      <c r="H268" s="2">
        <v>98.08</v>
      </c>
      <c r="I268" s="2">
        <v>100.8</v>
      </c>
      <c r="J268" s="2">
        <v>98.95</v>
      </c>
      <c r="K268" s="2">
        <v>99.94</v>
      </c>
      <c r="L268" s="2">
        <v>99.93</v>
      </c>
    </row>
    <row r="269" spans="1:12" x14ac:dyDescent="0.15">
      <c r="A269" s="1">
        <v>42681</v>
      </c>
      <c r="B269" s="2">
        <f t="shared" si="21"/>
        <v>98.12</v>
      </c>
      <c r="C269" s="2">
        <f t="shared" si="22"/>
        <v>100.85</v>
      </c>
      <c r="D269" s="2">
        <f t="shared" si="23"/>
        <v>98.94</v>
      </c>
      <c r="E269" s="2">
        <f t="shared" si="24"/>
        <v>99.94</v>
      </c>
      <c r="F269" s="2">
        <f t="shared" si="25"/>
        <v>99.95</v>
      </c>
      <c r="H269" s="2">
        <v>98.12</v>
      </c>
      <c r="I269" s="2">
        <v>100.85</v>
      </c>
      <c r="J269" s="2">
        <v>98.94</v>
      </c>
      <c r="K269" s="2">
        <v>99.94</v>
      </c>
      <c r="L269" s="2">
        <v>99.95</v>
      </c>
    </row>
    <row r="270" spans="1:12" x14ac:dyDescent="0.15">
      <c r="A270" s="1">
        <v>42682</v>
      </c>
      <c r="B270" s="2">
        <f t="shared" si="21"/>
        <v>98.1</v>
      </c>
      <c r="C270" s="2">
        <f t="shared" si="22"/>
        <v>100.83</v>
      </c>
      <c r="D270" s="2">
        <f t="shared" si="23"/>
        <v>98.92</v>
      </c>
      <c r="E270" s="2">
        <f t="shared" si="24"/>
        <v>99.94</v>
      </c>
      <c r="F270" s="2">
        <f t="shared" si="25"/>
        <v>99.92</v>
      </c>
      <c r="H270" s="2">
        <v>98.1</v>
      </c>
      <c r="I270" s="2">
        <v>100.83</v>
      </c>
      <c r="J270" s="2">
        <v>98.92</v>
      </c>
      <c r="K270" s="2">
        <v>99.94</v>
      </c>
      <c r="L270" s="2">
        <v>99.92</v>
      </c>
    </row>
    <row r="271" spans="1:12" x14ac:dyDescent="0.15">
      <c r="A271" s="1">
        <v>42683</v>
      </c>
      <c r="B271" s="2">
        <f t="shared" si="21"/>
        <v>98.09</v>
      </c>
      <c r="C271" s="2">
        <f t="shared" si="22"/>
        <v>100.69</v>
      </c>
      <c r="D271" s="2">
        <f t="shared" si="23"/>
        <v>98.9</v>
      </c>
      <c r="E271" s="2">
        <f t="shared" si="24"/>
        <v>99.92</v>
      </c>
      <c r="F271" s="2">
        <f t="shared" si="25"/>
        <v>99.92</v>
      </c>
      <c r="H271" s="2">
        <v>98.09</v>
      </c>
      <c r="I271" s="2">
        <v>100.69</v>
      </c>
      <c r="J271" s="2">
        <v>98.9</v>
      </c>
      <c r="K271" s="2">
        <v>99.92</v>
      </c>
      <c r="L271" s="2">
        <v>99.92</v>
      </c>
    </row>
    <row r="272" spans="1:12" x14ac:dyDescent="0.15">
      <c r="A272" s="1">
        <v>42684</v>
      </c>
      <c r="B272" s="2">
        <f t="shared" si="21"/>
        <v>98.35</v>
      </c>
      <c r="C272" s="2">
        <f t="shared" si="22"/>
        <v>100.95</v>
      </c>
      <c r="D272" s="2">
        <f t="shared" si="23"/>
        <v>98.98</v>
      </c>
      <c r="E272" s="2">
        <f t="shared" si="24"/>
        <v>99.91</v>
      </c>
      <c r="F272" s="2">
        <f t="shared" si="25"/>
        <v>99.9</v>
      </c>
      <c r="H272" s="2">
        <v>98.35</v>
      </c>
      <c r="I272" s="2">
        <v>100.95</v>
      </c>
      <c r="J272" s="2">
        <v>98.98</v>
      </c>
      <c r="K272" s="2">
        <v>99.91</v>
      </c>
      <c r="L272" s="2">
        <v>99.9</v>
      </c>
    </row>
    <row r="273" spans="1:12" x14ac:dyDescent="0.15">
      <c r="A273" s="1">
        <v>42685</v>
      </c>
      <c r="B273" s="2">
        <f t="shared" si="21"/>
        <v>98.34</v>
      </c>
      <c r="C273" s="2">
        <f t="shared" si="22"/>
        <v>100.95</v>
      </c>
      <c r="D273" s="2">
        <f t="shared" si="23"/>
        <v>99.05</v>
      </c>
      <c r="E273" s="2">
        <f t="shared" si="24"/>
        <v>99.92</v>
      </c>
      <c r="F273" s="2">
        <f t="shared" si="25"/>
        <v>99.92</v>
      </c>
      <c r="H273" s="2">
        <v>98.34</v>
      </c>
      <c r="I273" s="2">
        <v>100.95</v>
      </c>
      <c r="J273" s="2">
        <v>99.05</v>
      </c>
      <c r="K273" s="2">
        <v>99.92</v>
      </c>
      <c r="L273" s="2">
        <v>99.92</v>
      </c>
    </row>
    <row r="274" spans="1:12" x14ac:dyDescent="0.15">
      <c r="A274" s="1">
        <v>42688</v>
      </c>
      <c r="B274" s="2">
        <f t="shared" si="21"/>
        <v>98.2</v>
      </c>
      <c r="C274" s="2">
        <f t="shared" si="22"/>
        <v>100.59</v>
      </c>
      <c r="D274" s="2">
        <f t="shared" si="23"/>
        <v>98.89</v>
      </c>
      <c r="E274" s="2">
        <f t="shared" si="24"/>
        <v>99.83</v>
      </c>
      <c r="F274" s="2">
        <f t="shared" si="25"/>
        <v>99.9</v>
      </c>
      <c r="H274" s="2">
        <v>98.2</v>
      </c>
      <c r="I274" s="2">
        <v>100.59</v>
      </c>
      <c r="J274" s="2">
        <v>98.89</v>
      </c>
      <c r="K274" s="2">
        <v>99.83</v>
      </c>
      <c r="L274" s="2">
        <v>99.9</v>
      </c>
    </row>
    <row r="275" spans="1:12" x14ac:dyDescent="0.15">
      <c r="A275" s="1">
        <v>42689</v>
      </c>
      <c r="B275" s="2">
        <f t="shared" si="21"/>
        <v>97.99</v>
      </c>
      <c r="C275" s="2">
        <f t="shared" si="22"/>
        <v>100.18</v>
      </c>
      <c r="D275" s="2">
        <f t="shared" si="23"/>
        <v>98.78</v>
      </c>
      <c r="E275" s="2">
        <f t="shared" si="24"/>
        <v>99.8</v>
      </c>
      <c r="F275" s="2">
        <f t="shared" si="25"/>
        <v>99.82</v>
      </c>
      <c r="H275" s="2">
        <v>97.99</v>
      </c>
      <c r="I275" s="2">
        <v>100.18</v>
      </c>
      <c r="J275" s="2">
        <v>98.78</v>
      </c>
      <c r="K275" s="2">
        <v>99.8</v>
      </c>
      <c r="L275" s="2">
        <v>99.82</v>
      </c>
    </row>
    <row r="276" spans="1:12" x14ac:dyDescent="0.15">
      <c r="A276" s="1">
        <v>42690</v>
      </c>
      <c r="B276" s="2">
        <f t="shared" si="21"/>
        <v>97.88</v>
      </c>
      <c r="C276" s="2">
        <f t="shared" si="22"/>
        <v>100.2</v>
      </c>
      <c r="D276" s="2">
        <f t="shared" si="23"/>
        <v>98.79</v>
      </c>
      <c r="E276" s="2">
        <f t="shared" si="24"/>
        <v>99.81</v>
      </c>
      <c r="F276" s="2">
        <f t="shared" si="25"/>
        <v>99.82</v>
      </c>
      <c r="H276" s="2">
        <v>97.88</v>
      </c>
      <c r="I276" s="2">
        <v>100.2</v>
      </c>
      <c r="J276" s="2">
        <v>98.79</v>
      </c>
      <c r="K276" s="2">
        <v>99.81</v>
      </c>
      <c r="L276" s="2">
        <v>99.82</v>
      </c>
    </row>
    <row r="277" spans="1:12" x14ac:dyDescent="0.15">
      <c r="A277" s="1">
        <v>42691</v>
      </c>
      <c r="B277" s="2">
        <f t="shared" si="21"/>
        <v>97.65</v>
      </c>
      <c r="C277" s="2">
        <f t="shared" si="22"/>
        <v>100.04</v>
      </c>
      <c r="D277" s="2">
        <f t="shared" si="23"/>
        <v>98.7</v>
      </c>
      <c r="E277" s="2">
        <f t="shared" si="24"/>
        <v>99.78</v>
      </c>
      <c r="F277" s="2">
        <f t="shared" si="25"/>
        <v>99.78</v>
      </c>
      <c r="H277" s="2">
        <v>97.65</v>
      </c>
      <c r="I277" s="2">
        <v>100.04</v>
      </c>
      <c r="J277" s="2">
        <v>98.7</v>
      </c>
      <c r="K277" s="2">
        <v>99.78</v>
      </c>
      <c r="L277" s="2">
        <v>99.78</v>
      </c>
    </row>
    <row r="278" spans="1:12" x14ac:dyDescent="0.15">
      <c r="A278" s="1">
        <v>42692</v>
      </c>
      <c r="B278" s="2">
        <f t="shared" si="21"/>
        <v>97.65</v>
      </c>
      <c r="C278" s="2">
        <f t="shared" si="22"/>
        <v>100</v>
      </c>
      <c r="D278" s="2">
        <f t="shared" si="23"/>
        <v>98.66</v>
      </c>
      <c r="E278" s="2">
        <f t="shared" si="24"/>
        <v>99.82</v>
      </c>
      <c r="F278" s="2">
        <f t="shared" si="25"/>
        <v>99.8</v>
      </c>
      <c r="H278" s="2">
        <v>97.65</v>
      </c>
      <c r="I278" s="2">
        <v>100</v>
      </c>
      <c r="J278" s="2">
        <v>98.66</v>
      </c>
      <c r="K278" s="2">
        <v>99.82</v>
      </c>
      <c r="L278" s="2">
        <v>99.8</v>
      </c>
    </row>
    <row r="279" spans="1:12" x14ac:dyDescent="0.15">
      <c r="A279" s="1">
        <v>42695</v>
      </c>
      <c r="B279" s="2">
        <f t="shared" si="21"/>
        <v>97.5</v>
      </c>
      <c r="C279" s="2">
        <f t="shared" si="22"/>
        <v>99.72</v>
      </c>
      <c r="D279" s="2">
        <f t="shared" si="23"/>
        <v>98.58</v>
      </c>
      <c r="E279" s="2">
        <f t="shared" si="24"/>
        <v>99.8</v>
      </c>
      <c r="F279" s="2">
        <f t="shared" si="25"/>
        <v>99.74</v>
      </c>
      <c r="H279" s="2">
        <v>97.5</v>
      </c>
      <c r="I279" s="2">
        <v>99.72</v>
      </c>
      <c r="J279" s="2">
        <v>98.58</v>
      </c>
      <c r="K279" s="2">
        <v>99.8</v>
      </c>
      <c r="L279" s="2">
        <v>99.74</v>
      </c>
    </row>
    <row r="280" spans="1:12" x14ac:dyDescent="0.15">
      <c r="A280" s="1">
        <v>42696</v>
      </c>
      <c r="B280" s="2">
        <f t="shared" si="21"/>
        <v>97.26</v>
      </c>
      <c r="C280" s="2">
        <f t="shared" si="22"/>
        <v>99.31</v>
      </c>
      <c r="D280" s="2">
        <f t="shared" si="23"/>
        <v>98.42</v>
      </c>
      <c r="E280" s="2">
        <f t="shared" si="24"/>
        <v>99.79</v>
      </c>
      <c r="F280" s="2">
        <f t="shared" si="25"/>
        <v>99.72</v>
      </c>
      <c r="H280" s="2">
        <v>97.26</v>
      </c>
      <c r="I280" s="2">
        <v>99.31</v>
      </c>
      <c r="J280" s="2">
        <v>98.42</v>
      </c>
      <c r="K280" s="2">
        <v>99.79</v>
      </c>
      <c r="L280" s="2">
        <v>99.72</v>
      </c>
    </row>
    <row r="281" spans="1:12" x14ac:dyDescent="0.15">
      <c r="A281" s="1">
        <v>42697</v>
      </c>
      <c r="B281" s="2">
        <f t="shared" si="21"/>
        <v>97.4</v>
      </c>
      <c r="C281" s="2">
        <f t="shared" si="22"/>
        <v>99.45</v>
      </c>
      <c r="D281" s="2">
        <f t="shared" si="23"/>
        <v>98.54</v>
      </c>
      <c r="E281" s="2">
        <f t="shared" si="24"/>
        <v>99.8</v>
      </c>
      <c r="F281" s="2">
        <f t="shared" si="25"/>
        <v>99.73</v>
      </c>
      <c r="H281" s="2">
        <v>97.4</v>
      </c>
      <c r="I281" s="2">
        <v>99.45</v>
      </c>
      <c r="J281" s="2">
        <v>98.54</v>
      </c>
      <c r="K281" s="2">
        <v>99.8</v>
      </c>
      <c r="L281" s="2">
        <v>99.73</v>
      </c>
    </row>
    <row r="282" spans="1:12" x14ac:dyDescent="0.15">
      <c r="A282" s="1">
        <v>42698</v>
      </c>
      <c r="B282" s="2">
        <f t="shared" si="21"/>
        <v>97.37</v>
      </c>
      <c r="C282" s="2">
        <f t="shared" si="22"/>
        <v>99.29</v>
      </c>
      <c r="D282" s="2">
        <f t="shared" si="23"/>
        <v>98.54</v>
      </c>
      <c r="E282" s="2">
        <f t="shared" si="24"/>
        <v>99.84</v>
      </c>
      <c r="F282" s="2">
        <f t="shared" si="25"/>
        <v>99.87</v>
      </c>
      <c r="H282" s="2">
        <v>97.37</v>
      </c>
      <c r="I282" s="2">
        <v>99.29</v>
      </c>
      <c r="J282" s="2">
        <v>98.54</v>
      </c>
      <c r="K282" s="2">
        <v>99.84</v>
      </c>
      <c r="L282" s="2">
        <v>99.87</v>
      </c>
    </row>
    <row r="283" spans="1:12" x14ac:dyDescent="0.15">
      <c r="A283" s="1">
        <v>42699</v>
      </c>
      <c r="B283" s="2">
        <f t="shared" si="21"/>
        <v>97.44</v>
      </c>
      <c r="C283" s="2">
        <f t="shared" si="22"/>
        <v>99.41</v>
      </c>
      <c r="D283" s="2">
        <f t="shared" si="23"/>
        <v>98.59</v>
      </c>
      <c r="E283" s="2">
        <f t="shared" si="24"/>
        <v>99.85</v>
      </c>
      <c r="F283" s="2">
        <f t="shared" si="25"/>
        <v>99.88</v>
      </c>
      <c r="H283" s="2">
        <v>97.44</v>
      </c>
      <c r="I283" s="2">
        <v>99.41</v>
      </c>
      <c r="J283" s="2">
        <v>98.59</v>
      </c>
      <c r="K283" s="2">
        <v>99.85</v>
      </c>
      <c r="L283" s="2">
        <v>99.88</v>
      </c>
    </row>
    <row r="284" spans="1:12" x14ac:dyDescent="0.15">
      <c r="A284" s="1">
        <v>42702</v>
      </c>
      <c r="B284" s="2">
        <f t="shared" si="21"/>
        <v>97.47</v>
      </c>
      <c r="C284" s="2">
        <f t="shared" si="22"/>
        <v>99.5</v>
      </c>
      <c r="D284" s="2">
        <f t="shared" si="23"/>
        <v>98.6</v>
      </c>
      <c r="E284" s="2">
        <f t="shared" si="24"/>
        <v>99.87</v>
      </c>
      <c r="F284" s="2">
        <f t="shared" si="25"/>
        <v>99.74</v>
      </c>
      <c r="H284" s="2">
        <v>97.47</v>
      </c>
      <c r="I284" s="2">
        <v>99.5</v>
      </c>
      <c r="J284" s="2">
        <v>98.6</v>
      </c>
      <c r="K284" s="2">
        <v>99.87</v>
      </c>
      <c r="L284" s="2">
        <v>99.74</v>
      </c>
    </row>
    <row r="285" spans="1:12" x14ac:dyDescent="0.15">
      <c r="A285" s="1">
        <v>42703</v>
      </c>
      <c r="B285" s="2">
        <f t="shared" si="21"/>
        <v>97.34</v>
      </c>
      <c r="C285" s="2">
        <f t="shared" si="22"/>
        <v>99.31</v>
      </c>
      <c r="D285" s="2">
        <f t="shared" si="23"/>
        <v>98.56</v>
      </c>
      <c r="E285" s="2">
        <f t="shared" si="24"/>
        <v>99.83</v>
      </c>
      <c r="F285" s="2">
        <f t="shared" si="25"/>
        <v>99.8</v>
      </c>
      <c r="H285" s="2">
        <v>97.34</v>
      </c>
      <c r="I285" s="2">
        <v>99.31</v>
      </c>
      <c r="J285" s="2">
        <v>98.56</v>
      </c>
      <c r="K285" s="2">
        <v>99.83</v>
      </c>
      <c r="L285" s="2">
        <v>99.8</v>
      </c>
    </row>
    <row r="286" spans="1:12" x14ac:dyDescent="0.15">
      <c r="A286" s="1">
        <v>42704</v>
      </c>
      <c r="B286" s="2">
        <f t="shared" si="21"/>
        <v>97.24</v>
      </c>
      <c r="C286" s="2">
        <f t="shared" si="22"/>
        <v>99.23</v>
      </c>
      <c r="D286" s="2">
        <f t="shared" si="23"/>
        <v>98.5</v>
      </c>
      <c r="E286" s="2">
        <f t="shared" si="24"/>
        <v>99.78</v>
      </c>
      <c r="F286" s="2">
        <f t="shared" si="25"/>
        <v>99.79</v>
      </c>
      <c r="H286" s="2">
        <v>97.24</v>
      </c>
      <c r="I286" s="2">
        <v>99.23</v>
      </c>
      <c r="J286" s="2">
        <v>98.5</v>
      </c>
      <c r="K286" s="2">
        <v>99.78</v>
      </c>
      <c r="L286" s="2">
        <v>99.79</v>
      </c>
    </row>
    <row r="287" spans="1:12" x14ac:dyDescent="0.15">
      <c r="A287" s="1">
        <v>42705</v>
      </c>
      <c r="B287" s="2">
        <f t="shared" si="21"/>
        <v>97.23</v>
      </c>
      <c r="C287" s="2">
        <f t="shared" si="22"/>
        <v>99.28</v>
      </c>
      <c r="D287" s="2">
        <f t="shared" si="23"/>
        <v>98.5</v>
      </c>
      <c r="E287" s="2">
        <f t="shared" si="24"/>
        <v>99.81</v>
      </c>
      <c r="F287" s="2">
        <f t="shared" si="25"/>
        <v>99.77</v>
      </c>
      <c r="H287" s="2">
        <v>97.23</v>
      </c>
      <c r="I287" s="2">
        <v>99.28</v>
      </c>
      <c r="J287" s="2">
        <v>98.5</v>
      </c>
      <c r="K287" s="2">
        <v>99.81</v>
      </c>
      <c r="L287" s="2">
        <v>99.77</v>
      </c>
    </row>
    <row r="288" spans="1:12" x14ac:dyDescent="0.15">
      <c r="A288" s="1">
        <v>42706</v>
      </c>
      <c r="B288" s="2">
        <f t="shared" si="21"/>
        <v>97.19</v>
      </c>
      <c r="C288" s="2">
        <f t="shared" si="22"/>
        <v>99.29</v>
      </c>
      <c r="D288" s="2">
        <f t="shared" si="23"/>
        <v>98.52</v>
      </c>
      <c r="E288" s="2">
        <f t="shared" si="24"/>
        <v>99.85</v>
      </c>
      <c r="F288" s="2">
        <f t="shared" si="25"/>
        <v>99.82</v>
      </c>
      <c r="H288" s="2">
        <v>97.19</v>
      </c>
      <c r="I288" s="2">
        <v>99.29</v>
      </c>
      <c r="J288" s="2">
        <v>98.52</v>
      </c>
      <c r="K288" s="2">
        <v>99.85</v>
      </c>
      <c r="L288" s="2">
        <v>99.82</v>
      </c>
    </row>
    <row r="289" spans="1:12" x14ac:dyDescent="0.15">
      <c r="A289" s="1">
        <v>42709</v>
      </c>
      <c r="B289" s="2">
        <f t="shared" si="21"/>
        <v>97.17</v>
      </c>
      <c r="C289" s="2">
        <f t="shared" si="22"/>
        <v>99.29</v>
      </c>
      <c r="D289" s="2">
        <f t="shared" si="23"/>
        <v>98.49</v>
      </c>
      <c r="E289" s="2">
        <f t="shared" si="24"/>
        <v>99.89</v>
      </c>
      <c r="F289" s="2">
        <f t="shared" si="25"/>
        <v>99.85</v>
      </c>
      <c r="H289" s="2">
        <v>97.17</v>
      </c>
      <c r="I289" s="2">
        <v>99.29</v>
      </c>
      <c r="J289" s="2">
        <v>98.49</v>
      </c>
      <c r="K289" s="2">
        <v>99.89</v>
      </c>
      <c r="L289" s="2">
        <v>99.85</v>
      </c>
    </row>
    <row r="290" spans="1:12" x14ac:dyDescent="0.15">
      <c r="A290" s="1">
        <v>42710</v>
      </c>
      <c r="B290" s="2">
        <f t="shared" si="21"/>
        <v>97.08</v>
      </c>
      <c r="C290" s="2">
        <f t="shared" si="22"/>
        <v>99.28</v>
      </c>
      <c r="D290" s="2">
        <f t="shared" si="23"/>
        <v>98.4</v>
      </c>
      <c r="E290" s="2">
        <f t="shared" si="24"/>
        <v>99.86</v>
      </c>
      <c r="F290" s="2">
        <f t="shared" si="25"/>
        <v>99.8</v>
      </c>
      <c r="H290" s="2">
        <v>97.08</v>
      </c>
      <c r="I290" s="2">
        <v>99.28</v>
      </c>
      <c r="J290" s="2">
        <v>98.4</v>
      </c>
      <c r="K290" s="2">
        <v>99.86</v>
      </c>
      <c r="L290" s="2">
        <v>99.8</v>
      </c>
    </row>
    <row r="291" spans="1:12" x14ac:dyDescent="0.15">
      <c r="A291" s="1">
        <v>42711</v>
      </c>
      <c r="B291" s="2">
        <f t="shared" si="21"/>
        <v>97</v>
      </c>
      <c r="C291" s="2">
        <f t="shared" si="22"/>
        <v>99.23</v>
      </c>
      <c r="D291" s="2">
        <f t="shared" si="23"/>
        <v>98.08</v>
      </c>
      <c r="E291" s="2">
        <f t="shared" si="24"/>
        <v>99.79</v>
      </c>
      <c r="F291" s="2">
        <f t="shared" si="25"/>
        <v>99.68</v>
      </c>
      <c r="H291" s="2">
        <v>97</v>
      </c>
      <c r="I291" s="2">
        <v>99.23</v>
      </c>
      <c r="J291" s="2">
        <v>98.08</v>
      </c>
      <c r="K291" s="2">
        <v>99.79</v>
      </c>
      <c r="L291" s="2">
        <v>99.68</v>
      </c>
    </row>
    <row r="292" spans="1:12" x14ac:dyDescent="0.15">
      <c r="A292" s="1">
        <v>42712</v>
      </c>
      <c r="B292" s="2">
        <f t="shared" si="21"/>
        <v>96.96</v>
      </c>
      <c r="C292" s="2">
        <f t="shared" si="22"/>
        <v>99.2</v>
      </c>
      <c r="D292" s="2">
        <f t="shared" si="23"/>
        <v>98.11</v>
      </c>
      <c r="E292" s="2">
        <f t="shared" si="24"/>
        <v>99.79</v>
      </c>
      <c r="F292" s="2">
        <f t="shared" si="25"/>
        <v>99.69</v>
      </c>
      <c r="H292" s="2">
        <v>96.96</v>
      </c>
      <c r="I292" s="2">
        <v>99.2</v>
      </c>
      <c r="J292" s="2">
        <v>98.11</v>
      </c>
      <c r="K292" s="2">
        <v>99.79</v>
      </c>
      <c r="L292" s="2">
        <v>99.69</v>
      </c>
    </row>
    <row r="293" spans="1:12" x14ac:dyDescent="0.15">
      <c r="A293" s="1">
        <v>42713</v>
      </c>
      <c r="B293" s="2">
        <f t="shared" si="21"/>
        <v>96.99</v>
      </c>
      <c r="C293" s="2">
        <f t="shared" si="22"/>
        <v>99.29</v>
      </c>
      <c r="D293" s="2">
        <f t="shared" si="23"/>
        <v>98.18</v>
      </c>
      <c r="E293" s="2">
        <f t="shared" si="24"/>
        <v>99.8</v>
      </c>
      <c r="F293" s="2">
        <f t="shared" si="25"/>
        <v>99.75</v>
      </c>
      <c r="H293" s="2">
        <v>96.99</v>
      </c>
      <c r="I293" s="2">
        <v>99.29</v>
      </c>
      <c r="J293" s="2">
        <v>98.18</v>
      </c>
      <c r="K293" s="2">
        <v>99.8</v>
      </c>
      <c r="L293" s="2">
        <v>99.75</v>
      </c>
    </row>
    <row r="294" spans="1:12" x14ac:dyDescent="0.15">
      <c r="A294" s="1">
        <v>42716</v>
      </c>
      <c r="B294" s="2">
        <f t="shared" si="21"/>
        <v>96.66</v>
      </c>
      <c r="C294" s="2">
        <f t="shared" si="22"/>
        <v>98.8</v>
      </c>
      <c r="D294" s="2">
        <f t="shared" si="23"/>
        <v>97.96</v>
      </c>
      <c r="E294" s="2">
        <f t="shared" si="24"/>
        <v>99.77</v>
      </c>
      <c r="F294" s="2">
        <f t="shared" si="25"/>
        <v>99.74</v>
      </c>
      <c r="H294" s="2">
        <v>96.66</v>
      </c>
      <c r="I294" s="2">
        <v>98.8</v>
      </c>
      <c r="J294" s="2">
        <v>97.96</v>
      </c>
      <c r="K294" s="2">
        <v>99.77</v>
      </c>
      <c r="L294" s="2">
        <v>99.74</v>
      </c>
    </row>
    <row r="295" spans="1:12" x14ac:dyDescent="0.15">
      <c r="A295" s="1">
        <v>42717</v>
      </c>
      <c r="B295" s="2">
        <f t="shared" si="21"/>
        <v>96.88</v>
      </c>
      <c r="C295" s="2">
        <f t="shared" si="22"/>
        <v>98.83</v>
      </c>
      <c r="D295" s="2">
        <f t="shared" si="23"/>
        <v>98.06</v>
      </c>
      <c r="E295" s="2">
        <f t="shared" si="24"/>
        <v>99.85</v>
      </c>
      <c r="F295" s="2">
        <f t="shared" si="25"/>
        <v>99.81</v>
      </c>
      <c r="H295" s="2">
        <v>96.88</v>
      </c>
      <c r="I295" s="2">
        <v>98.83</v>
      </c>
      <c r="J295" s="2">
        <v>98.06</v>
      </c>
      <c r="K295" s="2">
        <v>99.85</v>
      </c>
      <c r="L295" s="2">
        <v>99.81</v>
      </c>
    </row>
    <row r="296" spans="1:12" x14ac:dyDescent="0.15">
      <c r="A296" s="1">
        <v>42718</v>
      </c>
      <c r="B296" s="2">
        <f t="shared" si="21"/>
        <v>97.2</v>
      </c>
      <c r="C296" s="2">
        <f t="shared" si="22"/>
        <v>99.1</v>
      </c>
      <c r="D296" s="2">
        <f t="shared" si="23"/>
        <v>98.31</v>
      </c>
      <c r="E296" s="2">
        <f t="shared" si="24"/>
        <v>99.85</v>
      </c>
      <c r="F296" s="2">
        <f t="shared" si="25"/>
        <v>99.81</v>
      </c>
      <c r="H296" s="2">
        <v>97.2</v>
      </c>
      <c r="I296" s="2">
        <v>99.1</v>
      </c>
      <c r="J296" s="2">
        <v>98.31</v>
      </c>
      <c r="K296" s="2">
        <v>99.85</v>
      </c>
      <c r="L296" s="2">
        <v>99.81</v>
      </c>
    </row>
    <row r="297" spans="1:12" x14ac:dyDescent="0.15">
      <c r="A297" s="1">
        <v>42719</v>
      </c>
      <c r="B297" s="2">
        <f t="shared" si="21"/>
        <v>96.71</v>
      </c>
      <c r="C297" s="2">
        <f t="shared" si="22"/>
        <v>98.65</v>
      </c>
      <c r="D297" s="2">
        <f t="shared" si="23"/>
        <v>98.03</v>
      </c>
      <c r="E297" s="2">
        <f t="shared" si="24"/>
        <v>99.76</v>
      </c>
      <c r="F297" s="2">
        <f t="shared" si="25"/>
        <v>99.69</v>
      </c>
      <c r="H297" s="2">
        <v>96.71</v>
      </c>
      <c r="I297" s="2">
        <v>98.65</v>
      </c>
      <c r="J297" s="2">
        <v>98.03</v>
      </c>
      <c r="K297" s="2">
        <v>99.76</v>
      </c>
      <c r="L297" s="2">
        <v>99.69</v>
      </c>
    </row>
    <row r="298" spans="1:12" x14ac:dyDescent="0.15">
      <c r="A298" s="1">
        <v>42720</v>
      </c>
      <c r="B298" s="2">
        <f t="shared" si="21"/>
        <v>97.01</v>
      </c>
      <c r="C298" s="2">
        <f t="shared" si="22"/>
        <v>98.95</v>
      </c>
      <c r="D298" s="2">
        <f t="shared" si="23"/>
        <v>98.13</v>
      </c>
      <c r="E298" s="2">
        <f t="shared" si="24"/>
        <v>99.81</v>
      </c>
      <c r="F298" s="2">
        <f t="shared" si="25"/>
        <v>99.72</v>
      </c>
      <c r="H298" s="2">
        <v>97.01</v>
      </c>
      <c r="I298" s="2">
        <v>98.95</v>
      </c>
      <c r="J298" s="2">
        <v>98.13</v>
      </c>
      <c r="K298" s="2">
        <v>99.81</v>
      </c>
      <c r="L298" s="2">
        <v>99.72</v>
      </c>
    </row>
    <row r="299" spans="1:12" x14ac:dyDescent="0.15">
      <c r="A299" s="1">
        <v>42723</v>
      </c>
      <c r="B299" s="2">
        <f t="shared" si="21"/>
        <v>96.93</v>
      </c>
      <c r="C299" s="2">
        <f t="shared" si="22"/>
        <v>98.68</v>
      </c>
      <c r="D299" s="2">
        <f t="shared" si="23"/>
        <v>98.14</v>
      </c>
      <c r="E299" s="2">
        <f t="shared" si="24"/>
        <v>99.72</v>
      </c>
      <c r="F299" s="2">
        <f t="shared" si="25"/>
        <v>99.6</v>
      </c>
      <c r="H299" s="2">
        <v>96.93</v>
      </c>
      <c r="I299" s="2">
        <v>98.68</v>
      </c>
      <c r="J299" s="2">
        <v>98.14</v>
      </c>
      <c r="K299" s="2">
        <v>99.72</v>
      </c>
      <c r="L299" s="2">
        <v>99.6</v>
      </c>
    </row>
    <row r="300" spans="1:12" x14ac:dyDescent="0.15">
      <c r="A300" s="1">
        <v>42724</v>
      </c>
      <c r="B300" s="2">
        <f t="shared" si="21"/>
        <v>96.69</v>
      </c>
      <c r="C300" s="2">
        <f t="shared" si="22"/>
        <v>98.34</v>
      </c>
      <c r="D300" s="2">
        <f t="shared" si="23"/>
        <v>98.01</v>
      </c>
      <c r="E300" s="2">
        <f t="shared" si="24"/>
        <v>99.7</v>
      </c>
      <c r="F300" s="2">
        <f t="shared" si="25"/>
        <v>99.55</v>
      </c>
      <c r="H300" s="2">
        <v>96.69</v>
      </c>
      <c r="I300" s="2">
        <v>98.34</v>
      </c>
      <c r="J300" s="2">
        <v>98.01</v>
      </c>
      <c r="K300" s="2">
        <v>99.7</v>
      </c>
      <c r="L300" s="2">
        <v>99.55</v>
      </c>
    </row>
    <row r="301" spans="1:12" x14ac:dyDescent="0.15">
      <c r="A301" s="1">
        <v>42725</v>
      </c>
      <c r="B301" s="2">
        <f t="shared" si="21"/>
        <v>96.86</v>
      </c>
      <c r="C301" s="2">
        <f t="shared" si="22"/>
        <v>98.64</v>
      </c>
      <c r="D301" s="2">
        <f t="shared" si="23"/>
        <v>98.25</v>
      </c>
      <c r="E301" s="2">
        <f t="shared" si="24"/>
        <v>99.84</v>
      </c>
      <c r="F301" s="2">
        <f t="shared" si="25"/>
        <v>99.75</v>
      </c>
      <c r="H301" s="2">
        <v>96.86</v>
      </c>
      <c r="I301" s="2">
        <v>98.64</v>
      </c>
      <c r="J301" s="2">
        <v>98.25</v>
      </c>
      <c r="K301" s="2">
        <v>99.84</v>
      </c>
      <c r="L301" s="2">
        <v>99.75</v>
      </c>
    </row>
    <row r="302" spans="1:12" x14ac:dyDescent="0.15">
      <c r="A302" s="1">
        <v>42726</v>
      </c>
      <c r="B302" s="2">
        <f t="shared" si="21"/>
        <v>97.24</v>
      </c>
      <c r="C302" s="2">
        <f t="shared" si="22"/>
        <v>98.91</v>
      </c>
      <c r="D302" s="2">
        <f t="shared" si="23"/>
        <v>98.47</v>
      </c>
      <c r="E302" s="2">
        <f t="shared" si="24"/>
        <v>99.87</v>
      </c>
      <c r="F302" s="2">
        <f t="shared" si="25"/>
        <v>99.77</v>
      </c>
      <c r="H302" s="2">
        <v>97.24</v>
      </c>
      <c r="I302" s="2">
        <v>98.91</v>
      </c>
      <c r="J302" s="2">
        <v>98.47</v>
      </c>
      <c r="K302" s="2">
        <v>99.87</v>
      </c>
      <c r="L302" s="2">
        <v>99.77</v>
      </c>
    </row>
    <row r="303" spans="1:12" x14ac:dyDescent="0.15">
      <c r="A303" s="1">
        <v>42727</v>
      </c>
      <c r="B303" s="2">
        <f t="shared" si="21"/>
        <v>97.5</v>
      </c>
      <c r="C303" s="2">
        <f t="shared" si="22"/>
        <v>99.39</v>
      </c>
      <c r="D303" s="2">
        <f t="shared" si="23"/>
        <v>98.73</v>
      </c>
      <c r="E303" s="2">
        <f t="shared" si="24"/>
        <v>99.93</v>
      </c>
      <c r="F303" s="2">
        <f t="shared" si="25"/>
        <v>99.84</v>
      </c>
      <c r="H303" s="2">
        <v>97.5</v>
      </c>
      <c r="I303" s="2">
        <v>99.39</v>
      </c>
      <c r="J303" s="2">
        <v>98.73</v>
      </c>
      <c r="K303" s="2">
        <v>99.93</v>
      </c>
      <c r="L303" s="2">
        <v>99.84</v>
      </c>
    </row>
    <row r="304" spans="1:12" x14ac:dyDescent="0.15">
      <c r="A304" s="1">
        <v>42730</v>
      </c>
      <c r="B304" s="2">
        <f t="shared" si="21"/>
        <v>97.39</v>
      </c>
      <c r="C304" s="2">
        <f t="shared" si="22"/>
        <v>99.27</v>
      </c>
      <c r="D304" s="2">
        <f t="shared" si="23"/>
        <v>98.51</v>
      </c>
      <c r="E304" s="2">
        <f t="shared" si="24"/>
        <v>99.92</v>
      </c>
      <c r="F304" s="2">
        <f t="shared" si="25"/>
        <v>99.83</v>
      </c>
      <c r="H304" s="2">
        <v>97.39</v>
      </c>
      <c r="I304" s="2">
        <v>99.27</v>
      </c>
      <c r="J304" s="2">
        <v>98.51</v>
      </c>
      <c r="K304" s="2">
        <v>99.92</v>
      </c>
      <c r="L304" s="2">
        <v>99.83</v>
      </c>
    </row>
    <row r="305" spans="1:12" x14ac:dyDescent="0.15">
      <c r="A305" s="1">
        <v>42731</v>
      </c>
      <c r="B305" s="2">
        <f t="shared" si="21"/>
        <v>97.38</v>
      </c>
      <c r="C305" s="2">
        <f t="shared" si="22"/>
        <v>99.46</v>
      </c>
      <c r="D305" s="2">
        <f t="shared" si="23"/>
        <v>98.55</v>
      </c>
      <c r="E305" s="2">
        <f t="shared" si="24"/>
        <v>99.87</v>
      </c>
      <c r="F305" s="2">
        <f t="shared" si="25"/>
        <v>99.82</v>
      </c>
      <c r="H305" s="2">
        <v>97.38</v>
      </c>
      <c r="I305" s="2">
        <v>99.46</v>
      </c>
      <c r="J305" s="2">
        <v>98.55</v>
      </c>
      <c r="K305" s="2">
        <v>99.87</v>
      </c>
      <c r="L305" s="2">
        <v>99.82</v>
      </c>
    </row>
    <row r="306" spans="1:12" x14ac:dyDescent="0.15">
      <c r="A306" s="1">
        <v>42732</v>
      </c>
      <c r="B306" s="2">
        <f t="shared" si="21"/>
        <v>97.21</v>
      </c>
      <c r="C306" s="2">
        <f t="shared" si="22"/>
        <v>99.25</v>
      </c>
      <c r="D306" s="2">
        <f t="shared" si="23"/>
        <v>98.55</v>
      </c>
      <c r="E306" s="2">
        <f t="shared" si="24"/>
        <v>99.88</v>
      </c>
      <c r="F306" s="2">
        <f t="shared" si="25"/>
        <v>99.79</v>
      </c>
      <c r="H306" s="2">
        <v>97.21</v>
      </c>
      <c r="I306" s="2">
        <v>99.25</v>
      </c>
      <c r="J306" s="2">
        <v>98.55</v>
      </c>
      <c r="K306" s="2">
        <v>99.88</v>
      </c>
      <c r="L306" s="2">
        <v>99.79</v>
      </c>
    </row>
    <row r="307" spans="1:12" x14ac:dyDescent="0.15">
      <c r="A307" s="1">
        <v>42733</v>
      </c>
      <c r="B307" s="2">
        <f t="shared" si="21"/>
        <v>97.25</v>
      </c>
      <c r="C307" s="2">
        <f t="shared" si="22"/>
        <v>99.32</v>
      </c>
      <c r="D307" s="2">
        <f t="shared" si="23"/>
        <v>98.57</v>
      </c>
      <c r="E307" s="2">
        <f t="shared" si="24"/>
        <v>99.91</v>
      </c>
      <c r="F307" s="2">
        <f t="shared" si="25"/>
        <v>99.79</v>
      </c>
      <c r="H307" s="2">
        <v>97.25</v>
      </c>
      <c r="I307" s="2">
        <v>99.32</v>
      </c>
      <c r="J307" s="2">
        <v>98.57</v>
      </c>
      <c r="K307" s="2">
        <v>99.91</v>
      </c>
      <c r="L307" s="2">
        <v>99.79</v>
      </c>
    </row>
    <row r="308" spans="1:12" x14ac:dyDescent="0.15">
      <c r="A308" s="1">
        <v>42734</v>
      </c>
      <c r="B308" s="2">
        <f t="shared" si="21"/>
        <v>97.54</v>
      </c>
      <c r="C308" s="2">
        <f t="shared" si="22"/>
        <v>99.69</v>
      </c>
      <c r="D308" s="2">
        <f t="shared" si="23"/>
        <v>98.83</v>
      </c>
      <c r="E308" s="2">
        <f t="shared" si="24"/>
        <v>99.98</v>
      </c>
      <c r="F308" s="2">
        <f t="shared" si="25"/>
        <v>99.9</v>
      </c>
      <c r="H308" s="2">
        <v>97.54</v>
      </c>
      <c r="I308" s="2">
        <v>99.69</v>
      </c>
      <c r="J308" s="2">
        <v>98.83</v>
      </c>
      <c r="K308" s="2">
        <v>99.98</v>
      </c>
      <c r="L308" s="2">
        <v>99.9</v>
      </c>
    </row>
    <row r="309" spans="1:12" x14ac:dyDescent="0.15">
      <c r="A309" s="1">
        <v>42738</v>
      </c>
      <c r="B309" s="2">
        <f t="shared" si="21"/>
        <v>97.6</v>
      </c>
      <c r="C309" s="2">
        <f t="shared" si="22"/>
        <v>99.92</v>
      </c>
      <c r="D309" s="2">
        <f t="shared" si="23"/>
        <v>98.92</v>
      </c>
      <c r="E309" s="2">
        <f t="shared" si="24"/>
        <v>99.93</v>
      </c>
      <c r="F309" s="2">
        <f t="shared" si="25"/>
        <v>99.88</v>
      </c>
      <c r="H309" s="2">
        <v>97.6</v>
      </c>
      <c r="I309" s="2">
        <v>99.92</v>
      </c>
      <c r="J309" s="2">
        <v>98.92</v>
      </c>
      <c r="K309" s="2">
        <v>99.93</v>
      </c>
      <c r="L309" s="2">
        <v>99.88</v>
      </c>
    </row>
    <row r="310" spans="1:12" x14ac:dyDescent="0.15">
      <c r="A310" s="1">
        <v>42739</v>
      </c>
      <c r="B310" s="2">
        <f t="shared" si="21"/>
        <v>97.71</v>
      </c>
      <c r="C310" s="2">
        <f t="shared" si="22"/>
        <v>100.04</v>
      </c>
      <c r="D310" s="2">
        <f t="shared" si="23"/>
        <v>98.96</v>
      </c>
      <c r="E310" s="2">
        <f t="shared" si="24"/>
        <v>99.93</v>
      </c>
      <c r="F310" s="2">
        <f t="shared" si="25"/>
        <v>99.87</v>
      </c>
      <c r="H310" s="2">
        <v>97.71</v>
      </c>
      <c r="I310" s="2">
        <v>100.04</v>
      </c>
      <c r="J310" s="2">
        <v>98.96</v>
      </c>
      <c r="K310" s="2">
        <v>99.93</v>
      </c>
      <c r="L310" s="2">
        <v>99.87</v>
      </c>
    </row>
    <row r="311" spans="1:12" x14ac:dyDescent="0.15">
      <c r="A311" s="1">
        <v>42740</v>
      </c>
      <c r="B311" s="2">
        <f t="shared" si="21"/>
        <v>97.96</v>
      </c>
      <c r="C311" s="2">
        <f t="shared" si="22"/>
        <v>100</v>
      </c>
      <c r="D311" s="2">
        <f t="shared" si="23"/>
        <v>99</v>
      </c>
      <c r="E311" s="2">
        <f t="shared" si="24"/>
        <v>99.93</v>
      </c>
      <c r="F311" s="2">
        <f t="shared" si="25"/>
        <v>99.89</v>
      </c>
      <c r="H311" s="2">
        <v>97.96</v>
      </c>
      <c r="I311" s="2">
        <v>100</v>
      </c>
      <c r="J311" s="2">
        <v>99</v>
      </c>
      <c r="K311" s="2">
        <v>99.93</v>
      </c>
      <c r="L311" s="2">
        <v>99.89</v>
      </c>
    </row>
    <row r="312" spans="1:12" x14ac:dyDescent="0.15">
      <c r="A312" s="1">
        <v>42741</v>
      </c>
      <c r="B312" s="2">
        <f t="shared" si="21"/>
        <v>98.08</v>
      </c>
      <c r="C312" s="2">
        <f t="shared" si="22"/>
        <v>100.01</v>
      </c>
      <c r="D312" s="2">
        <f t="shared" si="23"/>
        <v>99.03</v>
      </c>
      <c r="E312" s="2">
        <f t="shared" si="24"/>
        <v>99.93</v>
      </c>
      <c r="F312" s="2">
        <f t="shared" si="25"/>
        <v>99.9</v>
      </c>
      <c r="H312" s="2">
        <v>98.08</v>
      </c>
      <c r="I312" s="2">
        <v>100.01</v>
      </c>
      <c r="J312" s="2">
        <v>99.03</v>
      </c>
      <c r="K312" s="2">
        <v>99.93</v>
      </c>
      <c r="L312" s="2">
        <v>99.9</v>
      </c>
    </row>
    <row r="313" spans="1:12" x14ac:dyDescent="0.15">
      <c r="A313" s="1">
        <v>42744</v>
      </c>
      <c r="B313" s="2">
        <f t="shared" si="21"/>
        <v>98.1</v>
      </c>
      <c r="C313" s="2">
        <f t="shared" si="22"/>
        <v>99.99</v>
      </c>
      <c r="D313" s="2">
        <f t="shared" si="23"/>
        <v>99.04</v>
      </c>
      <c r="E313" s="2">
        <f t="shared" si="24"/>
        <v>97.53</v>
      </c>
      <c r="F313" s="2">
        <f t="shared" si="25"/>
        <v>99.86</v>
      </c>
      <c r="H313" s="2">
        <v>98.1</v>
      </c>
      <c r="I313" s="2">
        <v>99.99</v>
      </c>
      <c r="J313" s="2">
        <v>99.04</v>
      </c>
      <c r="K313" s="2">
        <v>97.53</v>
      </c>
      <c r="L313" s="2">
        <v>99.86</v>
      </c>
    </row>
    <row r="314" spans="1:12" x14ac:dyDescent="0.15">
      <c r="A314" s="1">
        <v>42745</v>
      </c>
      <c r="B314" s="2">
        <f t="shared" si="21"/>
        <v>98.11</v>
      </c>
      <c r="C314" s="2">
        <f t="shared" si="22"/>
        <v>100.04</v>
      </c>
      <c r="D314" s="2">
        <f t="shared" si="23"/>
        <v>99.09</v>
      </c>
      <c r="E314" s="2">
        <f t="shared" si="24"/>
        <v>97.65</v>
      </c>
      <c r="F314" s="2">
        <f t="shared" si="25"/>
        <v>99.88</v>
      </c>
      <c r="H314" s="2">
        <v>98.11</v>
      </c>
      <c r="I314" s="2">
        <v>100.04</v>
      </c>
      <c r="J314" s="2">
        <v>99.09</v>
      </c>
      <c r="K314" s="2">
        <v>97.65</v>
      </c>
      <c r="L314" s="2">
        <v>99.88</v>
      </c>
    </row>
    <row r="315" spans="1:12" x14ac:dyDescent="0.15">
      <c r="A315" s="1">
        <v>42746</v>
      </c>
      <c r="B315" s="2">
        <f t="shared" si="21"/>
        <v>98.3</v>
      </c>
      <c r="C315" s="2">
        <f t="shared" si="22"/>
        <v>100.22</v>
      </c>
      <c r="D315" s="2">
        <f t="shared" si="23"/>
        <v>99.29</v>
      </c>
      <c r="E315" s="2">
        <f t="shared" si="24"/>
        <v>97.92</v>
      </c>
      <c r="F315" s="2">
        <f t="shared" si="25"/>
        <v>99.9</v>
      </c>
      <c r="H315" s="2">
        <v>98.3</v>
      </c>
      <c r="I315" s="2">
        <v>100.22</v>
      </c>
      <c r="J315" s="2">
        <v>99.29</v>
      </c>
      <c r="K315" s="2">
        <v>97.92</v>
      </c>
      <c r="L315" s="2">
        <v>99.9</v>
      </c>
    </row>
    <row r="316" spans="1:12" x14ac:dyDescent="0.15">
      <c r="A316" s="1">
        <v>42747</v>
      </c>
      <c r="B316" s="2">
        <f t="shared" si="21"/>
        <v>98.38</v>
      </c>
      <c r="C316" s="2">
        <f t="shared" si="22"/>
        <v>100.25</v>
      </c>
      <c r="D316" s="2">
        <f t="shared" si="23"/>
        <v>99.42</v>
      </c>
      <c r="E316" s="2">
        <f t="shared" si="24"/>
        <v>98</v>
      </c>
      <c r="F316" s="2">
        <f t="shared" si="25"/>
        <v>99.91</v>
      </c>
      <c r="H316" s="2">
        <v>98.38</v>
      </c>
      <c r="I316" s="2">
        <v>100.25</v>
      </c>
      <c r="J316" s="2">
        <v>99.42</v>
      </c>
      <c r="K316" s="2">
        <v>98</v>
      </c>
      <c r="L316" s="2">
        <v>99.91</v>
      </c>
    </row>
    <row r="317" spans="1:12" x14ac:dyDescent="0.15">
      <c r="A317" s="1">
        <v>42748</v>
      </c>
      <c r="B317" s="2">
        <f t="shared" si="21"/>
        <v>98.26</v>
      </c>
      <c r="C317" s="2">
        <f t="shared" si="22"/>
        <v>100.23</v>
      </c>
      <c r="D317" s="2">
        <f t="shared" si="23"/>
        <v>99.42</v>
      </c>
      <c r="E317" s="2">
        <f t="shared" si="24"/>
        <v>97.58</v>
      </c>
      <c r="F317" s="2">
        <f t="shared" si="25"/>
        <v>99.92</v>
      </c>
      <c r="H317" s="2">
        <v>98.26</v>
      </c>
      <c r="I317" s="2">
        <v>100.23</v>
      </c>
      <c r="J317" s="2">
        <v>99.42</v>
      </c>
      <c r="K317" s="2">
        <v>97.58</v>
      </c>
      <c r="L317" s="2">
        <v>99.92</v>
      </c>
    </row>
    <row r="318" spans="1:12" x14ac:dyDescent="0.15">
      <c r="A318" s="1">
        <v>42751</v>
      </c>
      <c r="B318" s="2">
        <f t="shared" si="21"/>
        <v>98.21</v>
      </c>
      <c r="C318" s="2">
        <f t="shared" si="22"/>
        <v>100.06</v>
      </c>
      <c r="D318" s="2">
        <f t="shared" si="23"/>
        <v>99.29</v>
      </c>
      <c r="E318" s="2">
        <f t="shared" si="24"/>
        <v>99.16</v>
      </c>
      <c r="F318" s="2">
        <f t="shared" si="25"/>
        <v>99.95</v>
      </c>
      <c r="H318" s="2">
        <v>98.21</v>
      </c>
      <c r="I318" s="2">
        <v>100.06</v>
      </c>
      <c r="J318" s="2">
        <v>99.29</v>
      </c>
      <c r="K318" s="2">
        <v>99.16</v>
      </c>
      <c r="L318" s="2">
        <v>99.95</v>
      </c>
    </row>
    <row r="319" spans="1:12" x14ac:dyDescent="0.15">
      <c r="A319" s="1">
        <v>42752</v>
      </c>
      <c r="B319" s="2">
        <f t="shared" si="21"/>
        <v>98.3</v>
      </c>
      <c r="C319" s="2">
        <f t="shared" si="22"/>
        <v>100.02</v>
      </c>
      <c r="D319" s="2">
        <f t="shared" si="23"/>
        <v>99.35</v>
      </c>
      <c r="E319" s="2">
        <f t="shared" si="24"/>
        <v>99</v>
      </c>
      <c r="F319" s="2">
        <f t="shared" si="25"/>
        <v>99.93</v>
      </c>
      <c r="H319" s="2">
        <v>98.3</v>
      </c>
      <c r="I319" s="2">
        <v>100.02</v>
      </c>
      <c r="J319" s="2">
        <v>99.35</v>
      </c>
      <c r="K319" s="2">
        <v>99</v>
      </c>
      <c r="L319" s="2">
        <v>99.93</v>
      </c>
    </row>
    <row r="320" spans="1:12" x14ac:dyDescent="0.15">
      <c r="A320" s="1">
        <v>42753</v>
      </c>
      <c r="B320" s="2">
        <f t="shared" si="21"/>
        <v>98.44</v>
      </c>
      <c r="C320" s="2">
        <f t="shared" si="22"/>
        <v>100.09</v>
      </c>
      <c r="D320" s="2">
        <f t="shared" si="23"/>
        <v>99.33</v>
      </c>
      <c r="E320" s="2">
        <f t="shared" si="24"/>
        <v>99.1</v>
      </c>
      <c r="F320" s="2">
        <f t="shared" si="25"/>
        <v>99.87</v>
      </c>
      <c r="H320" s="2">
        <v>98.44</v>
      </c>
      <c r="I320" s="2">
        <v>100.09</v>
      </c>
      <c r="J320" s="2">
        <v>99.33</v>
      </c>
      <c r="K320" s="2">
        <v>99.1</v>
      </c>
      <c r="L320" s="2">
        <v>99.87</v>
      </c>
    </row>
    <row r="321" spans="1:12" x14ac:dyDescent="0.15">
      <c r="A321" s="1">
        <v>42754</v>
      </c>
      <c r="B321" s="2">
        <f t="shared" si="21"/>
        <v>98.28</v>
      </c>
      <c r="C321" s="2">
        <f t="shared" si="22"/>
        <v>100.04</v>
      </c>
      <c r="D321" s="2">
        <f t="shared" si="23"/>
        <v>99.31</v>
      </c>
      <c r="E321" s="2">
        <f t="shared" si="24"/>
        <v>99.16</v>
      </c>
      <c r="F321" s="2">
        <f t="shared" si="25"/>
        <v>99.85</v>
      </c>
      <c r="H321" s="2">
        <v>98.28</v>
      </c>
      <c r="I321" s="2">
        <v>100.04</v>
      </c>
      <c r="J321" s="2">
        <v>99.31</v>
      </c>
      <c r="K321" s="2">
        <v>99.16</v>
      </c>
      <c r="L321" s="2">
        <v>99.85</v>
      </c>
    </row>
    <row r="322" spans="1:12" x14ac:dyDescent="0.15">
      <c r="A322" s="1">
        <v>42755</v>
      </c>
      <c r="B322" s="2">
        <f t="shared" si="21"/>
        <v>98.45</v>
      </c>
      <c r="C322" s="2">
        <f t="shared" si="22"/>
        <v>100.16</v>
      </c>
      <c r="D322" s="2">
        <f t="shared" si="23"/>
        <v>99.45</v>
      </c>
      <c r="E322" s="2">
        <f t="shared" si="24"/>
        <v>99.3</v>
      </c>
      <c r="F322" s="2">
        <f t="shared" si="25"/>
        <v>99.87</v>
      </c>
      <c r="H322" s="2">
        <v>98.45</v>
      </c>
      <c r="I322" s="2">
        <v>100.16</v>
      </c>
      <c r="J322" s="2">
        <v>99.45</v>
      </c>
      <c r="K322" s="2">
        <v>99.3</v>
      </c>
      <c r="L322" s="2">
        <v>99.87</v>
      </c>
    </row>
    <row r="323" spans="1:12" x14ac:dyDescent="0.15">
      <c r="A323" s="1">
        <v>42758</v>
      </c>
      <c r="B323" s="2">
        <f t="shared" si="21"/>
        <v>98.43</v>
      </c>
      <c r="C323" s="2">
        <f t="shared" si="22"/>
        <v>100.23</v>
      </c>
      <c r="D323" s="2">
        <f t="shared" si="23"/>
        <v>99.56</v>
      </c>
      <c r="E323" s="2">
        <f t="shared" si="24"/>
        <v>99.43</v>
      </c>
      <c r="F323" s="2">
        <f t="shared" si="25"/>
        <v>98.69</v>
      </c>
      <c r="H323" s="2">
        <v>98.43</v>
      </c>
      <c r="I323" s="2">
        <v>100.23</v>
      </c>
      <c r="J323" s="2">
        <v>99.56</v>
      </c>
      <c r="K323" s="2">
        <v>99.43</v>
      </c>
      <c r="L323" s="2">
        <v>98.69</v>
      </c>
    </row>
    <row r="324" spans="1:12" x14ac:dyDescent="0.15">
      <c r="A324" s="1">
        <v>42759</v>
      </c>
      <c r="B324" s="2">
        <f t="shared" si="21"/>
        <v>98.62</v>
      </c>
      <c r="C324" s="2">
        <f t="shared" si="22"/>
        <v>100.33</v>
      </c>
      <c r="D324" s="2">
        <f t="shared" si="23"/>
        <v>99.67</v>
      </c>
      <c r="E324" s="2">
        <f t="shared" si="24"/>
        <v>99.5</v>
      </c>
      <c r="F324" s="2">
        <f t="shared" si="25"/>
        <v>98.75</v>
      </c>
      <c r="H324" s="2">
        <v>98.62</v>
      </c>
      <c r="I324" s="2">
        <v>100.33</v>
      </c>
      <c r="J324" s="2">
        <v>99.67</v>
      </c>
      <c r="K324" s="2">
        <v>99.5</v>
      </c>
      <c r="L324" s="2">
        <v>98.75</v>
      </c>
    </row>
    <row r="325" spans="1:12" x14ac:dyDescent="0.15">
      <c r="A325" s="1">
        <v>42760</v>
      </c>
      <c r="B325" s="2">
        <f t="shared" ref="B325:B327" si="26">IF(H325="",B324,H325)</f>
        <v>98.8</v>
      </c>
      <c r="C325" s="2">
        <f t="shared" ref="C325:C327" si="27">IF(I325="",C324,I325)</f>
        <v>100.34</v>
      </c>
      <c r="D325" s="2">
        <f t="shared" ref="D325:D327" si="28">IF(J325="",D324,J325)</f>
        <v>99.69</v>
      </c>
      <c r="E325" s="2">
        <f t="shared" ref="E325:E327" si="29">IF(K325="",E324,K325)</f>
        <v>99.47</v>
      </c>
      <c r="F325" s="2">
        <f t="shared" ref="F325:F327" si="30">IF(L325="",F324,L325)</f>
        <v>98.73</v>
      </c>
      <c r="H325" s="2">
        <v>98.8</v>
      </c>
      <c r="I325" s="2">
        <v>100.34</v>
      </c>
      <c r="J325" s="2">
        <v>99.69</v>
      </c>
      <c r="K325" s="2">
        <v>99.47</v>
      </c>
      <c r="L325" s="2">
        <v>98.73</v>
      </c>
    </row>
    <row r="326" spans="1:12" x14ac:dyDescent="0.15">
      <c r="A326" s="1">
        <v>42761</v>
      </c>
      <c r="B326" s="2">
        <f t="shared" si="26"/>
        <v>99.13</v>
      </c>
      <c r="C326" s="2">
        <f t="shared" si="27"/>
        <v>100.56</v>
      </c>
      <c r="D326" s="2">
        <f t="shared" si="28"/>
        <v>99.8</v>
      </c>
      <c r="E326" s="2">
        <f t="shared" si="29"/>
        <v>99.7</v>
      </c>
      <c r="F326" s="2">
        <f t="shared" si="30"/>
        <v>98.68</v>
      </c>
      <c r="H326" s="2">
        <v>99.13</v>
      </c>
      <c r="I326" s="2">
        <v>100.56</v>
      </c>
      <c r="J326" s="2">
        <v>99.8</v>
      </c>
      <c r="K326" s="2">
        <v>99.7</v>
      </c>
      <c r="L326" s="2">
        <v>98.68</v>
      </c>
    </row>
    <row r="327" spans="1:12" x14ac:dyDescent="0.15">
      <c r="A327" s="1">
        <v>42769</v>
      </c>
      <c r="B327" s="2">
        <f t="shared" si="26"/>
        <v>99.14</v>
      </c>
      <c r="C327" s="2">
        <f t="shared" si="27"/>
        <v>100.41</v>
      </c>
      <c r="D327" s="2">
        <f t="shared" si="28"/>
        <v>99.68</v>
      </c>
      <c r="E327" s="2">
        <f t="shared" si="29"/>
        <v>99.69</v>
      </c>
      <c r="F327" s="2">
        <f t="shared" si="30"/>
        <v>98.49</v>
      </c>
      <c r="H327" s="2">
        <v>99.14</v>
      </c>
      <c r="I327" s="2">
        <v>100.41</v>
      </c>
      <c r="J327" s="2">
        <v>99.68</v>
      </c>
      <c r="K327" s="2">
        <v>99.69</v>
      </c>
      <c r="L327" s="2">
        <v>98.49</v>
      </c>
    </row>
  </sheetData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selection activeCell="D13" sqref="D13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IFERROR(RANK(修正久期!B3,修正久期!$B3:$F3),"")</f>
        <v>2</v>
      </c>
      <c r="C3" s="8">
        <f>IFERROR(RANK(修正久期!C3,修正久期!$B3:$F3),"")</f>
        <v>1</v>
      </c>
      <c r="D3" s="8">
        <f>IFERROR(RANK(修正久期!D3,修正久期!$B3:$F3),"")</f>
        <v>3</v>
      </c>
      <c r="E3" s="8">
        <f>IFERROR(RANK(修正久期!E3,修正久期!$B3:$F3),"")</f>
        <v>5</v>
      </c>
      <c r="F3" s="8">
        <f>IFERROR(RANK(修正久期!F3,修正久期!$B3:$F3),"")</f>
        <v>4</v>
      </c>
    </row>
    <row r="4" spans="1:6" x14ac:dyDescent="0.15">
      <c r="A4" s="1">
        <v>42285</v>
      </c>
      <c r="B4" s="8">
        <f>IFERROR(RANK(修正久期!B4,修正久期!$B4:$F4),"")</f>
        <v>2</v>
      </c>
      <c r="C4" s="8">
        <f>IFERROR(RANK(修正久期!C4,修正久期!$B4:$F4),"")</f>
        <v>1</v>
      </c>
      <c r="D4" s="8">
        <f>IFERROR(RANK(修正久期!D4,修正久期!$B4:$F4),"")</f>
        <v>3</v>
      </c>
      <c r="E4" s="8">
        <f>IFERROR(RANK(修正久期!E4,修正久期!$B4:$F4),"")</f>
        <v>5</v>
      </c>
      <c r="F4" s="8">
        <f>IFERROR(RANK(修正久期!F4,修正久期!$B4:$F4),"")</f>
        <v>4</v>
      </c>
    </row>
    <row r="5" spans="1:6" x14ac:dyDescent="0.15">
      <c r="A5" s="1">
        <v>42286</v>
      </c>
      <c r="B5" s="8">
        <f>IFERROR(RANK(修正久期!B5,修正久期!$B5:$F5),"")</f>
        <v>2</v>
      </c>
      <c r="C5" s="8">
        <f>IFERROR(RANK(修正久期!C5,修正久期!$B5:$F5),"")</f>
        <v>1</v>
      </c>
      <c r="D5" s="8">
        <f>IFERROR(RANK(修正久期!D5,修正久期!$B5:$F5),"")</f>
        <v>3</v>
      </c>
      <c r="E5" s="8">
        <f>IFERROR(RANK(修正久期!E5,修正久期!$B5:$F5),"")</f>
        <v>5</v>
      </c>
      <c r="F5" s="8">
        <f>IFERROR(RANK(修正久期!F5,修正久期!$B5:$F5),"")</f>
        <v>4</v>
      </c>
    </row>
    <row r="6" spans="1:6" x14ac:dyDescent="0.15">
      <c r="A6" s="1">
        <v>42289</v>
      </c>
      <c r="B6" s="8">
        <f>IFERROR(RANK(修正久期!B6,修正久期!$B6:$F6),"")</f>
        <v>2</v>
      </c>
      <c r="C6" s="8">
        <f>IFERROR(RANK(修正久期!C6,修正久期!$B6:$F6),"")</f>
        <v>1</v>
      </c>
      <c r="D6" s="8">
        <f>IFERROR(RANK(修正久期!D6,修正久期!$B6:$F6),"")</f>
        <v>3</v>
      </c>
      <c r="E6" s="8">
        <f>IFERROR(RANK(修正久期!E6,修正久期!$B6:$F6),"")</f>
        <v>5</v>
      </c>
      <c r="F6" s="8">
        <f>IFERROR(RANK(修正久期!F6,修正久期!$B6:$F6),"")</f>
        <v>4</v>
      </c>
    </row>
    <row r="7" spans="1:6" x14ac:dyDescent="0.15">
      <c r="A7" s="1">
        <v>42290</v>
      </c>
      <c r="B7" s="8">
        <f>IFERROR(RANK(修正久期!B7,修正久期!$B7:$F7),"")</f>
        <v>2</v>
      </c>
      <c r="C7" s="8">
        <f>IFERROR(RANK(修正久期!C7,修正久期!$B7:$F7),"")</f>
        <v>1</v>
      </c>
      <c r="D7" s="8">
        <f>IFERROR(RANK(修正久期!D7,修正久期!$B7:$F7),"")</f>
        <v>3</v>
      </c>
      <c r="E7" s="8">
        <f>IFERROR(RANK(修正久期!E7,修正久期!$B7:$F7),"")</f>
        <v>5</v>
      </c>
      <c r="F7" s="8">
        <f>IFERROR(RANK(修正久期!F7,修正久期!$B7:$F7),"")</f>
        <v>4</v>
      </c>
    </row>
    <row r="8" spans="1:6" x14ac:dyDescent="0.15">
      <c r="A8" s="1">
        <v>42291</v>
      </c>
      <c r="B8" s="8">
        <f>IFERROR(RANK(修正久期!B8,修正久期!$B8:$F8),"")</f>
        <v>2</v>
      </c>
      <c r="C8" s="8">
        <f>IFERROR(RANK(修正久期!C8,修正久期!$B8:$F8),"")</f>
        <v>1</v>
      </c>
      <c r="D8" s="8">
        <f>IFERROR(RANK(修正久期!D8,修正久期!$B8:$F8),"")</f>
        <v>3</v>
      </c>
      <c r="E8" s="8">
        <f>IFERROR(RANK(修正久期!E8,修正久期!$B8:$F8),"")</f>
        <v>5</v>
      </c>
      <c r="F8" s="8">
        <f>IFERROR(RANK(修正久期!F8,修正久期!$B8:$F8),"")</f>
        <v>4</v>
      </c>
    </row>
    <row r="9" spans="1:6" x14ac:dyDescent="0.15">
      <c r="A9" s="1">
        <v>42292</v>
      </c>
      <c r="B9" s="8">
        <f>IFERROR(RANK(修正久期!B9,修正久期!$B9:$F9),"")</f>
        <v>2</v>
      </c>
      <c r="C9" s="8">
        <f>IFERROR(RANK(修正久期!C9,修正久期!$B9:$F9),"")</f>
        <v>1</v>
      </c>
      <c r="D9" s="8">
        <f>IFERROR(RANK(修正久期!D9,修正久期!$B9:$F9),"")</f>
        <v>3</v>
      </c>
      <c r="E9" s="8">
        <f>IFERROR(RANK(修正久期!E9,修正久期!$B9:$F9),"")</f>
        <v>5</v>
      </c>
      <c r="F9" s="8">
        <f>IFERROR(RANK(修正久期!F9,修正久期!$B9:$F9),"")</f>
        <v>4</v>
      </c>
    </row>
    <row r="10" spans="1:6" x14ac:dyDescent="0.15">
      <c r="A10" s="1">
        <v>42293</v>
      </c>
      <c r="B10" s="8">
        <f>IFERROR(RANK(修正久期!B10,修正久期!$B10:$F10),"")</f>
        <v>2</v>
      </c>
      <c r="C10" s="8">
        <f>IFERROR(RANK(修正久期!C10,修正久期!$B10:$F10),"")</f>
        <v>1</v>
      </c>
      <c r="D10" s="8">
        <f>IFERROR(RANK(修正久期!D10,修正久期!$B10:$F10),"")</f>
        <v>3</v>
      </c>
      <c r="E10" s="8">
        <f>IFERROR(RANK(修正久期!E10,修正久期!$B10:$F10),"")</f>
        <v>5</v>
      </c>
      <c r="F10" s="8">
        <f>IFERROR(RANK(修正久期!F10,修正久期!$B10:$F10),"")</f>
        <v>4</v>
      </c>
    </row>
    <row r="11" spans="1:6" x14ac:dyDescent="0.15">
      <c r="A11" s="1">
        <v>42296</v>
      </c>
      <c r="B11" s="8">
        <f>IFERROR(RANK(修正久期!B11,修正久期!$B11:$F11),"")</f>
        <v>2</v>
      </c>
      <c r="C11" s="8">
        <f>IFERROR(RANK(修正久期!C11,修正久期!$B11:$F11),"")</f>
        <v>1</v>
      </c>
      <c r="D11" s="8">
        <f>IFERROR(RANK(修正久期!D11,修正久期!$B11:$F11),"")</f>
        <v>3</v>
      </c>
      <c r="E11" s="8">
        <f>IFERROR(RANK(修正久期!E11,修正久期!$B11:$F11),"")</f>
        <v>5</v>
      </c>
      <c r="F11" s="8">
        <f>IFERROR(RANK(修正久期!F11,修正久期!$B11:$F11),"")</f>
        <v>4</v>
      </c>
    </row>
    <row r="12" spans="1:6" x14ac:dyDescent="0.15">
      <c r="A12" s="1">
        <v>42297</v>
      </c>
      <c r="B12" s="8">
        <f>IFERROR(RANK(修正久期!B12,修正久期!$B12:$F12),"")</f>
        <v>2</v>
      </c>
      <c r="C12" s="8">
        <f>IFERROR(RANK(修正久期!C12,修正久期!$B12:$F12),"")</f>
        <v>1</v>
      </c>
      <c r="D12" s="8">
        <f>IFERROR(RANK(修正久期!D12,修正久期!$B12:$F12),"")</f>
        <v>3</v>
      </c>
      <c r="E12" s="8">
        <f>IFERROR(RANK(修正久期!E12,修正久期!$B12:$F12),"")</f>
        <v>5</v>
      </c>
      <c r="F12" s="8">
        <f>IFERROR(RANK(修正久期!F12,修正久期!$B12:$F12),"")</f>
        <v>4</v>
      </c>
    </row>
    <row r="13" spans="1:6" x14ac:dyDescent="0.15">
      <c r="A13" s="1">
        <v>42298</v>
      </c>
      <c r="B13" s="8">
        <f>IFERROR(RANK(修正久期!B13,修正久期!$B13:$F13),"")</f>
        <v>2</v>
      </c>
      <c r="C13" s="8">
        <f>IFERROR(RANK(修正久期!C13,修正久期!$B13:$F13),"")</f>
        <v>1</v>
      </c>
      <c r="D13" s="8">
        <f>IFERROR(RANK(修正久期!D13,修正久期!$B13:$F13),"")</f>
        <v>3</v>
      </c>
      <c r="E13" s="8">
        <f>IFERROR(RANK(修正久期!E13,修正久期!$B13:$F13),"")</f>
        <v>5</v>
      </c>
      <c r="F13" s="8">
        <f>IFERROR(RANK(修正久期!F13,修正久期!$B13:$F13),"")</f>
        <v>4</v>
      </c>
    </row>
    <row r="14" spans="1:6" x14ac:dyDescent="0.15">
      <c r="A14" s="1">
        <v>42299</v>
      </c>
      <c r="B14" s="8">
        <f>IFERROR(RANK(修正久期!B14,修正久期!$B14:$F14),"")</f>
        <v>2</v>
      </c>
      <c r="C14" s="8">
        <f>IFERROR(RANK(修正久期!C14,修正久期!$B14:$F14),"")</f>
        <v>1</v>
      </c>
      <c r="D14" s="8">
        <f>IFERROR(RANK(修正久期!D14,修正久期!$B14:$F14),"")</f>
        <v>3</v>
      </c>
      <c r="E14" s="8">
        <f>IFERROR(RANK(修正久期!E14,修正久期!$B14:$F14),"")</f>
        <v>5</v>
      </c>
      <c r="F14" s="8">
        <f>IFERROR(RANK(修正久期!F14,修正久期!$B14:$F14),"")</f>
        <v>4</v>
      </c>
    </row>
    <row r="15" spans="1:6" x14ac:dyDescent="0.15">
      <c r="A15" s="1">
        <v>42300</v>
      </c>
      <c r="B15" s="8">
        <f>IFERROR(RANK(修正久期!B15,修正久期!$B15:$F15),"")</f>
        <v>2</v>
      </c>
      <c r="C15" s="8">
        <f>IFERROR(RANK(修正久期!C15,修正久期!$B15:$F15),"")</f>
        <v>1</v>
      </c>
      <c r="D15" s="8">
        <f>IFERROR(RANK(修正久期!D15,修正久期!$B15:$F15),"")</f>
        <v>3</v>
      </c>
      <c r="E15" s="8">
        <f>IFERROR(RANK(修正久期!E15,修正久期!$B15:$F15),"")</f>
        <v>5</v>
      </c>
      <c r="F15" s="8">
        <f>IFERROR(RANK(修正久期!F15,修正久期!$B15:$F15),"")</f>
        <v>4</v>
      </c>
    </row>
    <row r="16" spans="1:6" x14ac:dyDescent="0.15">
      <c r="A16" s="1">
        <v>42303</v>
      </c>
      <c r="B16" s="8">
        <f>IFERROR(RANK(修正久期!B16,修正久期!$B16:$F16),"")</f>
        <v>2</v>
      </c>
      <c r="C16" s="8">
        <f>IFERROR(RANK(修正久期!C16,修正久期!$B16:$F16),"")</f>
        <v>1</v>
      </c>
      <c r="D16" s="8">
        <f>IFERROR(RANK(修正久期!D16,修正久期!$B16:$F16),"")</f>
        <v>3</v>
      </c>
      <c r="E16" s="8">
        <f>IFERROR(RANK(修正久期!E16,修正久期!$B16:$F16),"")</f>
        <v>5</v>
      </c>
      <c r="F16" s="8">
        <f>IFERROR(RANK(修正久期!F16,修正久期!$B16:$F16),"")</f>
        <v>4</v>
      </c>
    </row>
    <row r="17" spans="1:6" x14ac:dyDescent="0.15">
      <c r="A17" s="1">
        <v>42304</v>
      </c>
      <c r="B17" s="8">
        <f>IFERROR(RANK(修正久期!B17,修正久期!$B17:$F17),"")</f>
        <v>2</v>
      </c>
      <c r="C17" s="8">
        <f>IFERROR(RANK(修正久期!C17,修正久期!$B17:$F17),"")</f>
        <v>1</v>
      </c>
      <c r="D17" s="8">
        <f>IFERROR(RANK(修正久期!D17,修正久期!$B17:$F17),"")</f>
        <v>3</v>
      </c>
      <c r="E17" s="8">
        <f>IFERROR(RANK(修正久期!E17,修正久期!$B17:$F17),"")</f>
        <v>5</v>
      </c>
      <c r="F17" s="8">
        <f>IFERROR(RANK(修正久期!F17,修正久期!$B17:$F17),"")</f>
        <v>4</v>
      </c>
    </row>
    <row r="18" spans="1:6" x14ac:dyDescent="0.15">
      <c r="A18" s="1">
        <v>42305</v>
      </c>
      <c r="B18" s="8">
        <f>IFERROR(RANK(修正久期!B18,修正久期!$B18:$F18),"")</f>
        <v>2</v>
      </c>
      <c r="C18" s="8">
        <f>IFERROR(RANK(修正久期!C18,修正久期!$B18:$F18),"")</f>
        <v>1</v>
      </c>
      <c r="D18" s="8">
        <f>IFERROR(RANK(修正久期!D18,修正久期!$B18:$F18),"")</f>
        <v>3</v>
      </c>
      <c r="E18" s="8">
        <f>IFERROR(RANK(修正久期!E18,修正久期!$B18:$F18),"")</f>
        <v>5</v>
      </c>
      <c r="F18" s="8">
        <f>IFERROR(RANK(修正久期!F18,修正久期!$B18:$F18),"")</f>
        <v>4</v>
      </c>
    </row>
    <row r="19" spans="1:6" x14ac:dyDescent="0.15">
      <c r="A19" s="1">
        <v>42306</v>
      </c>
      <c r="B19" s="8">
        <f>IFERROR(RANK(修正久期!B19,修正久期!$B19:$F19),"")</f>
        <v>2</v>
      </c>
      <c r="C19" s="8">
        <f>IFERROR(RANK(修正久期!C19,修正久期!$B19:$F19),"")</f>
        <v>1</v>
      </c>
      <c r="D19" s="8">
        <f>IFERROR(RANK(修正久期!D19,修正久期!$B19:$F19),"")</f>
        <v>3</v>
      </c>
      <c r="E19" s="8">
        <f>IFERROR(RANK(修正久期!E19,修正久期!$B19:$F19),"")</f>
        <v>5</v>
      </c>
      <c r="F19" s="8">
        <f>IFERROR(RANK(修正久期!F19,修正久期!$B19:$F19),"")</f>
        <v>4</v>
      </c>
    </row>
    <row r="20" spans="1:6" x14ac:dyDescent="0.15">
      <c r="A20" s="1">
        <v>42307</v>
      </c>
      <c r="B20" s="8">
        <f>IFERROR(RANK(修正久期!B20,修正久期!$B20:$F20),"")</f>
        <v>2</v>
      </c>
      <c r="C20" s="8">
        <f>IFERROR(RANK(修正久期!C20,修正久期!$B20:$F20),"")</f>
        <v>1</v>
      </c>
      <c r="D20" s="8">
        <f>IFERROR(RANK(修正久期!D20,修正久期!$B20:$F20),"")</f>
        <v>3</v>
      </c>
      <c r="E20" s="8">
        <f>IFERROR(RANK(修正久期!E20,修正久期!$B20:$F20),"")</f>
        <v>5</v>
      </c>
      <c r="F20" s="8">
        <f>IFERROR(RANK(修正久期!F20,修正久期!$B20:$F20),"")</f>
        <v>4</v>
      </c>
    </row>
    <row r="21" spans="1:6" x14ac:dyDescent="0.15">
      <c r="A21" s="1">
        <v>42310</v>
      </c>
      <c r="B21" s="8">
        <f>IFERROR(RANK(修正久期!B21,修正久期!$B21:$F21),"")</f>
        <v>2</v>
      </c>
      <c r="C21" s="8">
        <f>IFERROR(RANK(修正久期!C21,修正久期!$B21:$F21),"")</f>
        <v>1</v>
      </c>
      <c r="D21" s="8">
        <f>IFERROR(RANK(修正久期!D21,修正久期!$B21:$F21),"")</f>
        <v>3</v>
      </c>
      <c r="E21" s="8">
        <f>IFERROR(RANK(修正久期!E21,修正久期!$B21:$F21),"")</f>
        <v>5</v>
      </c>
      <c r="F21" s="8">
        <f>IFERROR(RANK(修正久期!F21,修正久期!$B21:$F21),"")</f>
        <v>4</v>
      </c>
    </row>
    <row r="22" spans="1:6" x14ac:dyDescent="0.15">
      <c r="A22" s="1">
        <v>42311</v>
      </c>
      <c r="B22" s="8">
        <f>IFERROR(RANK(修正久期!B22,修正久期!$B22:$F22),"")</f>
        <v>2</v>
      </c>
      <c r="C22" s="8">
        <f>IFERROR(RANK(修正久期!C22,修正久期!$B22:$F22),"")</f>
        <v>1</v>
      </c>
      <c r="D22" s="8">
        <f>IFERROR(RANK(修正久期!D22,修正久期!$B22:$F22),"")</f>
        <v>3</v>
      </c>
      <c r="E22" s="8">
        <f>IFERROR(RANK(修正久期!E22,修正久期!$B22:$F22),"")</f>
        <v>5</v>
      </c>
      <c r="F22" s="8">
        <f>IFERROR(RANK(修正久期!F22,修正久期!$B22:$F22),"")</f>
        <v>4</v>
      </c>
    </row>
    <row r="23" spans="1:6" x14ac:dyDescent="0.15">
      <c r="A23" s="1">
        <v>42312</v>
      </c>
      <c r="B23" s="8">
        <f>IFERROR(RANK(修正久期!B23,修正久期!$B23:$F23),"")</f>
        <v>2</v>
      </c>
      <c r="C23" s="8">
        <f>IFERROR(RANK(修正久期!C23,修正久期!$B23:$F23),"")</f>
        <v>1</v>
      </c>
      <c r="D23" s="8">
        <f>IFERROR(RANK(修正久期!D23,修正久期!$B23:$F23),"")</f>
        <v>3</v>
      </c>
      <c r="E23" s="8">
        <f>IFERROR(RANK(修正久期!E23,修正久期!$B23:$F23),"")</f>
        <v>5</v>
      </c>
      <c r="F23" s="8">
        <f>IFERROR(RANK(修正久期!F23,修正久期!$B23:$F23),"")</f>
        <v>4</v>
      </c>
    </row>
    <row r="24" spans="1:6" x14ac:dyDescent="0.15">
      <c r="A24" s="1">
        <v>42313</v>
      </c>
      <c r="B24" s="8">
        <f>IFERROR(RANK(修正久期!B24,修正久期!$B24:$F24),"")</f>
        <v>2</v>
      </c>
      <c r="C24" s="8">
        <f>IFERROR(RANK(修正久期!C24,修正久期!$B24:$F24),"")</f>
        <v>1</v>
      </c>
      <c r="D24" s="8">
        <f>IFERROR(RANK(修正久期!D24,修正久期!$B24:$F24),"")</f>
        <v>3</v>
      </c>
      <c r="E24" s="8">
        <f>IFERROR(RANK(修正久期!E24,修正久期!$B24:$F24),"")</f>
        <v>5</v>
      </c>
      <c r="F24" s="8">
        <f>IFERROR(RANK(修正久期!F24,修正久期!$B24:$F24),"")</f>
        <v>4</v>
      </c>
    </row>
    <row r="25" spans="1:6" x14ac:dyDescent="0.15">
      <c r="A25" s="1">
        <v>42314</v>
      </c>
      <c r="B25" s="8">
        <f>IFERROR(RANK(修正久期!B25,修正久期!$B25:$F25),"")</f>
        <v>2</v>
      </c>
      <c r="C25" s="8">
        <f>IFERROR(RANK(修正久期!C25,修正久期!$B25:$F25),"")</f>
        <v>1</v>
      </c>
      <c r="D25" s="8">
        <f>IFERROR(RANK(修正久期!D25,修正久期!$B25:$F25),"")</f>
        <v>3</v>
      </c>
      <c r="E25" s="8">
        <f>IFERROR(RANK(修正久期!E25,修正久期!$B25:$F25),"")</f>
        <v>5</v>
      </c>
      <c r="F25" s="8">
        <f>IFERROR(RANK(修正久期!F25,修正久期!$B25:$F25),"")</f>
        <v>4</v>
      </c>
    </row>
    <row r="26" spans="1:6" x14ac:dyDescent="0.15">
      <c r="A26" s="1">
        <v>42317</v>
      </c>
      <c r="B26" s="8">
        <f>IFERROR(RANK(修正久期!B26,修正久期!$B26:$F26),"")</f>
        <v>2</v>
      </c>
      <c r="C26" s="8">
        <f>IFERROR(RANK(修正久期!C26,修正久期!$B26:$F26),"")</f>
        <v>1</v>
      </c>
      <c r="D26" s="8">
        <f>IFERROR(RANK(修正久期!D26,修正久期!$B26:$F26),"")</f>
        <v>3</v>
      </c>
      <c r="E26" s="8">
        <f>IFERROR(RANK(修正久期!E26,修正久期!$B26:$F26),"")</f>
        <v>5</v>
      </c>
      <c r="F26" s="8">
        <f>IFERROR(RANK(修正久期!F26,修正久期!$B26:$F26),"")</f>
        <v>4</v>
      </c>
    </row>
    <row r="27" spans="1:6" x14ac:dyDescent="0.15">
      <c r="A27" s="1">
        <v>42318</v>
      </c>
      <c r="B27" s="8">
        <f>IFERROR(RANK(修正久期!B27,修正久期!$B27:$F27),"")</f>
        <v>2</v>
      </c>
      <c r="C27" s="8">
        <f>IFERROR(RANK(修正久期!C27,修正久期!$B27:$F27),"")</f>
        <v>1</v>
      </c>
      <c r="D27" s="8">
        <f>IFERROR(RANK(修正久期!D27,修正久期!$B27:$F27),"")</f>
        <v>3</v>
      </c>
      <c r="E27" s="8">
        <f>IFERROR(RANK(修正久期!E27,修正久期!$B27:$F27),"")</f>
        <v>5</v>
      </c>
      <c r="F27" s="8">
        <f>IFERROR(RANK(修正久期!F27,修正久期!$B27:$F27),"")</f>
        <v>4</v>
      </c>
    </row>
    <row r="28" spans="1:6" x14ac:dyDescent="0.15">
      <c r="A28" s="1">
        <v>42319</v>
      </c>
      <c r="B28" s="8">
        <f>IFERROR(RANK(修正久期!B28,修正久期!$B28:$F28),"")</f>
        <v>2</v>
      </c>
      <c r="C28" s="8">
        <f>IFERROR(RANK(修正久期!C28,修正久期!$B28:$F28),"")</f>
        <v>1</v>
      </c>
      <c r="D28" s="8">
        <f>IFERROR(RANK(修正久期!D28,修正久期!$B28:$F28),"")</f>
        <v>3</v>
      </c>
      <c r="E28" s="8">
        <f>IFERROR(RANK(修正久期!E28,修正久期!$B28:$F28),"")</f>
        <v>5</v>
      </c>
      <c r="F28" s="8">
        <f>IFERROR(RANK(修正久期!F28,修正久期!$B28:$F28),"")</f>
        <v>4</v>
      </c>
    </row>
    <row r="29" spans="1:6" x14ac:dyDescent="0.15">
      <c r="A29" s="1">
        <v>42320</v>
      </c>
      <c r="B29" s="8">
        <f>IFERROR(RANK(修正久期!B29,修正久期!$B29:$F29),"")</f>
        <v>2</v>
      </c>
      <c r="C29" s="8">
        <f>IFERROR(RANK(修正久期!C29,修正久期!$B29:$F29),"")</f>
        <v>1</v>
      </c>
      <c r="D29" s="8">
        <f>IFERROR(RANK(修正久期!D29,修正久期!$B29:$F29),"")</f>
        <v>3</v>
      </c>
      <c r="E29" s="8">
        <f>IFERROR(RANK(修正久期!E29,修正久期!$B29:$F29),"")</f>
        <v>5</v>
      </c>
      <c r="F29" s="8">
        <f>IFERROR(RANK(修正久期!F29,修正久期!$B29:$F29),"")</f>
        <v>4</v>
      </c>
    </row>
    <row r="30" spans="1:6" x14ac:dyDescent="0.15">
      <c r="A30" s="1">
        <v>42321</v>
      </c>
      <c r="B30" s="8">
        <f>IFERROR(RANK(修正久期!B30,修正久期!$B30:$F30),"")</f>
        <v>2</v>
      </c>
      <c r="C30" s="8">
        <f>IFERROR(RANK(修正久期!C30,修正久期!$B30:$F30),"")</f>
        <v>1</v>
      </c>
      <c r="D30" s="8">
        <f>IFERROR(RANK(修正久期!D30,修正久期!$B30:$F30),"")</f>
        <v>3</v>
      </c>
      <c r="E30" s="8">
        <f>IFERROR(RANK(修正久期!E30,修正久期!$B30:$F30),"")</f>
        <v>5</v>
      </c>
      <c r="F30" s="8">
        <f>IFERROR(RANK(修正久期!F30,修正久期!$B30:$F30),"")</f>
        <v>4</v>
      </c>
    </row>
    <row r="31" spans="1:6" x14ac:dyDescent="0.15">
      <c r="A31" s="1">
        <v>42324</v>
      </c>
      <c r="B31" s="8">
        <f>IFERROR(RANK(修正久期!B31,修正久期!$B31:$F31),"")</f>
        <v>2</v>
      </c>
      <c r="C31" s="8">
        <f>IFERROR(RANK(修正久期!C31,修正久期!$B31:$F31),"")</f>
        <v>1</v>
      </c>
      <c r="D31" s="8">
        <f>IFERROR(RANK(修正久期!D31,修正久期!$B31:$F31),"")</f>
        <v>3</v>
      </c>
      <c r="E31" s="8">
        <f>IFERROR(RANK(修正久期!E31,修正久期!$B31:$F31),"")</f>
        <v>5</v>
      </c>
      <c r="F31" s="8">
        <f>IFERROR(RANK(修正久期!F31,修正久期!$B31:$F31),"")</f>
        <v>4</v>
      </c>
    </row>
    <row r="32" spans="1:6" x14ac:dyDescent="0.15">
      <c r="A32" s="1">
        <v>42325</v>
      </c>
      <c r="B32" s="8">
        <f>IFERROR(RANK(修正久期!B32,修正久期!$B32:$F32),"")</f>
        <v>2</v>
      </c>
      <c r="C32" s="8">
        <f>IFERROR(RANK(修正久期!C32,修正久期!$B32:$F32),"")</f>
        <v>1</v>
      </c>
      <c r="D32" s="8">
        <f>IFERROR(RANK(修正久期!D32,修正久期!$B32:$F32),"")</f>
        <v>3</v>
      </c>
      <c r="E32" s="8">
        <f>IFERROR(RANK(修正久期!E32,修正久期!$B32:$F32),"")</f>
        <v>5</v>
      </c>
      <c r="F32" s="8">
        <f>IFERROR(RANK(修正久期!F32,修正久期!$B32:$F32),"")</f>
        <v>4</v>
      </c>
    </row>
    <row r="33" spans="1:6" x14ac:dyDescent="0.15">
      <c r="A33" s="1">
        <v>42326</v>
      </c>
      <c r="B33" s="8">
        <f>IFERROR(RANK(修正久期!B33,修正久期!$B33:$F33),"")</f>
        <v>2</v>
      </c>
      <c r="C33" s="8">
        <f>IFERROR(RANK(修正久期!C33,修正久期!$B33:$F33),"")</f>
        <v>1</v>
      </c>
      <c r="D33" s="8">
        <f>IFERROR(RANK(修正久期!D33,修正久期!$B33:$F33),"")</f>
        <v>3</v>
      </c>
      <c r="E33" s="8">
        <f>IFERROR(RANK(修正久期!E33,修正久期!$B33:$F33),"")</f>
        <v>5</v>
      </c>
      <c r="F33" s="8">
        <f>IFERROR(RANK(修正久期!F33,修正久期!$B33:$F33),"")</f>
        <v>4</v>
      </c>
    </row>
    <row r="34" spans="1:6" x14ac:dyDescent="0.15">
      <c r="A34" s="1">
        <v>42327</v>
      </c>
      <c r="B34" s="8">
        <f>IFERROR(RANK(修正久期!B34,修正久期!$B34:$F34),"")</f>
        <v>2</v>
      </c>
      <c r="C34" s="8">
        <f>IFERROR(RANK(修正久期!C34,修正久期!$B34:$F34),"")</f>
        <v>1</v>
      </c>
      <c r="D34" s="8">
        <f>IFERROR(RANK(修正久期!D34,修正久期!$B34:$F34),"")</f>
        <v>3</v>
      </c>
      <c r="E34" s="8">
        <f>IFERROR(RANK(修正久期!E34,修正久期!$B34:$F34),"")</f>
        <v>5</v>
      </c>
      <c r="F34" s="8">
        <f>IFERROR(RANK(修正久期!F34,修正久期!$B34:$F34),"")</f>
        <v>4</v>
      </c>
    </row>
    <row r="35" spans="1:6" x14ac:dyDescent="0.15">
      <c r="A35" s="1">
        <v>42328</v>
      </c>
      <c r="B35" s="8">
        <f>IFERROR(RANK(修正久期!B35,修正久期!$B35:$F35),"")</f>
        <v>2</v>
      </c>
      <c r="C35" s="8">
        <f>IFERROR(RANK(修正久期!C35,修正久期!$B35:$F35),"")</f>
        <v>1</v>
      </c>
      <c r="D35" s="8">
        <f>IFERROR(RANK(修正久期!D35,修正久期!$B35:$F35),"")</f>
        <v>3</v>
      </c>
      <c r="E35" s="8">
        <f>IFERROR(RANK(修正久期!E35,修正久期!$B35:$F35),"")</f>
        <v>5</v>
      </c>
      <c r="F35" s="8">
        <f>IFERROR(RANK(修正久期!F35,修正久期!$B35:$F35),"")</f>
        <v>4</v>
      </c>
    </row>
    <row r="36" spans="1:6" x14ac:dyDescent="0.15">
      <c r="A36" s="1">
        <v>42331</v>
      </c>
      <c r="B36" s="8">
        <f>IFERROR(RANK(修正久期!B36,修正久期!$B36:$F36),"")</f>
        <v>2</v>
      </c>
      <c r="C36" s="8">
        <f>IFERROR(RANK(修正久期!C36,修正久期!$B36:$F36),"")</f>
        <v>1</v>
      </c>
      <c r="D36" s="8">
        <f>IFERROR(RANK(修正久期!D36,修正久期!$B36:$F36),"")</f>
        <v>3</v>
      </c>
      <c r="E36" s="8">
        <f>IFERROR(RANK(修正久期!E36,修正久期!$B36:$F36),"")</f>
        <v>5</v>
      </c>
      <c r="F36" s="8">
        <f>IFERROR(RANK(修正久期!F36,修正久期!$B36:$F36),"")</f>
        <v>4</v>
      </c>
    </row>
    <row r="37" spans="1:6" x14ac:dyDescent="0.15">
      <c r="A37" s="1">
        <v>42332</v>
      </c>
      <c r="B37" s="8">
        <f>IFERROR(RANK(修正久期!B37,修正久期!$B37:$F37),"")</f>
        <v>2</v>
      </c>
      <c r="C37" s="8">
        <f>IFERROR(RANK(修正久期!C37,修正久期!$B37:$F37),"")</f>
        <v>1</v>
      </c>
      <c r="D37" s="8">
        <f>IFERROR(RANK(修正久期!D37,修正久期!$B37:$F37),"")</f>
        <v>3</v>
      </c>
      <c r="E37" s="8">
        <f>IFERROR(RANK(修正久期!E37,修正久期!$B37:$F37),"")</f>
        <v>5</v>
      </c>
      <c r="F37" s="8">
        <f>IFERROR(RANK(修正久期!F37,修正久期!$B37:$F37),"")</f>
        <v>4</v>
      </c>
    </row>
    <row r="38" spans="1:6" x14ac:dyDescent="0.15">
      <c r="A38" s="1">
        <v>42333</v>
      </c>
      <c r="B38" s="8">
        <f>IFERROR(RANK(修正久期!B38,修正久期!$B38:$F38),"")</f>
        <v>2</v>
      </c>
      <c r="C38" s="8">
        <f>IFERROR(RANK(修正久期!C38,修正久期!$B38:$F38),"")</f>
        <v>1</v>
      </c>
      <c r="D38" s="8">
        <f>IFERROR(RANK(修正久期!D38,修正久期!$B38:$F38),"")</f>
        <v>3</v>
      </c>
      <c r="E38" s="8">
        <f>IFERROR(RANK(修正久期!E38,修正久期!$B38:$F38),"")</f>
        <v>5</v>
      </c>
      <c r="F38" s="8">
        <f>IFERROR(RANK(修正久期!F38,修正久期!$B38:$F38),"")</f>
        <v>4</v>
      </c>
    </row>
    <row r="39" spans="1:6" x14ac:dyDescent="0.15">
      <c r="A39" s="1">
        <v>42334</v>
      </c>
      <c r="B39" s="8">
        <f>IFERROR(RANK(修正久期!B39,修正久期!$B39:$F39),"")</f>
        <v>2</v>
      </c>
      <c r="C39" s="8">
        <f>IFERROR(RANK(修正久期!C39,修正久期!$B39:$F39),"")</f>
        <v>1</v>
      </c>
      <c r="D39" s="8">
        <f>IFERROR(RANK(修正久期!D39,修正久期!$B39:$F39),"")</f>
        <v>3</v>
      </c>
      <c r="E39" s="8">
        <f>IFERROR(RANK(修正久期!E39,修正久期!$B39:$F39),"")</f>
        <v>5</v>
      </c>
      <c r="F39" s="8">
        <f>IFERROR(RANK(修正久期!F39,修正久期!$B39:$F39),"")</f>
        <v>4</v>
      </c>
    </row>
    <row r="40" spans="1:6" x14ac:dyDescent="0.15">
      <c r="A40" s="1">
        <v>42335</v>
      </c>
      <c r="B40" s="8">
        <f>IFERROR(RANK(修正久期!B40,修正久期!$B40:$F40),"")</f>
        <v>2</v>
      </c>
      <c r="C40" s="8">
        <f>IFERROR(RANK(修正久期!C40,修正久期!$B40:$F40),"")</f>
        <v>1</v>
      </c>
      <c r="D40" s="8">
        <f>IFERROR(RANK(修正久期!D40,修正久期!$B40:$F40),"")</f>
        <v>3</v>
      </c>
      <c r="E40" s="8">
        <f>IFERROR(RANK(修正久期!E40,修正久期!$B40:$F40),"")</f>
        <v>5</v>
      </c>
      <c r="F40" s="8">
        <f>IFERROR(RANK(修正久期!F40,修正久期!$B40:$F40),"")</f>
        <v>4</v>
      </c>
    </row>
    <row r="41" spans="1:6" x14ac:dyDescent="0.15">
      <c r="A41" s="1">
        <v>42338</v>
      </c>
      <c r="B41" s="8">
        <f>IFERROR(RANK(修正久期!B41,修正久期!$B41:$F41),"")</f>
        <v>2</v>
      </c>
      <c r="C41" s="8">
        <f>IFERROR(RANK(修正久期!C41,修正久期!$B41:$F41),"")</f>
        <v>1</v>
      </c>
      <c r="D41" s="8">
        <f>IFERROR(RANK(修正久期!D41,修正久期!$B41:$F41),"")</f>
        <v>3</v>
      </c>
      <c r="E41" s="8">
        <f>IFERROR(RANK(修正久期!E41,修正久期!$B41:$F41),"")</f>
        <v>5</v>
      </c>
      <c r="F41" s="8">
        <f>IFERROR(RANK(修正久期!F41,修正久期!$B41:$F41),"")</f>
        <v>4</v>
      </c>
    </row>
    <row r="42" spans="1:6" x14ac:dyDescent="0.15">
      <c r="A42" s="1">
        <v>42339</v>
      </c>
      <c r="B42" s="8">
        <f>IFERROR(RANK(修正久期!B42,修正久期!$B42:$F42),"")</f>
        <v>2</v>
      </c>
      <c r="C42" s="8">
        <f>IFERROR(RANK(修正久期!C42,修正久期!$B42:$F42),"")</f>
        <v>1</v>
      </c>
      <c r="D42" s="8">
        <f>IFERROR(RANK(修正久期!D42,修正久期!$B42:$F42),"")</f>
        <v>3</v>
      </c>
      <c r="E42" s="8">
        <f>IFERROR(RANK(修正久期!E42,修正久期!$B42:$F42),"")</f>
        <v>5</v>
      </c>
      <c r="F42" s="8">
        <f>IFERROR(RANK(修正久期!F42,修正久期!$B42:$F42),"")</f>
        <v>4</v>
      </c>
    </row>
    <row r="43" spans="1:6" x14ac:dyDescent="0.15">
      <c r="A43" s="1">
        <v>42340</v>
      </c>
      <c r="B43" s="8">
        <f>IFERROR(RANK(修正久期!B43,修正久期!$B43:$F43),"")</f>
        <v>2</v>
      </c>
      <c r="C43" s="8">
        <f>IFERROR(RANK(修正久期!C43,修正久期!$B43:$F43),"")</f>
        <v>1</v>
      </c>
      <c r="D43" s="8">
        <f>IFERROR(RANK(修正久期!D43,修正久期!$B43:$F43),"")</f>
        <v>3</v>
      </c>
      <c r="E43" s="8">
        <f>IFERROR(RANK(修正久期!E43,修正久期!$B43:$F43),"")</f>
        <v>5</v>
      </c>
      <c r="F43" s="8">
        <f>IFERROR(RANK(修正久期!F43,修正久期!$B43:$F43),"")</f>
        <v>4</v>
      </c>
    </row>
    <row r="44" spans="1:6" x14ac:dyDescent="0.15">
      <c r="A44" s="1">
        <v>42341</v>
      </c>
      <c r="B44" s="8">
        <f>IFERROR(RANK(修正久期!B44,修正久期!$B44:$F44),"")</f>
        <v>2</v>
      </c>
      <c r="C44" s="8">
        <f>IFERROR(RANK(修正久期!C44,修正久期!$B44:$F44),"")</f>
        <v>1</v>
      </c>
      <c r="D44" s="8">
        <f>IFERROR(RANK(修正久期!D44,修正久期!$B44:$F44),"")</f>
        <v>3</v>
      </c>
      <c r="E44" s="8">
        <f>IFERROR(RANK(修正久期!E44,修正久期!$B44:$F44),"")</f>
        <v>5</v>
      </c>
      <c r="F44" s="8">
        <f>IFERROR(RANK(修正久期!F44,修正久期!$B44:$F44),"")</f>
        <v>4</v>
      </c>
    </row>
    <row r="45" spans="1:6" x14ac:dyDescent="0.15">
      <c r="A45" s="1">
        <v>42342</v>
      </c>
      <c r="B45" s="8">
        <f>IFERROR(RANK(修正久期!B45,修正久期!$B45:$F45),"")</f>
        <v>2</v>
      </c>
      <c r="C45" s="8">
        <f>IFERROR(RANK(修正久期!C45,修正久期!$B45:$F45),"")</f>
        <v>1</v>
      </c>
      <c r="D45" s="8">
        <f>IFERROR(RANK(修正久期!D45,修正久期!$B45:$F45),"")</f>
        <v>3</v>
      </c>
      <c r="E45" s="8">
        <f>IFERROR(RANK(修正久期!E45,修正久期!$B45:$F45),"")</f>
        <v>5</v>
      </c>
      <c r="F45" s="8">
        <f>IFERROR(RANK(修正久期!F45,修正久期!$B45:$F45),"")</f>
        <v>4</v>
      </c>
    </row>
    <row r="46" spans="1:6" x14ac:dyDescent="0.15">
      <c r="A46" s="1">
        <v>42345</v>
      </c>
      <c r="B46" s="8">
        <f>IFERROR(RANK(修正久期!B46,修正久期!$B46:$F46),"")</f>
        <v>2</v>
      </c>
      <c r="C46" s="8">
        <f>IFERROR(RANK(修正久期!C46,修正久期!$B46:$F46),"")</f>
        <v>1</v>
      </c>
      <c r="D46" s="8">
        <f>IFERROR(RANK(修正久期!D46,修正久期!$B46:$F46),"")</f>
        <v>3</v>
      </c>
      <c r="E46" s="8">
        <f>IFERROR(RANK(修正久期!E46,修正久期!$B46:$F46),"")</f>
        <v>5</v>
      </c>
      <c r="F46" s="8">
        <f>IFERROR(RANK(修正久期!F46,修正久期!$B46:$F46),"")</f>
        <v>4</v>
      </c>
    </row>
    <row r="47" spans="1:6" x14ac:dyDescent="0.15">
      <c r="A47" s="1">
        <v>42346</v>
      </c>
      <c r="B47" s="8">
        <f>IFERROR(RANK(修正久期!B47,修正久期!$B47:$F47),"")</f>
        <v>2</v>
      </c>
      <c r="C47" s="8">
        <f>IFERROR(RANK(修正久期!C47,修正久期!$B47:$F47),"")</f>
        <v>1</v>
      </c>
      <c r="D47" s="8">
        <f>IFERROR(RANK(修正久期!D47,修正久期!$B47:$F47),"")</f>
        <v>3</v>
      </c>
      <c r="E47" s="8">
        <f>IFERROR(RANK(修正久期!E47,修正久期!$B47:$F47),"")</f>
        <v>5</v>
      </c>
      <c r="F47" s="8">
        <f>IFERROR(RANK(修正久期!F47,修正久期!$B47:$F47),"")</f>
        <v>4</v>
      </c>
    </row>
    <row r="48" spans="1:6" x14ac:dyDescent="0.15">
      <c r="A48" s="1">
        <v>42347</v>
      </c>
      <c r="B48" s="8">
        <f>IFERROR(RANK(修正久期!B48,修正久期!$B48:$F48),"")</f>
        <v>2</v>
      </c>
      <c r="C48" s="8">
        <f>IFERROR(RANK(修正久期!C48,修正久期!$B48:$F48),"")</f>
        <v>1</v>
      </c>
      <c r="D48" s="8">
        <f>IFERROR(RANK(修正久期!D48,修正久期!$B48:$F48),"")</f>
        <v>3</v>
      </c>
      <c r="E48" s="8">
        <f>IFERROR(RANK(修正久期!E48,修正久期!$B48:$F48),"")</f>
        <v>5</v>
      </c>
      <c r="F48" s="8">
        <f>IFERROR(RANK(修正久期!F48,修正久期!$B48:$F48),"")</f>
        <v>4</v>
      </c>
    </row>
    <row r="49" spans="1:6" x14ac:dyDescent="0.15">
      <c r="A49" s="1">
        <v>42348</v>
      </c>
      <c r="B49" s="8">
        <f>IFERROR(RANK(修正久期!B49,修正久期!$B49:$F49),"")</f>
        <v>2</v>
      </c>
      <c r="C49" s="8">
        <f>IFERROR(RANK(修正久期!C49,修正久期!$B49:$F49),"")</f>
        <v>1</v>
      </c>
      <c r="D49" s="8">
        <f>IFERROR(RANK(修正久期!D49,修正久期!$B49:$F49),"")</f>
        <v>3</v>
      </c>
      <c r="E49" s="8">
        <f>IFERROR(RANK(修正久期!E49,修正久期!$B49:$F49),"")</f>
        <v>5</v>
      </c>
      <c r="F49" s="8">
        <f>IFERROR(RANK(修正久期!F49,修正久期!$B49:$F49),"")</f>
        <v>4</v>
      </c>
    </row>
    <row r="50" spans="1:6" x14ac:dyDescent="0.15">
      <c r="A50" s="1">
        <v>42349</v>
      </c>
      <c r="B50" s="8">
        <f>IFERROR(RANK(修正久期!B50,修正久期!$B50:$F50),"")</f>
        <v>2</v>
      </c>
      <c r="C50" s="8">
        <f>IFERROR(RANK(修正久期!C50,修正久期!$B50:$F50),"")</f>
        <v>1</v>
      </c>
      <c r="D50" s="8">
        <f>IFERROR(RANK(修正久期!D50,修正久期!$B50:$F50),"")</f>
        <v>3</v>
      </c>
      <c r="E50" s="8">
        <f>IFERROR(RANK(修正久期!E50,修正久期!$B50:$F50),"")</f>
        <v>5</v>
      </c>
      <c r="F50" s="8">
        <f>IFERROR(RANK(修正久期!F50,修正久期!$B50:$F50),"")</f>
        <v>4</v>
      </c>
    </row>
    <row r="51" spans="1:6" x14ac:dyDescent="0.15">
      <c r="A51" s="1">
        <v>42352</v>
      </c>
      <c r="B51" s="8">
        <f>IFERROR(RANK(修正久期!B51,修正久期!$B51:$F51),"")</f>
        <v>2</v>
      </c>
      <c r="C51" s="8">
        <f>IFERROR(RANK(修正久期!C51,修正久期!$B51:$F51),"")</f>
        <v>1</v>
      </c>
      <c r="D51" s="8">
        <f>IFERROR(RANK(修正久期!D51,修正久期!$B51:$F51),"")</f>
        <v>3</v>
      </c>
      <c r="E51" s="8">
        <f>IFERROR(RANK(修正久期!E51,修正久期!$B51:$F51),"")</f>
        <v>5</v>
      </c>
      <c r="F51" s="8">
        <f>IFERROR(RANK(修正久期!F51,修正久期!$B51:$F51),"")</f>
        <v>4</v>
      </c>
    </row>
    <row r="52" spans="1:6" x14ac:dyDescent="0.15">
      <c r="A52" s="1">
        <v>42353</v>
      </c>
      <c r="B52" s="8">
        <f>IFERROR(RANK(修正久期!B52,修正久期!$B52:$F52),"")</f>
        <v>2</v>
      </c>
      <c r="C52" s="8">
        <f>IFERROR(RANK(修正久期!C52,修正久期!$B52:$F52),"")</f>
        <v>1</v>
      </c>
      <c r="D52" s="8">
        <f>IFERROR(RANK(修正久期!D52,修正久期!$B52:$F52),"")</f>
        <v>3</v>
      </c>
      <c r="E52" s="8">
        <f>IFERROR(RANK(修正久期!E52,修正久期!$B52:$F52),"")</f>
        <v>5</v>
      </c>
      <c r="F52" s="8">
        <f>IFERROR(RANK(修正久期!F52,修正久期!$B52:$F52),"")</f>
        <v>4</v>
      </c>
    </row>
    <row r="53" spans="1:6" x14ac:dyDescent="0.15">
      <c r="A53" s="1">
        <v>42354</v>
      </c>
      <c r="B53" s="8">
        <f>IFERROR(RANK(修正久期!B53,修正久期!$B53:$F53),"")</f>
        <v>2</v>
      </c>
      <c r="C53" s="8">
        <f>IFERROR(RANK(修正久期!C53,修正久期!$B53:$F53),"")</f>
        <v>1</v>
      </c>
      <c r="D53" s="8">
        <f>IFERROR(RANK(修正久期!D53,修正久期!$B53:$F53),"")</f>
        <v>3</v>
      </c>
      <c r="E53" s="8">
        <f>IFERROR(RANK(修正久期!E53,修正久期!$B53:$F53),"")</f>
        <v>5</v>
      </c>
      <c r="F53" s="8">
        <f>IFERROR(RANK(修正久期!F53,修正久期!$B53:$F53),"")</f>
        <v>4</v>
      </c>
    </row>
    <row r="54" spans="1:6" x14ac:dyDescent="0.15">
      <c r="A54" s="1">
        <v>42355</v>
      </c>
      <c r="B54" s="8">
        <f>IFERROR(RANK(修正久期!B54,修正久期!$B54:$F54),"")</f>
        <v>2</v>
      </c>
      <c r="C54" s="8">
        <f>IFERROR(RANK(修正久期!C54,修正久期!$B54:$F54),"")</f>
        <v>1</v>
      </c>
      <c r="D54" s="8">
        <f>IFERROR(RANK(修正久期!D54,修正久期!$B54:$F54),"")</f>
        <v>3</v>
      </c>
      <c r="E54" s="8">
        <f>IFERROR(RANK(修正久期!E54,修正久期!$B54:$F54),"")</f>
        <v>5</v>
      </c>
      <c r="F54" s="8">
        <f>IFERROR(RANK(修正久期!F54,修正久期!$B54:$F54),"")</f>
        <v>4</v>
      </c>
    </row>
    <row r="55" spans="1:6" x14ac:dyDescent="0.15">
      <c r="A55" s="1">
        <v>42356</v>
      </c>
      <c r="B55" s="8">
        <f>IFERROR(RANK(修正久期!B55,修正久期!$B55:$F55),"")</f>
        <v>2</v>
      </c>
      <c r="C55" s="8">
        <f>IFERROR(RANK(修正久期!C55,修正久期!$B55:$F55),"")</f>
        <v>1</v>
      </c>
      <c r="D55" s="8">
        <f>IFERROR(RANK(修正久期!D55,修正久期!$B55:$F55),"")</f>
        <v>3</v>
      </c>
      <c r="E55" s="8">
        <f>IFERROR(RANK(修正久期!E55,修正久期!$B55:$F55),"")</f>
        <v>5</v>
      </c>
      <c r="F55" s="8">
        <f>IFERROR(RANK(修正久期!F55,修正久期!$B55:$F55),"")</f>
        <v>4</v>
      </c>
    </row>
    <row r="56" spans="1:6" x14ac:dyDescent="0.15">
      <c r="A56" s="1">
        <v>42359</v>
      </c>
      <c r="B56" s="8">
        <f>IFERROR(RANK(修正久期!B56,修正久期!$B56:$F56),"")</f>
        <v>2</v>
      </c>
      <c r="C56" s="8">
        <f>IFERROR(RANK(修正久期!C56,修正久期!$B56:$F56),"")</f>
        <v>1</v>
      </c>
      <c r="D56" s="8">
        <f>IFERROR(RANK(修正久期!D56,修正久期!$B56:$F56),"")</f>
        <v>3</v>
      </c>
      <c r="E56" s="8">
        <f>IFERROR(RANK(修正久期!E56,修正久期!$B56:$F56),"")</f>
        <v>5</v>
      </c>
      <c r="F56" s="8">
        <f>IFERROR(RANK(修正久期!F56,修正久期!$B56:$F56),"")</f>
        <v>4</v>
      </c>
    </row>
    <row r="57" spans="1:6" x14ac:dyDescent="0.15">
      <c r="A57" s="1">
        <v>42360</v>
      </c>
      <c r="B57" s="8">
        <f>IFERROR(RANK(修正久期!B57,修正久期!$B57:$F57),"")</f>
        <v>2</v>
      </c>
      <c r="C57" s="8">
        <f>IFERROR(RANK(修正久期!C57,修正久期!$B57:$F57),"")</f>
        <v>1</v>
      </c>
      <c r="D57" s="8">
        <f>IFERROR(RANK(修正久期!D57,修正久期!$B57:$F57),"")</f>
        <v>3</v>
      </c>
      <c r="E57" s="8">
        <f>IFERROR(RANK(修正久期!E57,修正久期!$B57:$F57),"")</f>
        <v>5</v>
      </c>
      <c r="F57" s="8">
        <f>IFERROR(RANK(修正久期!F57,修正久期!$B57:$F57),"")</f>
        <v>4</v>
      </c>
    </row>
    <row r="58" spans="1:6" x14ac:dyDescent="0.15">
      <c r="A58" s="1">
        <v>42361</v>
      </c>
      <c r="B58" s="8">
        <f>IFERROR(RANK(修正久期!B58,修正久期!$B58:$F58),"")</f>
        <v>2</v>
      </c>
      <c r="C58" s="8">
        <f>IFERROR(RANK(修正久期!C58,修正久期!$B58:$F58),"")</f>
        <v>1</v>
      </c>
      <c r="D58" s="8">
        <f>IFERROR(RANK(修正久期!D58,修正久期!$B58:$F58),"")</f>
        <v>3</v>
      </c>
      <c r="E58" s="8">
        <f>IFERROR(RANK(修正久期!E58,修正久期!$B58:$F58),"")</f>
        <v>5</v>
      </c>
      <c r="F58" s="8">
        <f>IFERROR(RANK(修正久期!F58,修正久期!$B58:$F58),"")</f>
        <v>4</v>
      </c>
    </row>
    <row r="59" spans="1:6" x14ac:dyDescent="0.15">
      <c r="A59" s="1">
        <v>42362</v>
      </c>
      <c r="B59" s="8">
        <f>IFERROR(RANK(修正久期!B59,修正久期!$B59:$F59),"")</f>
        <v>2</v>
      </c>
      <c r="C59" s="8">
        <f>IFERROR(RANK(修正久期!C59,修正久期!$B59:$F59),"")</f>
        <v>1</v>
      </c>
      <c r="D59" s="8">
        <f>IFERROR(RANK(修正久期!D59,修正久期!$B59:$F59),"")</f>
        <v>3</v>
      </c>
      <c r="E59" s="8">
        <f>IFERROR(RANK(修正久期!E59,修正久期!$B59:$F59),"")</f>
        <v>5</v>
      </c>
      <c r="F59" s="8">
        <f>IFERROR(RANK(修正久期!F59,修正久期!$B59:$F59),"")</f>
        <v>4</v>
      </c>
    </row>
    <row r="60" spans="1:6" x14ac:dyDescent="0.15">
      <c r="A60" s="1">
        <v>42363</v>
      </c>
      <c r="B60" s="8">
        <f>IFERROR(RANK(修正久期!B60,修正久期!$B60:$F60),"")</f>
        <v>2</v>
      </c>
      <c r="C60" s="8">
        <f>IFERROR(RANK(修正久期!C60,修正久期!$B60:$F60),"")</f>
        <v>1</v>
      </c>
      <c r="D60" s="8">
        <f>IFERROR(RANK(修正久期!D60,修正久期!$B60:$F60),"")</f>
        <v>3</v>
      </c>
      <c r="E60" s="8">
        <f>IFERROR(RANK(修正久期!E60,修正久期!$B60:$F60),"")</f>
        <v>5</v>
      </c>
      <c r="F60" s="8">
        <f>IFERROR(RANK(修正久期!F60,修正久期!$B60:$F60),"")</f>
        <v>4</v>
      </c>
    </row>
    <row r="61" spans="1:6" x14ac:dyDescent="0.15">
      <c r="A61" s="1">
        <v>42366</v>
      </c>
      <c r="B61" s="8">
        <f>IFERROR(RANK(修正久期!B61,修正久期!$B61:$F61),"")</f>
        <v>2</v>
      </c>
      <c r="C61" s="8">
        <f>IFERROR(RANK(修正久期!C61,修正久期!$B61:$F61),"")</f>
        <v>1</v>
      </c>
      <c r="D61" s="8">
        <f>IFERROR(RANK(修正久期!D61,修正久期!$B61:$F61),"")</f>
        <v>3</v>
      </c>
      <c r="E61" s="8">
        <f>IFERROR(RANK(修正久期!E61,修正久期!$B61:$F61),"")</f>
        <v>5</v>
      </c>
      <c r="F61" s="8">
        <f>IFERROR(RANK(修正久期!F61,修正久期!$B61:$F61),"")</f>
        <v>4</v>
      </c>
    </row>
    <row r="62" spans="1:6" x14ac:dyDescent="0.15">
      <c r="A62" s="1">
        <v>42367</v>
      </c>
      <c r="B62" s="8">
        <f>IFERROR(RANK(修正久期!B62,修正久期!$B62:$F62),"")</f>
        <v>2</v>
      </c>
      <c r="C62" s="8">
        <f>IFERROR(RANK(修正久期!C62,修正久期!$B62:$F62),"")</f>
        <v>1</v>
      </c>
      <c r="D62" s="8">
        <f>IFERROR(RANK(修正久期!D62,修正久期!$B62:$F62),"")</f>
        <v>3</v>
      </c>
      <c r="E62" s="8">
        <f>IFERROR(RANK(修正久期!E62,修正久期!$B62:$F62),"")</f>
        <v>5</v>
      </c>
      <c r="F62" s="8">
        <f>IFERROR(RANK(修正久期!F62,修正久期!$B62:$F62),"")</f>
        <v>4</v>
      </c>
    </row>
    <row r="63" spans="1:6" x14ac:dyDescent="0.15">
      <c r="A63" s="1">
        <v>42368</v>
      </c>
      <c r="B63" s="8">
        <f>IFERROR(RANK(修正久期!B63,修正久期!$B63:$F63),"")</f>
        <v>2</v>
      </c>
      <c r="C63" s="8">
        <f>IFERROR(RANK(修正久期!C63,修正久期!$B63:$F63),"")</f>
        <v>1</v>
      </c>
      <c r="D63" s="8">
        <f>IFERROR(RANK(修正久期!D63,修正久期!$B63:$F63),"")</f>
        <v>3</v>
      </c>
      <c r="E63" s="8">
        <f>IFERROR(RANK(修正久期!E63,修正久期!$B63:$F63),"")</f>
        <v>5</v>
      </c>
      <c r="F63" s="8">
        <f>IFERROR(RANK(修正久期!F63,修正久期!$B63:$F63),"")</f>
        <v>4</v>
      </c>
    </row>
    <row r="64" spans="1:6" x14ac:dyDescent="0.15">
      <c r="A64" s="1">
        <v>42369</v>
      </c>
      <c r="B64" s="8">
        <f>IFERROR(RANK(修正久期!B64,修正久期!$B64:$F64),"")</f>
        <v>2</v>
      </c>
      <c r="C64" s="8">
        <f>IFERROR(RANK(修正久期!C64,修正久期!$B64:$F64),"")</f>
        <v>1</v>
      </c>
      <c r="D64" s="8">
        <f>IFERROR(RANK(修正久期!D64,修正久期!$B64:$F64),"")</f>
        <v>3</v>
      </c>
      <c r="E64" s="8">
        <f>IFERROR(RANK(修正久期!E64,修正久期!$B64:$F64),"")</f>
        <v>5</v>
      </c>
      <c r="F64" s="8">
        <f>IFERROR(RANK(修正久期!F64,修正久期!$B64:$F64),"")</f>
        <v>4</v>
      </c>
    </row>
    <row r="65" spans="1:6" x14ac:dyDescent="0.15">
      <c r="A65" s="1">
        <v>42373</v>
      </c>
      <c r="B65" s="8">
        <f>IFERROR(RANK(修正久期!B65,修正久期!$B65:$F65),"")</f>
        <v>2</v>
      </c>
      <c r="C65" s="8">
        <f>IFERROR(RANK(修正久期!C65,修正久期!$B65:$F65),"")</f>
        <v>1</v>
      </c>
      <c r="D65" s="8">
        <f>IFERROR(RANK(修正久期!D65,修正久期!$B65:$F65),"")</f>
        <v>3</v>
      </c>
      <c r="E65" s="8">
        <f>IFERROR(RANK(修正久期!E65,修正久期!$B65:$F65),"")</f>
        <v>5</v>
      </c>
      <c r="F65" s="8">
        <f>IFERROR(RANK(修正久期!F65,修正久期!$B65:$F65),"")</f>
        <v>4</v>
      </c>
    </row>
    <row r="66" spans="1:6" x14ac:dyDescent="0.15">
      <c r="A66" s="1">
        <v>42374</v>
      </c>
      <c r="B66" s="8">
        <f>IFERROR(RANK(修正久期!B66,修正久期!$B66:$F66),"")</f>
        <v>2</v>
      </c>
      <c r="C66" s="8">
        <f>IFERROR(RANK(修正久期!C66,修正久期!$B66:$F66),"")</f>
        <v>1</v>
      </c>
      <c r="D66" s="8">
        <f>IFERROR(RANK(修正久期!D66,修正久期!$B66:$F66),"")</f>
        <v>3</v>
      </c>
      <c r="E66" s="8">
        <f>IFERROR(RANK(修正久期!E66,修正久期!$B66:$F66),"")</f>
        <v>5</v>
      </c>
      <c r="F66" s="8">
        <f>IFERROR(RANK(修正久期!F66,修正久期!$B66:$F66),"")</f>
        <v>4</v>
      </c>
    </row>
    <row r="67" spans="1:6" x14ac:dyDescent="0.15">
      <c r="A67" s="1">
        <v>42375</v>
      </c>
      <c r="B67" s="8">
        <f>IFERROR(RANK(修正久期!B67,修正久期!$B67:$F67),"")</f>
        <v>2</v>
      </c>
      <c r="C67" s="8">
        <f>IFERROR(RANK(修正久期!C67,修正久期!$B67:$F67),"")</f>
        <v>1</v>
      </c>
      <c r="D67" s="8">
        <f>IFERROR(RANK(修正久期!D67,修正久期!$B67:$F67),"")</f>
        <v>3</v>
      </c>
      <c r="E67" s="8">
        <f>IFERROR(RANK(修正久期!E67,修正久期!$B67:$F67),"")</f>
        <v>5</v>
      </c>
      <c r="F67" s="8">
        <f>IFERROR(RANK(修正久期!F67,修正久期!$B67:$F67),"")</f>
        <v>4</v>
      </c>
    </row>
    <row r="68" spans="1:6" x14ac:dyDescent="0.15">
      <c r="A68" s="1">
        <v>42376</v>
      </c>
      <c r="B68" s="8">
        <f>IFERROR(RANK(修正久期!B68,修正久期!$B68:$F68),"")</f>
        <v>2</v>
      </c>
      <c r="C68" s="8">
        <f>IFERROR(RANK(修正久期!C68,修正久期!$B68:$F68),"")</f>
        <v>1</v>
      </c>
      <c r="D68" s="8">
        <f>IFERROR(RANK(修正久期!D68,修正久期!$B68:$F68),"")</f>
        <v>3</v>
      </c>
      <c r="E68" s="8">
        <f>IFERROR(RANK(修正久期!E68,修正久期!$B68:$F68),"")</f>
        <v>5</v>
      </c>
      <c r="F68" s="8">
        <f>IFERROR(RANK(修正久期!F68,修正久期!$B68:$F68),"")</f>
        <v>4</v>
      </c>
    </row>
    <row r="69" spans="1:6" x14ac:dyDescent="0.15">
      <c r="A69" s="1">
        <v>42377</v>
      </c>
      <c r="B69" s="8">
        <f>IFERROR(RANK(修正久期!B69,修正久期!$B69:$F69),"")</f>
        <v>2</v>
      </c>
      <c r="C69" s="8">
        <f>IFERROR(RANK(修正久期!C69,修正久期!$B69:$F69),"")</f>
        <v>1</v>
      </c>
      <c r="D69" s="8">
        <f>IFERROR(RANK(修正久期!D69,修正久期!$B69:$F69),"")</f>
        <v>3</v>
      </c>
      <c r="E69" s="8">
        <f>IFERROR(RANK(修正久期!E69,修正久期!$B69:$F69),"")</f>
        <v>5</v>
      </c>
      <c r="F69" s="8">
        <f>IFERROR(RANK(修正久期!F69,修正久期!$B69:$F69),"")</f>
        <v>4</v>
      </c>
    </row>
    <row r="70" spans="1:6" x14ac:dyDescent="0.15">
      <c r="A70" s="1">
        <v>42380</v>
      </c>
      <c r="B70" s="8">
        <f>IFERROR(RANK(修正久期!B70,修正久期!$B70:$F70),"")</f>
        <v>2</v>
      </c>
      <c r="C70" s="8">
        <f>IFERROR(RANK(修正久期!C70,修正久期!$B70:$F70),"")</f>
        <v>1</v>
      </c>
      <c r="D70" s="8">
        <f>IFERROR(RANK(修正久期!D70,修正久期!$B70:$F70),"")</f>
        <v>3</v>
      </c>
      <c r="E70" s="8">
        <f>IFERROR(RANK(修正久期!E70,修正久期!$B70:$F70),"")</f>
        <v>5</v>
      </c>
      <c r="F70" s="8">
        <f>IFERROR(RANK(修正久期!F70,修正久期!$B70:$F70),"")</f>
        <v>4</v>
      </c>
    </row>
    <row r="71" spans="1:6" x14ac:dyDescent="0.15">
      <c r="A71" s="1">
        <v>42381</v>
      </c>
      <c r="B71" s="8">
        <f>IFERROR(RANK(修正久期!B71,修正久期!$B71:$F71),"")</f>
        <v>2</v>
      </c>
      <c r="C71" s="8">
        <f>IFERROR(RANK(修正久期!C71,修正久期!$B71:$F71),"")</f>
        <v>1</v>
      </c>
      <c r="D71" s="8">
        <f>IFERROR(RANK(修正久期!D71,修正久期!$B71:$F71),"")</f>
        <v>3</v>
      </c>
      <c r="E71" s="8">
        <f>IFERROR(RANK(修正久期!E71,修正久期!$B71:$F71),"")</f>
        <v>5</v>
      </c>
      <c r="F71" s="8">
        <f>IFERROR(RANK(修正久期!F71,修正久期!$B71:$F71),"")</f>
        <v>4</v>
      </c>
    </row>
    <row r="72" spans="1:6" x14ac:dyDescent="0.15">
      <c r="A72" s="1">
        <v>42382</v>
      </c>
      <c r="B72" s="8">
        <f>IFERROR(RANK(修正久期!B72,修正久期!$B72:$F72),"")</f>
        <v>2</v>
      </c>
      <c r="C72" s="8">
        <f>IFERROR(RANK(修正久期!C72,修正久期!$B72:$F72),"")</f>
        <v>1</v>
      </c>
      <c r="D72" s="8">
        <f>IFERROR(RANK(修正久期!D72,修正久期!$B72:$F72),"")</f>
        <v>3</v>
      </c>
      <c r="E72" s="8">
        <f>IFERROR(RANK(修正久期!E72,修正久期!$B72:$F72),"")</f>
        <v>5</v>
      </c>
      <c r="F72" s="8">
        <f>IFERROR(RANK(修正久期!F72,修正久期!$B72:$F72),"")</f>
        <v>4</v>
      </c>
    </row>
    <row r="73" spans="1:6" x14ac:dyDescent="0.15">
      <c r="A73" s="1">
        <v>42383</v>
      </c>
      <c r="B73" s="8">
        <f>IFERROR(RANK(修正久期!B73,修正久期!$B73:$F73),"")</f>
        <v>2</v>
      </c>
      <c r="C73" s="8">
        <f>IFERROR(RANK(修正久期!C73,修正久期!$B73:$F73),"")</f>
        <v>1</v>
      </c>
      <c r="D73" s="8">
        <f>IFERROR(RANK(修正久期!D73,修正久期!$B73:$F73),"")</f>
        <v>3</v>
      </c>
      <c r="E73" s="8">
        <f>IFERROR(RANK(修正久期!E73,修正久期!$B73:$F73),"")</f>
        <v>5</v>
      </c>
      <c r="F73" s="8">
        <f>IFERROR(RANK(修正久期!F73,修正久期!$B73:$F73),"")</f>
        <v>4</v>
      </c>
    </row>
    <row r="74" spans="1:6" x14ac:dyDescent="0.15">
      <c r="A74" s="1">
        <v>42384</v>
      </c>
      <c r="B74" s="8">
        <f>IFERROR(RANK(修正久期!B74,修正久期!$B74:$F74),"")</f>
        <v>2</v>
      </c>
      <c r="C74" s="8">
        <f>IFERROR(RANK(修正久期!C74,修正久期!$B74:$F74),"")</f>
        <v>1</v>
      </c>
      <c r="D74" s="8">
        <f>IFERROR(RANK(修正久期!D74,修正久期!$B74:$F74),"")</f>
        <v>3</v>
      </c>
      <c r="E74" s="8">
        <f>IFERROR(RANK(修正久期!E74,修正久期!$B74:$F74),"")</f>
        <v>4</v>
      </c>
      <c r="F74" s="8">
        <f>IFERROR(RANK(修正久期!F74,修正久期!$B74:$F74),"")</f>
        <v>5</v>
      </c>
    </row>
    <row r="75" spans="1:6" x14ac:dyDescent="0.15">
      <c r="A75" s="1">
        <v>42387</v>
      </c>
      <c r="B75" s="8">
        <f>IFERROR(RANK(修正久期!B75,修正久期!$B75:$F75),"")</f>
        <v>2</v>
      </c>
      <c r="C75" s="8">
        <f>IFERROR(RANK(修正久期!C75,修正久期!$B75:$F75),"")</f>
        <v>1</v>
      </c>
      <c r="D75" s="8">
        <f>IFERROR(RANK(修正久期!D75,修正久期!$B75:$F75),"")</f>
        <v>3</v>
      </c>
      <c r="E75" s="8">
        <f>IFERROR(RANK(修正久期!E75,修正久期!$B75:$F75),"")</f>
        <v>4</v>
      </c>
      <c r="F75" s="8">
        <f>IFERROR(RANK(修正久期!F75,修正久期!$B75:$F75),"")</f>
        <v>5</v>
      </c>
    </row>
    <row r="76" spans="1:6" x14ac:dyDescent="0.15">
      <c r="A76" s="1">
        <v>42388</v>
      </c>
      <c r="B76" s="8">
        <f>IFERROR(RANK(修正久期!B76,修正久期!$B76:$F76),"")</f>
        <v>2</v>
      </c>
      <c r="C76" s="8">
        <f>IFERROR(RANK(修正久期!C76,修正久期!$B76:$F76),"")</f>
        <v>1</v>
      </c>
      <c r="D76" s="8">
        <f>IFERROR(RANK(修正久期!D76,修正久期!$B76:$F76),"")</f>
        <v>3</v>
      </c>
      <c r="E76" s="8">
        <f>IFERROR(RANK(修正久期!E76,修正久期!$B76:$F76),"")</f>
        <v>5</v>
      </c>
      <c r="F76" s="8">
        <f>IFERROR(RANK(修正久期!F76,修正久期!$B76:$F76),"")</f>
        <v>4</v>
      </c>
    </row>
    <row r="77" spans="1:6" x14ac:dyDescent="0.15">
      <c r="A77" s="1">
        <v>42389</v>
      </c>
      <c r="B77" s="8">
        <f>IFERROR(RANK(修正久期!B77,修正久期!$B77:$F77),"")</f>
        <v>2</v>
      </c>
      <c r="C77" s="8">
        <f>IFERROR(RANK(修正久期!C77,修正久期!$B77:$F77),"")</f>
        <v>1</v>
      </c>
      <c r="D77" s="8">
        <f>IFERROR(RANK(修正久期!D77,修正久期!$B77:$F77),"")</f>
        <v>3</v>
      </c>
      <c r="E77" s="8">
        <f>IFERROR(RANK(修正久期!E77,修正久期!$B77:$F77),"")</f>
        <v>5</v>
      </c>
      <c r="F77" s="8">
        <f>IFERROR(RANK(修正久期!F77,修正久期!$B77:$F77),"")</f>
        <v>4</v>
      </c>
    </row>
    <row r="78" spans="1:6" x14ac:dyDescent="0.15">
      <c r="A78" s="1">
        <v>42390</v>
      </c>
      <c r="B78" s="8">
        <f>IFERROR(RANK(修正久期!B78,修正久期!$B78:$F78),"")</f>
        <v>2</v>
      </c>
      <c r="C78" s="8">
        <f>IFERROR(RANK(修正久期!C78,修正久期!$B78:$F78),"")</f>
        <v>1</v>
      </c>
      <c r="D78" s="8">
        <f>IFERROR(RANK(修正久期!D78,修正久期!$B78:$F78),"")</f>
        <v>3</v>
      </c>
      <c r="E78" s="8">
        <f>IFERROR(RANK(修正久期!E78,修正久期!$B78:$F78),"")</f>
        <v>5</v>
      </c>
      <c r="F78" s="8">
        <f>IFERROR(RANK(修正久期!F78,修正久期!$B78:$F78),"")</f>
        <v>4</v>
      </c>
    </row>
    <row r="79" spans="1:6" x14ac:dyDescent="0.15">
      <c r="A79" s="1">
        <v>42391</v>
      </c>
      <c r="B79" s="8">
        <f>IFERROR(RANK(修正久期!B79,修正久期!$B79:$F79),"")</f>
        <v>2</v>
      </c>
      <c r="C79" s="8">
        <f>IFERROR(RANK(修正久期!C79,修正久期!$B79:$F79),"")</f>
        <v>1</v>
      </c>
      <c r="D79" s="8">
        <f>IFERROR(RANK(修正久期!D79,修正久期!$B79:$F79),"")</f>
        <v>3</v>
      </c>
      <c r="E79" s="8">
        <f>IFERROR(RANK(修正久期!E79,修正久期!$B79:$F79),"")</f>
        <v>5</v>
      </c>
      <c r="F79" s="8">
        <f>IFERROR(RANK(修正久期!F79,修正久期!$B79:$F79),"")</f>
        <v>4</v>
      </c>
    </row>
    <row r="80" spans="1:6" x14ac:dyDescent="0.15">
      <c r="A80" s="1">
        <v>42394</v>
      </c>
      <c r="B80" s="8">
        <f>IFERROR(RANK(修正久期!B80,修正久期!$B80:$F80),"")</f>
        <v>2</v>
      </c>
      <c r="C80" s="8">
        <f>IFERROR(RANK(修正久期!C80,修正久期!$B80:$F80),"")</f>
        <v>1</v>
      </c>
      <c r="D80" s="8">
        <f>IFERROR(RANK(修正久期!D80,修正久期!$B80:$F80),"")</f>
        <v>3</v>
      </c>
      <c r="E80" s="8">
        <f>IFERROR(RANK(修正久期!E80,修正久期!$B80:$F80),"")</f>
        <v>5</v>
      </c>
      <c r="F80" s="8">
        <f>IFERROR(RANK(修正久期!F80,修正久期!$B80:$F80),"")</f>
        <v>4</v>
      </c>
    </row>
    <row r="81" spans="1:6" x14ac:dyDescent="0.15">
      <c r="A81" s="1">
        <v>42395</v>
      </c>
      <c r="B81" s="8">
        <f>IFERROR(RANK(修正久期!B81,修正久期!$B81:$F81),"")</f>
        <v>2</v>
      </c>
      <c r="C81" s="8">
        <f>IFERROR(RANK(修正久期!C81,修正久期!$B81:$F81),"")</f>
        <v>1</v>
      </c>
      <c r="D81" s="8">
        <f>IFERROR(RANK(修正久期!D81,修正久期!$B81:$F81),"")</f>
        <v>3</v>
      </c>
      <c r="E81" s="8">
        <f>IFERROR(RANK(修正久期!E81,修正久期!$B81:$F81),"")</f>
        <v>5</v>
      </c>
      <c r="F81" s="8">
        <f>IFERROR(RANK(修正久期!F81,修正久期!$B81:$F81),"")</f>
        <v>4</v>
      </c>
    </row>
    <row r="82" spans="1:6" x14ac:dyDescent="0.15">
      <c r="A82" s="1">
        <v>42396</v>
      </c>
      <c r="B82" s="8">
        <f>IFERROR(RANK(修正久期!B82,修正久期!$B82:$F82),"")</f>
        <v>2</v>
      </c>
      <c r="C82" s="8">
        <f>IFERROR(RANK(修正久期!C82,修正久期!$B82:$F82),"")</f>
        <v>1</v>
      </c>
      <c r="D82" s="8">
        <f>IFERROR(RANK(修正久期!D82,修正久期!$B82:$F82),"")</f>
        <v>3</v>
      </c>
      <c r="E82" s="8">
        <f>IFERROR(RANK(修正久期!E82,修正久期!$B82:$F82),"")</f>
        <v>5</v>
      </c>
      <c r="F82" s="8">
        <f>IFERROR(RANK(修正久期!F82,修正久期!$B82:$F82),"")</f>
        <v>4</v>
      </c>
    </row>
    <row r="83" spans="1:6" x14ac:dyDescent="0.15">
      <c r="A83" s="1">
        <v>42397</v>
      </c>
      <c r="B83" s="8">
        <f>IFERROR(RANK(修正久期!B83,修正久期!$B83:$F83),"")</f>
        <v>2</v>
      </c>
      <c r="C83" s="8">
        <f>IFERROR(RANK(修正久期!C83,修正久期!$B83:$F83),"")</f>
        <v>1</v>
      </c>
      <c r="D83" s="8">
        <f>IFERROR(RANK(修正久期!D83,修正久期!$B83:$F83),"")</f>
        <v>3</v>
      </c>
      <c r="E83" s="8">
        <f>IFERROR(RANK(修正久期!E83,修正久期!$B83:$F83),"")</f>
        <v>4</v>
      </c>
      <c r="F83" s="8">
        <f>IFERROR(RANK(修正久期!F83,修正久期!$B83:$F83),"")</f>
        <v>5</v>
      </c>
    </row>
    <row r="84" spans="1:6" x14ac:dyDescent="0.15">
      <c r="A84" s="1">
        <v>42398</v>
      </c>
      <c r="B84" s="8">
        <f>IFERROR(RANK(修正久期!B84,修正久期!$B84:$F84),"")</f>
        <v>2</v>
      </c>
      <c r="C84" s="8">
        <f>IFERROR(RANK(修正久期!C84,修正久期!$B84:$F84),"")</f>
        <v>1</v>
      </c>
      <c r="D84" s="8">
        <f>IFERROR(RANK(修正久期!D84,修正久期!$B84:$F84),"")</f>
        <v>3</v>
      </c>
      <c r="E84" s="8">
        <f>IFERROR(RANK(修正久期!E84,修正久期!$B84:$F84),"")</f>
        <v>4</v>
      </c>
      <c r="F84" s="8">
        <f>IFERROR(RANK(修正久期!F84,修正久期!$B84:$F84),"")</f>
        <v>5</v>
      </c>
    </row>
    <row r="85" spans="1:6" x14ac:dyDescent="0.15">
      <c r="A85" s="1">
        <v>42401</v>
      </c>
      <c r="B85" s="8">
        <f>IFERROR(RANK(修正久期!B85,修正久期!$B85:$F85),"")</f>
        <v>2</v>
      </c>
      <c r="C85" s="8">
        <f>IFERROR(RANK(修正久期!C85,修正久期!$B85:$F85),"")</f>
        <v>1</v>
      </c>
      <c r="D85" s="8">
        <f>IFERROR(RANK(修正久期!D85,修正久期!$B85:$F85),"")</f>
        <v>3</v>
      </c>
      <c r="E85" s="8">
        <f>IFERROR(RANK(修正久期!E85,修正久期!$B85:$F85),"")</f>
        <v>4</v>
      </c>
      <c r="F85" s="8">
        <f>IFERROR(RANK(修正久期!F85,修正久期!$B85:$F85),"")</f>
        <v>5</v>
      </c>
    </row>
    <row r="86" spans="1:6" x14ac:dyDescent="0.15">
      <c r="A86" s="1">
        <v>42402</v>
      </c>
      <c r="B86" s="8">
        <f>IFERROR(RANK(修正久期!B86,修正久期!$B86:$F86),"")</f>
        <v>2</v>
      </c>
      <c r="C86" s="8">
        <f>IFERROR(RANK(修正久期!C86,修正久期!$B86:$F86),"")</f>
        <v>1</v>
      </c>
      <c r="D86" s="8">
        <f>IFERROR(RANK(修正久期!D86,修正久期!$B86:$F86),"")</f>
        <v>3</v>
      </c>
      <c r="E86" s="8">
        <f>IFERROR(RANK(修正久期!E86,修正久期!$B86:$F86),"")</f>
        <v>4</v>
      </c>
      <c r="F86" s="8">
        <f>IFERROR(RANK(修正久期!F86,修正久期!$B86:$F86),"")</f>
        <v>5</v>
      </c>
    </row>
    <row r="87" spans="1:6" x14ac:dyDescent="0.15">
      <c r="A87" s="1">
        <v>42403</v>
      </c>
      <c r="B87" s="8">
        <f>IFERROR(RANK(修正久期!B87,修正久期!$B87:$F87),"")</f>
        <v>2</v>
      </c>
      <c r="C87" s="8">
        <f>IFERROR(RANK(修正久期!C87,修正久期!$B87:$F87),"")</f>
        <v>1</v>
      </c>
      <c r="D87" s="8">
        <f>IFERROR(RANK(修正久期!D87,修正久期!$B87:$F87),"")</f>
        <v>3</v>
      </c>
      <c r="E87" s="8">
        <f>IFERROR(RANK(修正久期!E87,修正久期!$B87:$F87),"")</f>
        <v>4</v>
      </c>
      <c r="F87" s="8">
        <f>IFERROR(RANK(修正久期!F87,修正久期!$B87:$F87),"")</f>
        <v>5</v>
      </c>
    </row>
    <row r="88" spans="1:6" x14ac:dyDescent="0.15">
      <c r="A88" s="1">
        <v>42404</v>
      </c>
      <c r="B88" s="8">
        <f>IFERROR(RANK(修正久期!B88,修正久期!$B88:$F88),"")</f>
        <v>2</v>
      </c>
      <c r="C88" s="8">
        <f>IFERROR(RANK(修正久期!C88,修正久期!$B88:$F88),"")</f>
        <v>1</v>
      </c>
      <c r="D88" s="8">
        <f>IFERROR(RANK(修正久期!D88,修正久期!$B88:$F88),"")</f>
        <v>3</v>
      </c>
      <c r="E88" s="8">
        <f>IFERROR(RANK(修正久期!E88,修正久期!$B88:$F88),"")</f>
        <v>4</v>
      </c>
      <c r="F88" s="8">
        <f>IFERROR(RANK(修正久期!F88,修正久期!$B88:$F88),"")</f>
        <v>5</v>
      </c>
    </row>
    <row r="89" spans="1:6" x14ac:dyDescent="0.15">
      <c r="A89" s="1">
        <v>42405</v>
      </c>
      <c r="B89" s="8">
        <f>IFERROR(RANK(修正久期!B89,修正久期!$B89:$F89),"")</f>
        <v>2</v>
      </c>
      <c r="C89" s="8">
        <f>IFERROR(RANK(修正久期!C89,修正久期!$B89:$F89),"")</f>
        <v>1</v>
      </c>
      <c r="D89" s="8">
        <f>IFERROR(RANK(修正久期!D89,修正久期!$B89:$F89),"")</f>
        <v>3</v>
      </c>
      <c r="E89" s="8">
        <f>IFERROR(RANK(修正久期!E89,修正久期!$B89:$F89),"")</f>
        <v>4</v>
      </c>
      <c r="F89" s="8">
        <f>IFERROR(RANK(修正久期!F89,修正久期!$B89:$F89),"")</f>
        <v>5</v>
      </c>
    </row>
    <row r="90" spans="1:6" x14ac:dyDescent="0.15">
      <c r="A90" s="1">
        <v>42415</v>
      </c>
      <c r="B90" s="8">
        <f>IFERROR(RANK(修正久期!B90,修正久期!$B90:$F90),"")</f>
        <v>2</v>
      </c>
      <c r="C90" s="8">
        <f>IFERROR(RANK(修正久期!C90,修正久期!$B90:$F90),"")</f>
        <v>1</v>
      </c>
      <c r="D90" s="8">
        <f>IFERROR(RANK(修正久期!D90,修正久期!$B90:$F90),"")</f>
        <v>3</v>
      </c>
      <c r="E90" s="8">
        <f>IFERROR(RANK(修正久期!E90,修正久期!$B90:$F90),"")</f>
        <v>5</v>
      </c>
      <c r="F90" s="8">
        <f>IFERROR(RANK(修正久期!F90,修正久期!$B90:$F90),"")</f>
        <v>4</v>
      </c>
    </row>
    <row r="91" spans="1:6" x14ac:dyDescent="0.15">
      <c r="A91" s="1">
        <v>42416</v>
      </c>
      <c r="B91" s="8">
        <f>IFERROR(RANK(修正久期!B91,修正久期!$B91:$F91),"")</f>
        <v>2</v>
      </c>
      <c r="C91" s="8">
        <f>IFERROR(RANK(修正久期!C91,修正久期!$B91:$F91),"")</f>
        <v>1</v>
      </c>
      <c r="D91" s="8">
        <f>IFERROR(RANK(修正久期!D91,修正久期!$B91:$F91),"")</f>
        <v>3</v>
      </c>
      <c r="E91" s="8">
        <f>IFERROR(RANK(修正久期!E91,修正久期!$B91:$F91),"")</f>
        <v>5</v>
      </c>
      <c r="F91" s="8">
        <f>IFERROR(RANK(修正久期!F91,修正久期!$B91:$F91),"")</f>
        <v>4</v>
      </c>
    </row>
    <row r="92" spans="1:6" x14ac:dyDescent="0.15">
      <c r="A92" s="1">
        <v>42417</v>
      </c>
      <c r="B92" s="8">
        <f>IFERROR(RANK(修正久期!B92,修正久期!$B92:$F92),"")</f>
        <v>2</v>
      </c>
      <c r="C92" s="8">
        <f>IFERROR(RANK(修正久期!C92,修正久期!$B92:$F92),"")</f>
        <v>1</v>
      </c>
      <c r="D92" s="8">
        <f>IFERROR(RANK(修正久期!D92,修正久期!$B92:$F92),"")</f>
        <v>3</v>
      </c>
      <c r="E92" s="8">
        <f>IFERROR(RANK(修正久期!E92,修正久期!$B92:$F92),"")</f>
        <v>5</v>
      </c>
      <c r="F92" s="8">
        <f>IFERROR(RANK(修正久期!F92,修正久期!$B92:$F92),"")</f>
        <v>4</v>
      </c>
    </row>
    <row r="93" spans="1:6" x14ac:dyDescent="0.15">
      <c r="A93" s="1">
        <v>42418</v>
      </c>
      <c r="B93" s="8">
        <f>IFERROR(RANK(修正久期!B93,修正久期!$B93:$F93),"")</f>
        <v>2</v>
      </c>
      <c r="C93" s="8">
        <f>IFERROR(RANK(修正久期!C93,修正久期!$B93:$F93),"")</f>
        <v>1</v>
      </c>
      <c r="D93" s="8">
        <f>IFERROR(RANK(修正久期!D93,修正久期!$B93:$F93),"")</f>
        <v>3</v>
      </c>
      <c r="E93" s="8">
        <f>IFERROR(RANK(修正久期!E93,修正久期!$B93:$F93),"")</f>
        <v>5</v>
      </c>
      <c r="F93" s="8">
        <f>IFERROR(RANK(修正久期!F93,修正久期!$B93:$F93),"")</f>
        <v>4</v>
      </c>
    </row>
    <row r="94" spans="1:6" x14ac:dyDescent="0.15">
      <c r="A94" s="1">
        <v>42419</v>
      </c>
      <c r="B94" s="8">
        <f>IFERROR(RANK(修正久期!B94,修正久期!$B94:$F94),"")</f>
        <v>2</v>
      </c>
      <c r="C94" s="8">
        <f>IFERROR(RANK(修正久期!C94,修正久期!$B94:$F94),"")</f>
        <v>1</v>
      </c>
      <c r="D94" s="8">
        <f>IFERROR(RANK(修正久期!D94,修正久期!$B94:$F94),"")</f>
        <v>3</v>
      </c>
      <c r="E94" s="8">
        <f>IFERROR(RANK(修正久期!E94,修正久期!$B94:$F94),"")</f>
        <v>5</v>
      </c>
      <c r="F94" s="8">
        <f>IFERROR(RANK(修正久期!F94,修正久期!$B94:$F94),"")</f>
        <v>4</v>
      </c>
    </row>
    <row r="95" spans="1:6" x14ac:dyDescent="0.15">
      <c r="A95" s="1">
        <v>42422</v>
      </c>
      <c r="B95" s="8">
        <f>IFERROR(RANK(修正久期!B95,修正久期!$B95:$F95),"")</f>
        <v>2</v>
      </c>
      <c r="C95" s="8">
        <f>IFERROR(RANK(修正久期!C95,修正久期!$B95:$F95),"")</f>
        <v>1</v>
      </c>
      <c r="D95" s="8">
        <f>IFERROR(RANK(修正久期!D95,修正久期!$B95:$F95),"")</f>
        <v>3</v>
      </c>
      <c r="E95" s="8">
        <f>IFERROR(RANK(修正久期!E95,修正久期!$B95:$F95),"")</f>
        <v>5</v>
      </c>
      <c r="F95" s="8">
        <f>IFERROR(RANK(修正久期!F95,修正久期!$B95:$F95),"")</f>
        <v>4</v>
      </c>
    </row>
    <row r="96" spans="1:6" x14ac:dyDescent="0.15">
      <c r="A96" s="1">
        <v>42423</v>
      </c>
      <c r="B96" s="8">
        <f>IFERROR(RANK(修正久期!B96,修正久期!$B96:$F96),"")</f>
        <v>2</v>
      </c>
      <c r="C96" s="8">
        <f>IFERROR(RANK(修正久期!C96,修正久期!$B96:$F96),"")</f>
        <v>1</v>
      </c>
      <c r="D96" s="8">
        <f>IFERROR(RANK(修正久期!D96,修正久期!$B96:$F96),"")</f>
        <v>3</v>
      </c>
      <c r="E96" s="8">
        <f>IFERROR(RANK(修正久期!E96,修正久期!$B96:$F96),"")</f>
        <v>5</v>
      </c>
      <c r="F96" s="8">
        <f>IFERROR(RANK(修正久期!F96,修正久期!$B96:$F96),"")</f>
        <v>4</v>
      </c>
    </row>
    <row r="97" spans="1:6" x14ac:dyDescent="0.15">
      <c r="A97" s="1">
        <v>42424</v>
      </c>
      <c r="B97" s="8">
        <f>IFERROR(RANK(修正久期!B97,修正久期!$B97:$F97),"")</f>
        <v>2</v>
      </c>
      <c r="C97" s="8">
        <f>IFERROR(RANK(修正久期!C97,修正久期!$B97:$F97),"")</f>
        <v>1</v>
      </c>
      <c r="D97" s="8">
        <f>IFERROR(RANK(修正久期!D97,修正久期!$B97:$F97),"")</f>
        <v>3</v>
      </c>
      <c r="E97" s="8">
        <f>IFERROR(RANK(修正久期!E97,修正久期!$B97:$F97),"")</f>
        <v>5</v>
      </c>
      <c r="F97" s="8">
        <f>IFERROR(RANK(修正久期!F97,修正久期!$B97:$F97),"")</f>
        <v>4</v>
      </c>
    </row>
    <row r="98" spans="1:6" x14ac:dyDescent="0.15">
      <c r="A98" s="1">
        <v>42425</v>
      </c>
      <c r="B98" s="8">
        <f>IFERROR(RANK(修正久期!B98,修正久期!$B98:$F98),"")</f>
        <v>2</v>
      </c>
      <c r="C98" s="8">
        <f>IFERROR(RANK(修正久期!C98,修正久期!$B98:$F98),"")</f>
        <v>1</v>
      </c>
      <c r="D98" s="8">
        <f>IFERROR(RANK(修正久期!D98,修正久期!$B98:$F98),"")</f>
        <v>3</v>
      </c>
      <c r="E98" s="8">
        <f>IFERROR(RANK(修正久期!E98,修正久期!$B98:$F98),"")</f>
        <v>5</v>
      </c>
      <c r="F98" s="8">
        <f>IFERROR(RANK(修正久期!F98,修正久期!$B98:$F98),"")</f>
        <v>4</v>
      </c>
    </row>
    <row r="99" spans="1:6" x14ac:dyDescent="0.15">
      <c r="A99" s="1">
        <v>42426</v>
      </c>
      <c r="B99" s="8">
        <f>IFERROR(RANK(修正久期!B99,修正久期!$B99:$F99),"")</f>
        <v>2</v>
      </c>
      <c r="C99" s="8">
        <f>IFERROR(RANK(修正久期!C99,修正久期!$B99:$F99),"")</f>
        <v>1</v>
      </c>
      <c r="D99" s="8">
        <f>IFERROR(RANK(修正久期!D99,修正久期!$B99:$F99),"")</f>
        <v>3</v>
      </c>
      <c r="E99" s="8">
        <f>IFERROR(RANK(修正久期!E99,修正久期!$B99:$F99),"")</f>
        <v>5</v>
      </c>
      <c r="F99" s="8">
        <f>IFERROR(RANK(修正久期!F99,修正久期!$B99:$F99),"")</f>
        <v>4</v>
      </c>
    </row>
    <row r="100" spans="1:6" x14ac:dyDescent="0.15">
      <c r="A100" s="1">
        <v>42429</v>
      </c>
      <c r="B100" s="8">
        <f>IFERROR(RANK(修正久期!B100,修正久期!$B100:$F100),"")</f>
        <v>2</v>
      </c>
      <c r="C100" s="8">
        <f>IFERROR(RANK(修正久期!C100,修正久期!$B100:$F100),"")</f>
        <v>1</v>
      </c>
      <c r="D100" s="8">
        <f>IFERROR(RANK(修正久期!D100,修正久期!$B100:$F100),"")</f>
        <v>3</v>
      </c>
      <c r="E100" s="8">
        <f>IFERROR(RANK(修正久期!E100,修正久期!$B100:$F100),"")</f>
        <v>5</v>
      </c>
      <c r="F100" s="8">
        <f>IFERROR(RANK(修正久期!F100,修正久期!$B100:$F100),"")</f>
        <v>4</v>
      </c>
    </row>
    <row r="101" spans="1:6" x14ac:dyDescent="0.15">
      <c r="A101" s="1">
        <v>42430</v>
      </c>
      <c r="B101" s="8">
        <f>IFERROR(RANK(修正久期!B101,修正久期!$B101:$F101),"")</f>
        <v>2</v>
      </c>
      <c r="C101" s="8">
        <f>IFERROR(RANK(修正久期!C101,修正久期!$B101:$F101),"")</f>
        <v>1</v>
      </c>
      <c r="D101" s="8">
        <f>IFERROR(RANK(修正久期!D101,修正久期!$B101:$F101),"")</f>
        <v>3</v>
      </c>
      <c r="E101" s="8">
        <f>IFERROR(RANK(修正久期!E101,修正久期!$B101:$F101),"")</f>
        <v>5</v>
      </c>
      <c r="F101" s="8">
        <f>IFERROR(RANK(修正久期!F101,修正久期!$B101:$F101),"")</f>
        <v>4</v>
      </c>
    </row>
    <row r="102" spans="1:6" x14ac:dyDescent="0.15">
      <c r="A102" s="1">
        <v>42431</v>
      </c>
      <c r="B102" s="8">
        <f>IFERROR(RANK(修正久期!B102,修正久期!$B102:$F102),"")</f>
        <v>2</v>
      </c>
      <c r="C102" s="8">
        <f>IFERROR(RANK(修正久期!C102,修正久期!$B102:$F102),"")</f>
        <v>1</v>
      </c>
      <c r="D102" s="8">
        <f>IFERROR(RANK(修正久期!D102,修正久期!$B102:$F102),"")</f>
        <v>3</v>
      </c>
      <c r="E102" s="8">
        <f>IFERROR(RANK(修正久期!E102,修正久期!$B102:$F102),"")</f>
        <v>5</v>
      </c>
      <c r="F102" s="8">
        <f>IFERROR(RANK(修正久期!F102,修正久期!$B102:$F102),"")</f>
        <v>4</v>
      </c>
    </row>
    <row r="103" spans="1:6" x14ac:dyDescent="0.15">
      <c r="A103" s="1">
        <v>42432</v>
      </c>
      <c r="B103" s="8">
        <f>IFERROR(RANK(修正久期!B103,修正久期!$B103:$F103),"")</f>
        <v>2</v>
      </c>
      <c r="C103" s="8">
        <f>IFERROR(RANK(修正久期!C103,修正久期!$B103:$F103),"")</f>
        <v>1</v>
      </c>
      <c r="D103" s="8">
        <f>IFERROR(RANK(修正久期!D103,修正久期!$B103:$F103),"")</f>
        <v>3</v>
      </c>
      <c r="E103" s="8">
        <f>IFERROR(RANK(修正久期!E103,修正久期!$B103:$F103),"")</f>
        <v>5</v>
      </c>
      <c r="F103" s="8">
        <f>IFERROR(RANK(修正久期!F103,修正久期!$B103:$F103),"")</f>
        <v>4</v>
      </c>
    </row>
    <row r="104" spans="1:6" x14ac:dyDescent="0.15">
      <c r="A104" s="1">
        <v>42433</v>
      </c>
      <c r="B104" s="8">
        <f>IFERROR(RANK(修正久期!B104,修正久期!$B104:$F104),"")</f>
        <v>2</v>
      </c>
      <c r="C104" s="8">
        <f>IFERROR(RANK(修正久期!C104,修正久期!$B104:$F104),"")</f>
        <v>1</v>
      </c>
      <c r="D104" s="8">
        <f>IFERROR(RANK(修正久期!D104,修正久期!$B104:$F104),"")</f>
        <v>3</v>
      </c>
      <c r="E104" s="8">
        <f>IFERROR(RANK(修正久期!E104,修正久期!$B104:$F104),"")</f>
        <v>5</v>
      </c>
      <c r="F104" s="8">
        <f>IFERROR(RANK(修正久期!F104,修正久期!$B104:$F104),"")</f>
        <v>4</v>
      </c>
    </row>
    <row r="105" spans="1:6" x14ac:dyDescent="0.15">
      <c r="A105" s="1">
        <v>42436</v>
      </c>
      <c r="B105" s="8">
        <f>IFERROR(RANK(修正久期!B105,修正久期!$B105:$F105),"")</f>
        <v>2</v>
      </c>
      <c r="C105" s="8">
        <f>IFERROR(RANK(修正久期!C105,修正久期!$B105:$F105),"")</f>
        <v>1</v>
      </c>
      <c r="D105" s="8">
        <f>IFERROR(RANK(修正久期!D105,修正久期!$B105:$F105),"")</f>
        <v>3</v>
      </c>
      <c r="E105" s="8">
        <f>IFERROR(RANK(修正久期!E105,修正久期!$B105:$F105),"")</f>
        <v>5</v>
      </c>
      <c r="F105" s="8">
        <f>IFERROR(RANK(修正久期!F105,修正久期!$B105:$F105),"")</f>
        <v>4</v>
      </c>
    </row>
    <row r="106" spans="1:6" x14ac:dyDescent="0.15">
      <c r="A106" s="1">
        <v>42437</v>
      </c>
      <c r="B106" s="8">
        <f>IFERROR(RANK(修正久期!B106,修正久期!$B106:$F106),"")</f>
        <v>2</v>
      </c>
      <c r="C106" s="8">
        <f>IFERROR(RANK(修正久期!C106,修正久期!$B106:$F106),"")</f>
        <v>1</v>
      </c>
      <c r="D106" s="8">
        <f>IFERROR(RANK(修正久期!D106,修正久期!$B106:$F106),"")</f>
        <v>3</v>
      </c>
      <c r="E106" s="8">
        <f>IFERROR(RANK(修正久期!E106,修正久期!$B106:$F106),"")</f>
        <v>5</v>
      </c>
      <c r="F106" s="8">
        <f>IFERROR(RANK(修正久期!F106,修正久期!$B106:$F106),"")</f>
        <v>4</v>
      </c>
    </row>
    <row r="107" spans="1:6" x14ac:dyDescent="0.15">
      <c r="A107" s="1">
        <v>42438</v>
      </c>
      <c r="B107" s="8">
        <f>IFERROR(RANK(修正久期!B107,修正久期!$B107:$F107),"")</f>
        <v>2</v>
      </c>
      <c r="C107" s="8">
        <f>IFERROR(RANK(修正久期!C107,修正久期!$B107:$F107),"")</f>
        <v>1</v>
      </c>
      <c r="D107" s="8">
        <f>IFERROR(RANK(修正久期!D107,修正久期!$B107:$F107),"")</f>
        <v>3</v>
      </c>
      <c r="E107" s="8">
        <f>IFERROR(RANK(修正久期!E107,修正久期!$B107:$F107),"")</f>
        <v>5</v>
      </c>
      <c r="F107" s="8">
        <f>IFERROR(RANK(修正久期!F107,修正久期!$B107:$F107),"")</f>
        <v>4</v>
      </c>
    </row>
    <row r="108" spans="1:6" x14ac:dyDescent="0.15">
      <c r="A108" s="1">
        <v>42439</v>
      </c>
      <c r="B108" s="8">
        <f>IFERROR(RANK(修正久期!B108,修正久期!$B108:$F108),"")</f>
        <v>2</v>
      </c>
      <c r="C108" s="8">
        <f>IFERROR(RANK(修正久期!C108,修正久期!$B108:$F108),"")</f>
        <v>1</v>
      </c>
      <c r="D108" s="8">
        <f>IFERROR(RANK(修正久期!D108,修正久期!$B108:$F108),"")</f>
        <v>3</v>
      </c>
      <c r="E108" s="8">
        <f>IFERROR(RANK(修正久期!E108,修正久期!$B108:$F108),"")</f>
        <v>5</v>
      </c>
      <c r="F108" s="8">
        <f>IFERROR(RANK(修正久期!F108,修正久期!$B108:$F108),"")</f>
        <v>4</v>
      </c>
    </row>
    <row r="109" spans="1:6" x14ac:dyDescent="0.15">
      <c r="A109" s="1">
        <v>42440</v>
      </c>
      <c r="B109" s="8">
        <f>IFERROR(RANK(修正久期!B109,修正久期!$B109:$F109),"")</f>
        <v>2</v>
      </c>
      <c r="C109" s="8">
        <f>IFERROR(RANK(修正久期!C109,修正久期!$B109:$F109),"")</f>
        <v>1</v>
      </c>
      <c r="D109" s="8">
        <f>IFERROR(RANK(修正久期!D109,修正久期!$B109:$F109),"")</f>
        <v>3</v>
      </c>
      <c r="E109" s="8">
        <f>IFERROR(RANK(修正久期!E109,修正久期!$B109:$F109),"")</f>
        <v>5</v>
      </c>
      <c r="F109" s="8">
        <f>IFERROR(RANK(修正久期!F109,修正久期!$B109:$F109),"")</f>
        <v>4</v>
      </c>
    </row>
    <row r="110" spans="1:6" x14ac:dyDescent="0.15">
      <c r="A110" s="1">
        <v>42443</v>
      </c>
      <c r="B110" s="8">
        <f>IFERROR(RANK(修正久期!B110,修正久期!$B110:$F110),"")</f>
        <v>2</v>
      </c>
      <c r="C110" s="8">
        <f>IFERROR(RANK(修正久期!C110,修正久期!$B110:$F110),"")</f>
        <v>1</v>
      </c>
      <c r="D110" s="8">
        <f>IFERROR(RANK(修正久期!D110,修正久期!$B110:$F110),"")</f>
        <v>3</v>
      </c>
      <c r="E110" s="8">
        <f>IFERROR(RANK(修正久期!E110,修正久期!$B110:$F110),"")</f>
        <v>5</v>
      </c>
      <c r="F110" s="8">
        <f>IFERROR(RANK(修正久期!F110,修正久期!$B110:$F110),"")</f>
        <v>4</v>
      </c>
    </row>
    <row r="111" spans="1:6" x14ac:dyDescent="0.15">
      <c r="A111" s="1">
        <v>42444</v>
      </c>
      <c r="B111" s="8">
        <f>IFERROR(RANK(修正久期!B111,修正久期!$B111:$F111),"")</f>
        <v>2</v>
      </c>
      <c r="C111" s="8">
        <f>IFERROR(RANK(修正久期!C111,修正久期!$B111:$F111),"")</f>
        <v>1</v>
      </c>
      <c r="D111" s="8">
        <f>IFERROR(RANK(修正久期!D111,修正久期!$B111:$F111),"")</f>
        <v>3</v>
      </c>
      <c r="E111" s="8">
        <f>IFERROR(RANK(修正久期!E111,修正久期!$B111:$F111),"")</f>
        <v>5</v>
      </c>
      <c r="F111" s="8">
        <f>IFERROR(RANK(修正久期!F111,修正久期!$B111:$F111),"")</f>
        <v>4</v>
      </c>
    </row>
    <row r="112" spans="1:6" x14ac:dyDescent="0.15">
      <c r="A112" s="1">
        <v>42445</v>
      </c>
      <c r="B112" s="8">
        <f>IFERROR(RANK(修正久期!B112,修正久期!$B112:$F112),"")</f>
        <v>2</v>
      </c>
      <c r="C112" s="8">
        <f>IFERROR(RANK(修正久期!C112,修正久期!$B112:$F112),"")</f>
        <v>1</v>
      </c>
      <c r="D112" s="8">
        <f>IFERROR(RANK(修正久期!D112,修正久期!$B112:$F112),"")</f>
        <v>3</v>
      </c>
      <c r="E112" s="8">
        <f>IFERROR(RANK(修正久期!E112,修正久期!$B112:$F112),"")</f>
        <v>5</v>
      </c>
      <c r="F112" s="8">
        <f>IFERROR(RANK(修正久期!F112,修正久期!$B112:$F112),"")</f>
        <v>4</v>
      </c>
    </row>
    <row r="113" spans="1:6" x14ac:dyDescent="0.15">
      <c r="A113" s="1">
        <v>42446</v>
      </c>
      <c r="B113" s="8">
        <f>IFERROR(RANK(修正久期!B113,修正久期!$B113:$F113),"")</f>
        <v>2</v>
      </c>
      <c r="C113" s="8">
        <f>IFERROR(RANK(修正久期!C113,修正久期!$B113:$F113),"")</f>
        <v>1</v>
      </c>
      <c r="D113" s="8">
        <f>IFERROR(RANK(修正久期!D113,修正久期!$B113:$F113),"")</f>
        <v>3</v>
      </c>
      <c r="E113" s="8">
        <f>IFERROR(RANK(修正久期!E113,修正久期!$B113:$F113),"")</f>
        <v>5</v>
      </c>
      <c r="F113" s="8">
        <f>IFERROR(RANK(修正久期!F113,修正久期!$B113:$F113),"")</f>
        <v>4</v>
      </c>
    </row>
    <row r="114" spans="1:6" x14ac:dyDescent="0.15">
      <c r="A114" s="1">
        <v>42447</v>
      </c>
      <c r="B114" s="8">
        <f>IFERROR(RANK(修正久期!B114,修正久期!$B114:$F114),"")</f>
        <v>2</v>
      </c>
      <c r="C114" s="8">
        <f>IFERROR(RANK(修正久期!C114,修正久期!$B114:$F114),"")</f>
        <v>1</v>
      </c>
      <c r="D114" s="8">
        <f>IFERROR(RANK(修正久期!D114,修正久期!$B114:$F114),"")</f>
        <v>3</v>
      </c>
      <c r="E114" s="8">
        <f>IFERROR(RANK(修正久期!E114,修正久期!$B114:$F114),"")</f>
        <v>5</v>
      </c>
      <c r="F114" s="8">
        <f>IFERROR(RANK(修正久期!F114,修正久期!$B114:$F114),"")</f>
        <v>4</v>
      </c>
    </row>
    <row r="115" spans="1:6" x14ac:dyDescent="0.15">
      <c r="A115" s="1">
        <v>42450</v>
      </c>
      <c r="B115" s="8">
        <f>IFERROR(RANK(修正久期!B115,修正久期!$B115:$F115),"")</f>
        <v>2</v>
      </c>
      <c r="C115" s="8">
        <f>IFERROR(RANK(修正久期!C115,修正久期!$B115:$F115),"")</f>
        <v>1</v>
      </c>
      <c r="D115" s="8">
        <f>IFERROR(RANK(修正久期!D115,修正久期!$B115:$F115),"")</f>
        <v>3</v>
      </c>
      <c r="E115" s="8">
        <f>IFERROR(RANK(修正久期!E115,修正久期!$B115:$F115),"")</f>
        <v>5</v>
      </c>
      <c r="F115" s="8">
        <f>IFERROR(RANK(修正久期!F115,修正久期!$B115:$F115),"")</f>
        <v>4</v>
      </c>
    </row>
    <row r="116" spans="1:6" x14ac:dyDescent="0.15">
      <c r="A116" s="1">
        <v>42451</v>
      </c>
      <c r="B116" s="8">
        <f>IFERROR(RANK(修正久期!B116,修正久期!$B116:$F116),"")</f>
        <v>2</v>
      </c>
      <c r="C116" s="8">
        <f>IFERROR(RANK(修正久期!C116,修正久期!$B116:$F116),"")</f>
        <v>1</v>
      </c>
      <c r="D116" s="8">
        <f>IFERROR(RANK(修正久期!D116,修正久期!$B116:$F116),"")</f>
        <v>3</v>
      </c>
      <c r="E116" s="8">
        <f>IFERROR(RANK(修正久期!E116,修正久期!$B116:$F116),"")</f>
        <v>5</v>
      </c>
      <c r="F116" s="8">
        <f>IFERROR(RANK(修正久期!F116,修正久期!$B116:$F116),"")</f>
        <v>4</v>
      </c>
    </row>
    <row r="117" spans="1:6" x14ac:dyDescent="0.15">
      <c r="A117" s="1">
        <v>42452</v>
      </c>
      <c r="B117" s="8">
        <f>IFERROR(RANK(修正久期!B117,修正久期!$B117:$F117),"")</f>
        <v>2</v>
      </c>
      <c r="C117" s="8">
        <f>IFERROR(RANK(修正久期!C117,修正久期!$B117:$F117),"")</f>
        <v>1</v>
      </c>
      <c r="D117" s="8">
        <f>IFERROR(RANK(修正久期!D117,修正久期!$B117:$F117),"")</f>
        <v>3</v>
      </c>
      <c r="E117" s="8">
        <f>IFERROR(RANK(修正久期!E117,修正久期!$B117:$F117),"")</f>
        <v>5</v>
      </c>
      <c r="F117" s="8">
        <f>IFERROR(RANK(修正久期!F117,修正久期!$B117:$F117),"")</f>
        <v>4</v>
      </c>
    </row>
    <row r="118" spans="1:6" x14ac:dyDescent="0.15">
      <c r="A118" s="1">
        <v>42453</v>
      </c>
      <c r="B118" s="8">
        <f>IFERROR(RANK(修正久期!B118,修正久期!$B118:$F118),"")</f>
        <v>2</v>
      </c>
      <c r="C118" s="8">
        <f>IFERROR(RANK(修正久期!C118,修正久期!$B118:$F118),"")</f>
        <v>1</v>
      </c>
      <c r="D118" s="8">
        <f>IFERROR(RANK(修正久期!D118,修正久期!$B118:$F118),"")</f>
        <v>3</v>
      </c>
      <c r="E118" s="8">
        <f>IFERROR(RANK(修正久期!E118,修正久期!$B118:$F118),"")</f>
        <v>5</v>
      </c>
      <c r="F118" s="8">
        <f>IFERROR(RANK(修正久期!F118,修正久期!$B118:$F118),"")</f>
        <v>4</v>
      </c>
    </row>
    <row r="119" spans="1:6" x14ac:dyDescent="0.15">
      <c r="A119" s="1">
        <v>42454</v>
      </c>
      <c r="B119" s="8">
        <f>IFERROR(RANK(修正久期!B119,修正久期!$B119:$F119),"")</f>
        <v>2</v>
      </c>
      <c r="C119" s="8">
        <f>IFERROR(RANK(修正久期!C119,修正久期!$B119:$F119),"")</f>
        <v>1</v>
      </c>
      <c r="D119" s="8">
        <f>IFERROR(RANK(修正久期!D119,修正久期!$B119:$F119),"")</f>
        <v>3</v>
      </c>
      <c r="E119" s="8">
        <f>IFERROR(RANK(修正久期!E119,修正久期!$B119:$F119),"")</f>
        <v>5</v>
      </c>
      <c r="F119" s="8">
        <f>IFERROR(RANK(修正久期!F119,修正久期!$B119:$F119),"")</f>
        <v>4</v>
      </c>
    </row>
    <row r="120" spans="1:6" x14ac:dyDescent="0.15">
      <c r="A120" s="1">
        <v>42457</v>
      </c>
      <c r="B120" s="8">
        <f>IFERROR(RANK(修正久期!B120,修正久期!$B120:$F120),"")</f>
        <v>2</v>
      </c>
      <c r="C120" s="8">
        <f>IFERROR(RANK(修正久期!C120,修正久期!$B120:$F120),"")</f>
        <v>1</v>
      </c>
      <c r="D120" s="8">
        <f>IFERROR(RANK(修正久期!D120,修正久期!$B120:$F120),"")</f>
        <v>3</v>
      </c>
      <c r="E120" s="8">
        <f>IFERROR(RANK(修正久期!E120,修正久期!$B120:$F120),"")</f>
        <v>5</v>
      </c>
      <c r="F120" s="8">
        <f>IFERROR(RANK(修正久期!F120,修正久期!$B120:$F120),"")</f>
        <v>4</v>
      </c>
    </row>
    <row r="121" spans="1:6" x14ac:dyDescent="0.15">
      <c r="A121" s="1">
        <v>42458</v>
      </c>
      <c r="B121" s="8">
        <f>IFERROR(RANK(修正久期!B121,修正久期!$B121:$F121),"")</f>
        <v>2</v>
      </c>
      <c r="C121" s="8">
        <f>IFERROR(RANK(修正久期!C121,修正久期!$B121:$F121),"")</f>
        <v>1</v>
      </c>
      <c r="D121" s="8">
        <f>IFERROR(RANK(修正久期!D121,修正久期!$B121:$F121),"")</f>
        <v>3</v>
      </c>
      <c r="E121" s="8">
        <f>IFERROR(RANK(修正久期!E121,修正久期!$B121:$F121),"")</f>
        <v>5</v>
      </c>
      <c r="F121" s="8">
        <f>IFERROR(RANK(修正久期!F121,修正久期!$B121:$F121),"")</f>
        <v>4</v>
      </c>
    </row>
    <row r="122" spans="1:6" x14ac:dyDescent="0.15">
      <c r="A122" s="1">
        <v>42459</v>
      </c>
      <c r="B122" s="8">
        <f>IFERROR(RANK(修正久期!B122,修正久期!$B122:$F122),"")</f>
        <v>2</v>
      </c>
      <c r="C122" s="8">
        <f>IFERROR(RANK(修正久期!C122,修正久期!$B122:$F122),"")</f>
        <v>1</v>
      </c>
      <c r="D122" s="8">
        <f>IFERROR(RANK(修正久期!D122,修正久期!$B122:$F122),"")</f>
        <v>3</v>
      </c>
      <c r="E122" s="8">
        <f>IFERROR(RANK(修正久期!E122,修正久期!$B122:$F122),"")</f>
        <v>5</v>
      </c>
      <c r="F122" s="8">
        <f>IFERROR(RANK(修正久期!F122,修正久期!$B122:$F122),"")</f>
        <v>4</v>
      </c>
    </row>
    <row r="123" spans="1:6" x14ac:dyDescent="0.15">
      <c r="A123" s="1">
        <v>42460</v>
      </c>
      <c r="B123" s="8">
        <f>IFERROR(RANK(修正久期!B123,修正久期!$B123:$F123),"")</f>
        <v>2</v>
      </c>
      <c r="C123" s="8">
        <f>IFERROR(RANK(修正久期!C123,修正久期!$B123:$F123),"")</f>
        <v>1</v>
      </c>
      <c r="D123" s="8">
        <f>IFERROR(RANK(修正久期!D123,修正久期!$B123:$F123),"")</f>
        <v>3</v>
      </c>
      <c r="E123" s="8">
        <f>IFERROR(RANK(修正久期!E123,修正久期!$B123:$F123),"")</f>
        <v>5</v>
      </c>
      <c r="F123" s="8">
        <f>IFERROR(RANK(修正久期!F123,修正久期!$B123:$F123),"")</f>
        <v>4</v>
      </c>
    </row>
    <row r="124" spans="1:6" x14ac:dyDescent="0.15">
      <c r="A124" s="1">
        <v>42461</v>
      </c>
      <c r="B124" s="8">
        <f>IFERROR(RANK(修正久期!B124,修正久期!$B124:$F124),"")</f>
        <v>2</v>
      </c>
      <c r="C124" s="8">
        <f>IFERROR(RANK(修正久期!C124,修正久期!$B124:$F124),"")</f>
        <v>1</v>
      </c>
      <c r="D124" s="8">
        <f>IFERROR(RANK(修正久期!D124,修正久期!$B124:$F124),"")</f>
        <v>3</v>
      </c>
      <c r="E124" s="8">
        <f>IFERROR(RANK(修正久期!E124,修正久期!$B124:$F124),"")</f>
        <v>5</v>
      </c>
      <c r="F124" s="8">
        <f>IFERROR(RANK(修正久期!F124,修正久期!$B124:$F124),"")</f>
        <v>4</v>
      </c>
    </row>
    <row r="125" spans="1:6" x14ac:dyDescent="0.15">
      <c r="A125" s="1">
        <v>42465</v>
      </c>
      <c r="B125" s="8">
        <f>IFERROR(RANK(修正久期!B125,修正久期!$B125:$F125),"")</f>
        <v>2</v>
      </c>
      <c r="C125" s="8">
        <f>IFERROR(RANK(修正久期!C125,修正久期!$B125:$F125),"")</f>
        <v>1</v>
      </c>
      <c r="D125" s="8">
        <f>IFERROR(RANK(修正久期!D125,修正久期!$B125:$F125),"")</f>
        <v>3</v>
      </c>
      <c r="E125" s="8">
        <f>IFERROR(RANK(修正久期!E125,修正久期!$B125:$F125),"")</f>
        <v>5</v>
      </c>
      <c r="F125" s="8">
        <f>IFERROR(RANK(修正久期!F125,修正久期!$B125:$F125),"")</f>
        <v>4</v>
      </c>
    </row>
    <row r="126" spans="1:6" x14ac:dyDescent="0.15">
      <c r="A126" s="1">
        <v>42466</v>
      </c>
      <c r="B126" s="8">
        <f>IFERROR(RANK(修正久期!B126,修正久期!$B126:$F126),"")</f>
        <v>2</v>
      </c>
      <c r="C126" s="8">
        <f>IFERROR(RANK(修正久期!C126,修正久期!$B126:$F126),"")</f>
        <v>1</v>
      </c>
      <c r="D126" s="8">
        <f>IFERROR(RANK(修正久期!D126,修正久期!$B126:$F126),"")</f>
        <v>3</v>
      </c>
      <c r="E126" s="8">
        <f>IFERROR(RANK(修正久期!E126,修正久期!$B126:$F126),"")</f>
        <v>5</v>
      </c>
      <c r="F126" s="8">
        <f>IFERROR(RANK(修正久期!F126,修正久期!$B126:$F126),"")</f>
        <v>4</v>
      </c>
    </row>
    <row r="127" spans="1:6" x14ac:dyDescent="0.15">
      <c r="A127" s="1">
        <v>42467</v>
      </c>
      <c r="B127" s="8">
        <f>IFERROR(RANK(修正久期!B127,修正久期!$B127:$F127),"")</f>
        <v>2</v>
      </c>
      <c r="C127" s="8">
        <f>IFERROR(RANK(修正久期!C127,修正久期!$B127:$F127),"")</f>
        <v>1</v>
      </c>
      <c r="D127" s="8">
        <f>IFERROR(RANK(修正久期!D127,修正久期!$B127:$F127),"")</f>
        <v>3</v>
      </c>
      <c r="E127" s="8">
        <f>IFERROR(RANK(修正久期!E127,修正久期!$B127:$F127),"")</f>
        <v>5</v>
      </c>
      <c r="F127" s="8">
        <f>IFERROR(RANK(修正久期!F127,修正久期!$B127:$F127),"")</f>
        <v>4</v>
      </c>
    </row>
    <row r="128" spans="1:6" x14ac:dyDescent="0.15">
      <c r="A128" s="1">
        <v>42468</v>
      </c>
      <c r="B128" s="8">
        <f>IFERROR(RANK(修正久期!B128,修正久期!$B128:$F128),"")</f>
        <v>2</v>
      </c>
      <c r="C128" s="8">
        <f>IFERROR(RANK(修正久期!C128,修正久期!$B128:$F128),"")</f>
        <v>1</v>
      </c>
      <c r="D128" s="8">
        <f>IFERROR(RANK(修正久期!D128,修正久期!$B128:$F128),"")</f>
        <v>3</v>
      </c>
      <c r="E128" s="8">
        <f>IFERROR(RANK(修正久期!E128,修正久期!$B128:$F128),"")</f>
        <v>5</v>
      </c>
      <c r="F128" s="8">
        <f>IFERROR(RANK(修正久期!F128,修正久期!$B128:$F128),"")</f>
        <v>4</v>
      </c>
    </row>
    <row r="129" spans="1:6" x14ac:dyDescent="0.15">
      <c r="A129" s="1">
        <v>42471</v>
      </c>
      <c r="B129" s="8">
        <f>IFERROR(RANK(修正久期!B129,修正久期!$B129:$F129),"")</f>
        <v>2</v>
      </c>
      <c r="C129" s="8">
        <f>IFERROR(RANK(修正久期!C129,修正久期!$B129:$F129),"")</f>
        <v>1</v>
      </c>
      <c r="D129" s="8">
        <f>IFERROR(RANK(修正久期!D129,修正久期!$B129:$F129),"")</f>
        <v>3</v>
      </c>
      <c r="E129" s="8">
        <f>IFERROR(RANK(修正久期!E129,修正久期!$B129:$F129),"")</f>
        <v>5</v>
      </c>
      <c r="F129" s="8">
        <f>IFERROR(RANK(修正久期!F129,修正久期!$B129:$F129),"")</f>
        <v>4</v>
      </c>
    </row>
    <row r="130" spans="1:6" x14ac:dyDescent="0.15">
      <c r="A130" s="1">
        <v>42472</v>
      </c>
      <c r="B130" s="8">
        <f>IFERROR(RANK(修正久期!B130,修正久期!$B130:$F130),"")</f>
        <v>2</v>
      </c>
      <c r="C130" s="8">
        <f>IFERROR(RANK(修正久期!C130,修正久期!$B130:$F130),"")</f>
        <v>1</v>
      </c>
      <c r="D130" s="8">
        <f>IFERROR(RANK(修正久期!D130,修正久期!$B130:$F130),"")</f>
        <v>3</v>
      </c>
      <c r="E130" s="8">
        <f>IFERROR(RANK(修正久期!E130,修正久期!$B130:$F130),"")</f>
        <v>5</v>
      </c>
      <c r="F130" s="8">
        <f>IFERROR(RANK(修正久期!F130,修正久期!$B130:$F130),"")</f>
        <v>4</v>
      </c>
    </row>
    <row r="131" spans="1:6" x14ac:dyDescent="0.15">
      <c r="A131" s="1">
        <v>42473</v>
      </c>
      <c r="B131" s="8">
        <f>IFERROR(RANK(修正久期!B131,修正久期!$B131:$F131),"")</f>
        <v>2</v>
      </c>
      <c r="C131" s="8">
        <f>IFERROR(RANK(修正久期!C131,修正久期!$B131:$F131),"")</f>
        <v>1</v>
      </c>
      <c r="D131" s="8">
        <f>IFERROR(RANK(修正久期!D131,修正久期!$B131:$F131),"")</f>
        <v>3</v>
      </c>
      <c r="E131" s="8">
        <f>IFERROR(RANK(修正久期!E131,修正久期!$B131:$F131),"")</f>
        <v>5</v>
      </c>
      <c r="F131" s="8">
        <f>IFERROR(RANK(修正久期!F131,修正久期!$B131:$F131),"")</f>
        <v>4</v>
      </c>
    </row>
    <row r="132" spans="1:6" x14ac:dyDescent="0.15">
      <c r="A132" s="1">
        <v>42474</v>
      </c>
      <c r="B132" s="8">
        <f>IFERROR(RANK(修正久期!B132,修正久期!$B132:$F132),"")</f>
        <v>2</v>
      </c>
      <c r="C132" s="8">
        <f>IFERROR(RANK(修正久期!C132,修正久期!$B132:$F132),"")</f>
        <v>1</v>
      </c>
      <c r="D132" s="8">
        <f>IFERROR(RANK(修正久期!D132,修正久期!$B132:$F132),"")</f>
        <v>3</v>
      </c>
      <c r="E132" s="8">
        <f>IFERROR(RANK(修正久期!E132,修正久期!$B132:$F132),"")</f>
        <v>5</v>
      </c>
      <c r="F132" s="8">
        <f>IFERROR(RANK(修正久期!F132,修正久期!$B132:$F132),"")</f>
        <v>4</v>
      </c>
    </row>
    <row r="133" spans="1:6" x14ac:dyDescent="0.15">
      <c r="A133" s="1">
        <v>42475</v>
      </c>
      <c r="B133" s="8">
        <f>IFERROR(RANK(修正久期!B133,修正久期!$B133:$F133),"")</f>
        <v>2</v>
      </c>
      <c r="C133" s="8">
        <f>IFERROR(RANK(修正久期!C133,修正久期!$B133:$F133),"")</f>
        <v>1</v>
      </c>
      <c r="D133" s="8">
        <f>IFERROR(RANK(修正久期!D133,修正久期!$B133:$F133),"")</f>
        <v>3</v>
      </c>
      <c r="E133" s="8">
        <f>IFERROR(RANK(修正久期!E133,修正久期!$B133:$F133),"")</f>
        <v>5</v>
      </c>
      <c r="F133" s="8">
        <f>IFERROR(RANK(修正久期!F133,修正久期!$B133:$F133),"")</f>
        <v>4</v>
      </c>
    </row>
    <row r="134" spans="1:6" x14ac:dyDescent="0.15">
      <c r="A134" s="1">
        <v>42478</v>
      </c>
      <c r="B134" s="8">
        <f>IFERROR(RANK(修正久期!B134,修正久期!$B134:$F134),"")</f>
        <v>2</v>
      </c>
      <c r="C134" s="8">
        <f>IFERROR(RANK(修正久期!C134,修正久期!$B134:$F134),"")</f>
        <v>1</v>
      </c>
      <c r="D134" s="8">
        <f>IFERROR(RANK(修正久期!D134,修正久期!$B134:$F134),"")</f>
        <v>3</v>
      </c>
      <c r="E134" s="8">
        <f>IFERROR(RANK(修正久期!E134,修正久期!$B134:$F134),"")</f>
        <v>5</v>
      </c>
      <c r="F134" s="8">
        <f>IFERROR(RANK(修正久期!F134,修正久期!$B134:$F134),"")</f>
        <v>4</v>
      </c>
    </row>
    <row r="135" spans="1:6" x14ac:dyDescent="0.15">
      <c r="A135" s="1">
        <v>42479</v>
      </c>
      <c r="B135" s="8">
        <f>IFERROR(RANK(修正久期!B135,修正久期!$B135:$F135),"")</f>
        <v>2</v>
      </c>
      <c r="C135" s="8">
        <f>IFERROR(RANK(修正久期!C135,修正久期!$B135:$F135),"")</f>
        <v>1</v>
      </c>
      <c r="D135" s="8">
        <f>IFERROR(RANK(修正久期!D135,修正久期!$B135:$F135),"")</f>
        <v>3</v>
      </c>
      <c r="E135" s="8">
        <f>IFERROR(RANK(修正久期!E135,修正久期!$B135:$F135),"")</f>
        <v>5</v>
      </c>
      <c r="F135" s="8">
        <f>IFERROR(RANK(修正久期!F135,修正久期!$B135:$F135),"")</f>
        <v>4</v>
      </c>
    </row>
    <row r="136" spans="1:6" x14ac:dyDescent="0.15">
      <c r="A136" s="1">
        <v>42480</v>
      </c>
      <c r="B136" s="8">
        <f>IFERROR(RANK(修正久期!B136,修正久期!$B136:$F136),"")</f>
        <v>2</v>
      </c>
      <c r="C136" s="8">
        <f>IFERROR(RANK(修正久期!C136,修正久期!$B136:$F136),"")</f>
        <v>1</v>
      </c>
      <c r="D136" s="8">
        <f>IFERROR(RANK(修正久期!D136,修正久期!$B136:$F136),"")</f>
        <v>3</v>
      </c>
      <c r="E136" s="8">
        <f>IFERROR(RANK(修正久期!E136,修正久期!$B136:$F136),"")</f>
        <v>5</v>
      </c>
      <c r="F136" s="8">
        <f>IFERROR(RANK(修正久期!F136,修正久期!$B136:$F136),"")</f>
        <v>4</v>
      </c>
    </row>
    <row r="137" spans="1:6" x14ac:dyDescent="0.15">
      <c r="A137" s="1">
        <v>42481</v>
      </c>
      <c r="B137" s="8">
        <f>IFERROR(RANK(修正久期!B137,修正久期!$B137:$F137),"")</f>
        <v>2</v>
      </c>
      <c r="C137" s="8">
        <f>IFERROR(RANK(修正久期!C137,修正久期!$B137:$F137),"")</f>
        <v>1</v>
      </c>
      <c r="D137" s="8">
        <f>IFERROR(RANK(修正久期!D137,修正久期!$B137:$F137),"")</f>
        <v>3</v>
      </c>
      <c r="E137" s="8">
        <f>IFERROR(RANK(修正久期!E137,修正久期!$B137:$F137),"")</f>
        <v>5</v>
      </c>
      <c r="F137" s="8">
        <f>IFERROR(RANK(修正久期!F137,修正久期!$B137:$F137),"")</f>
        <v>4</v>
      </c>
    </row>
    <row r="138" spans="1:6" x14ac:dyDescent="0.15">
      <c r="A138" s="1">
        <v>42482</v>
      </c>
      <c r="B138" s="8">
        <f>IFERROR(RANK(修正久期!B138,修正久期!$B138:$F138),"")</f>
        <v>2</v>
      </c>
      <c r="C138" s="8">
        <f>IFERROR(RANK(修正久期!C138,修正久期!$B138:$F138),"")</f>
        <v>1</v>
      </c>
      <c r="D138" s="8">
        <f>IFERROR(RANK(修正久期!D138,修正久期!$B138:$F138),"")</f>
        <v>3</v>
      </c>
      <c r="E138" s="8">
        <f>IFERROR(RANK(修正久期!E138,修正久期!$B138:$F138),"")</f>
        <v>5</v>
      </c>
      <c r="F138" s="8">
        <f>IFERROR(RANK(修正久期!F138,修正久期!$B138:$F138),"")</f>
        <v>4</v>
      </c>
    </row>
    <row r="139" spans="1:6" x14ac:dyDescent="0.15">
      <c r="A139" s="1">
        <v>42485</v>
      </c>
      <c r="B139" s="8">
        <f>IFERROR(RANK(修正久期!B139,修正久期!$B139:$F139),"")</f>
        <v>2</v>
      </c>
      <c r="C139" s="8">
        <f>IFERROR(RANK(修正久期!C139,修正久期!$B139:$F139),"")</f>
        <v>1</v>
      </c>
      <c r="D139" s="8">
        <f>IFERROR(RANK(修正久期!D139,修正久期!$B139:$F139),"")</f>
        <v>3</v>
      </c>
      <c r="E139" s="8">
        <f>IFERROR(RANK(修正久期!E139,修正久期!$B139:$F139),"")</f>
        <v>5</v>
      </c>
      <c r="F139" s="8">
        <f>IFERROR(RANK(修正久期!F139,修正久期!$B139:$F139),"")</f>
        <v>4</v>
      </c>
    </row>
    <row r="140" spans="1:6" x14ac:dyDescent="0.15">
      <c r="A140" s="1">
        <v>42486</v>
      </c>
      <c r="B140" s="8">
        <f>IFERROR(RANK(修正久期!B140,修正久期!$B140:$F140),"")</f>
        <v>2</v>
      </c>
      <c r="C140" s="8">
        <f>IFERROR(RANK(修正久期!C140,修正久期!$B140:$F140),"")</f>
        <v>1</v>
      </c>
      <c r="D140" s="8">
        <f>IFERROR(RANK(修正久期!D140,修正久期!$B140:$F140),"")</f>
        <v>3</v>
      </c>
      <c r="E140" s="8">
        <f>IFERROR(RANK(修正久期!E140,修正久期!$B140:$F140),"")</f>
        <v>5</v>
      </c>
      <c r="F140" s="8">
        <f>IFERROR(RANK(修正久期!F140,修正久期!$B140:$F140),"")</f>
        <v>4</v>
      </c>
    </row>
    <row r="141" spans="1:6" x14ac:dyDescent="0.15">
      <c r="A141" s="1">
        <v>42487</v>
      </c>
      <c r="B141" s="8">
        <f>IFERROR(RANK(修正久期!B141,修正久期!$B141:$F141),"")</f>
        <v>2</v>
      </c>
      <c r="C141" s="8">
        <f>IFERROR(RANK(修正久期!C141,修正久期!$B141:$F141),"")</f>
        <v>1</v>
      </c>
      <c r="D141" s="8">
        <f>IFERROR(RANK(修正久期!D141,修正久期!$B141:$F141),"")</f>
        <v>3</v>
      </c>
      <c r="E141" s="8">
        <f>IFERROR(RANK(修正久期!E141,修正久期!$B141:$F141),"")</f>
        <v>5</v>
      </c>
      <c r="F141" s="8">
        <f>IFERROR(RANK(修正久期!F141,修正久期!$B141:$F141),"")</f>
        <v>4</v>
      </c>
    </row>
    <row r="142" spans="1:6" x14ac:dyDescent="0.15">
      <c r="A142" s="1">
        <v>42488</v>
      </c>
      <c r="B142" s="8">
        <f>IFERROR(RANK(修正久期!B142,修正久期!$B142:$F142),"")</f>
        <v>2</v>
      </c>
      <c r="C142" s="8">
        <f>IFERROR(RANK(修正久期!C142,修正久期!$B142:$F142),"")</f>
        <v>1</v>
      </c>
      <c r="D142" s="8">
        <f>IFERROR(RANK(修正久期!D142,修正久期!$B142:$F142),"")</f>
        <v>3</v>
      </c>
      <c r="E142" s="8">
        <f>IFERROR(RANK(修正久期!E142,修正久期!$B142:$F142),"")</f>
        <v>5</v>
      </c>
      <c r="F142" s="8">
        <f>IFERROR(RANK(修正久期!F142,修正久期!$B142:$F142),"")</f>
        <v>4</v>
      </c>
    </row>
    <row r="143" spans="1:6" x14ac:dyDescent="0.15">
      <c r="A143" s="1">
        <v>42489</v>
      </c>
      <c r="B143" s="8">
        <f>IFERROR(RANK(修正久期!B143,修正久期!$B143:$F143),"")</f>
        <v>2</v>
      </c>
      <c r="C143" s="8">
        <f>IFERROR(RANK(修正久期!C143,修正久期!$B143:$F143),"")</f>
        <v>1</v>
      </c>
      <c r="D143" s="8">
        <f>IFERROR(RANK(修正久期!D143,修正久期!$B143:$F143),"")</f>
        <v>3</v>
      </c>
      <c r="E143" s="8">
        <f>IFERROR(RANK(修正久期!E143,修正久期!$B143:$F143),"")</f>
        <v>5</v>
      </c>
      <c r="F143" s="8">
        <f>IFERROR(RANK(修正久期!F143,修正久期!$B143:$F143),"")</f>
        <v>4</v>
      </c>
    </row>
    <row r="144" spans="1:6" x14ac:dyDescent="0.15">
      <c r="A144" s="1">
        <v>42493</v>
      </c>
      <c r="B144" s="8">
        <f>IFERROR(RANK(修正久期!B144,修正久期!$B144:$F144),"")</f>
        <v>2</v>
      </c>
      <c r="C144" s="8">
        <f>IFERROR(RANK(修正久期!C144,修正久期!$B144:$F144),"")</f>
        <v>1</v>
      </c>
      <c r="D144" s="8">
        <f>IFERROR(RANK(修正久期!D144,修正久期!$B144:$F144),"")</f>
        <v>3</v>
      </c>
      <c r="E144" s="8">
        <f>IFERROR(RANK(修正久期!E144,修正久期!$B144:$F144),"")</f>
        <v>5</v>
      </c>
      <c r="F144" s="8">
        <f>IFERROR(RANK(修正久期!F144,修正久期!$B144:$F144),"")</f>
        <v>4</v>
      </c>
    </row>
    <row r="145" spans="1:6" x14ac:dyDescent="0.15">
      <c r="A145" s="1">
        <v>42494</v>
      </c>
      <c r="B145" s="8">
        <f>IFERROR(RANK(修正久期!B145,修正久期!$B145:$F145),"")</f>
        <v>2</v>
      </c>
      <c r="C145" s="8">
        <f>IFERROR(RANK(修正久期!C145,修正久期!$B145:$F145),"")</f>
        <v>1</v>
      </c>
      <c r="D145" s="8">
        <f>IFERROR(RANK(修正久期!D145,修正久期!$B145:$F145),"")</f>
        <v>3</v>
      </c>
      <c r="E145" s="8">
        <f>IFERROR(RANK(修正久期!E145,修正久期!$B145:$F145),"")</f>
        <v>5</v>
      </c>
      <c r="F145" s="8">
        <f>IFERROR(RANK(修正久期!F145,修正久期!$B145:$F145),"")</f>
        <v>4</v>
      </c>
    </row>
    <row r="146" spans="1:6" x14ac:dyDescent="0.15">
      <c r="A146" s="1">
        <v>42495</v>
      </c>
      <c r="B146" s="8">
        <f>IFERROR(RANK(修正久期!B146,修正久期!$B146:$F146),"")</f>
        <v>2</v>
      </c>
      <c r="C146" s="8">
        <f>IFERROR(RANK(修正久期!C146,修正久期!$B146:$F146),"")</f>
        <v>1</v>
      </c>
      <c r="D146" s="8">
        <f>IFERROR(RANK(修正久期!D146,修正久期!$B146:$F146),"")</f>
        <v>3</v>
      </c>
      <c r="E146" s="8">
        <f>IFERROR(RANK(修正久期!E146,修正久期!$B146:$F146),"")</f>
        <v>5</v>
      </c>
      <c r="F146" s="8">
        <f>IFERROR(RANK(修正久期!F146,修正久期!$B146:$F146),"")</f>
        <v>4</v>
      </c>
    </row>
    <row r="147" spans="1:6" x14ac:dyDescent="0.15">
      <c r="A147" s="1">
        <v>42496</v>
      </c>
      <c r="B147" s="8">
        <f>IFERROR(RANK(修正久期!B147,修正久期!$B147:$F147),"")</f>
        <v>2</v>
      </c>
      <c r="C147" s="8">
        <f>IFERROR(RANK(修正久期!C147,修正久期!$B147:$F147),"")</f>
        <v>1</v>
      </c>
      <c r="D147" s="8">
        <f>IFERROR(RANK(修正久期!D147,修正久期!$B147:$F147),"")</f>
        <v>3</v>
      </c>
      <c r="E147" s="8">
        <f>IFERROR(RANK(修正久期!E147,修正久期!$B147:$F147),"")</f>
        <v>5</v>
      </c>
      <c r="F147" s="8">
        <f>IFERROR(RANK(修正久期!F147,修正久期!$B147:$F147),"")</f>
        <v>4</v>
      </c>
    </row>
    <row r="148" spans="1:6" x14ac:dyDescent="0.15">
      <c r="A148" s="1">
        <v>42499</v>
      </c>
      <c r="B148" s="8">
        <f>IFERROR(RANK(修正久期!B148,修正久期!$B148:$F148),"")</f>
        <v>2</v>
      </c>
      <c r="C148" s="8">
        <f>IFERROR(RANK(修正久期!C148,修正久期!$B148:$F148),"")</f>
        <v>1</v>
      </c>
      <c r="D148" s="8">
        <f>IFERROR(RANK(修正久期!D148,修正久期!$B148:$F148),"")</f>
        <v>3</v>
      </c>
      <c r="E148" s="8">
        <f>IFERROR(RANK(修正久期!E148,修正久期!$B148:$F148),"")</f>
        <v>5</v>
      </c>
      <c r="F148" s="8">
        <f>IFERROR(RANK(修正久期!F148,修正久期!$B148:$F148),"")</f>
        <v>4</v>
      </c>
    </row>
    <row r="149" spans="1:6" x14ac:dyDescent="0.15">
      <c r="A149" s="1">
        <v>42500</v>
      </c>
      <c r="B149" s="8">
        <f>IFERROR(RANK(修正久期!B149,修正久期!$B149:$F149),"")</f>
        <v>2</v>
      </c>
      <c r="C149" s="8">
        <f>IFERROR(RANK(修正久期!C149,修正久期!$B149:$F149),"")</f>
        <v>1</v>
      </c>
      <c r="D149" s="8">
        <f>IFERROR(RANK(修正久期!D149,修正久期!$B149:$F149),"")</f>
        <v>3</v>
      </c>
      <c r="E149" s="8">
        <f>IFERROR(RANK(修正久期!E149,修正久期!$B149:$F149),"")</f>
        <v>5</v>
      </c>
      <c r="F149" s="8">
        <f>IFERROR(RANK(修正久期!F149,修正久期!$B149:$F149),"")</f>
        <v>4</v>
      </c>
    </row>
    <row r="150" spans="1:6" x14ac:dyDescent="0.15">
      <c r="A150" s="1">
        <v>42501</v>
      </c>
      <c r="B150" s="8">
        <f>IFERROR(RANK(修正久期!B150,修正久期!$B150:$F150),"")</f>
        <v>2</v>
      </c>
      <c r="C150" s="8">
        <f>IFERROR(RANK(修正久期!C150,修正久期!$B150:$F150),"")</f>
        <v>1</v>
      </c>
      <c r="D150" s="8">
        <f>IFERROR(RANK(修正久期!D150,修正久期!$B150:$F150),"")</f>
        <v>3</v>
      </c>
      <c r="E150" s="8">
        <f>IFERROR(RANK(修正久期!E150,修正久期!$B150:$F150),"")</f>
        <v>5</v>
      </c>
      <c r="F150" s="8">
        <f>IFERROR(RANK(修正久期!F150,修正久期!$B150:$F150),"")</f>
        <v>4</v>
      </c>
    </row>
    <row r="151" spans="1:6" x14ac:dyDescent="0.15">
      <c r="A151" s="1">
        <v>42502</v>
      </c>
      <c r="B151" s="8">
        <f>IFERROR(RANK(修正久期!B151,修正久期!$B151:$F151),"")</f>
        <v>2</v>
      </c>
      <c r="C151" s="8">
        <f>IFERROR(RANK(修正久期!C151,修正久期!$B151:$F151),"")</f>
        <v>1</v>
      </c>
      <c r="D151" s="8">
        <f>IFERROR(RANK(修正久期!D151,修正久期!$B151:$F151),"")</f>
        <v>3</v>
      </c>
      <c r="E151" s="8">
        <f>IFERROR(RANK(修正久期!E151,修正久期!$B151:$F151),"")</f>
        <v>5</v>
      </c>
      <c r="F151" s="8">
        <f>IFERROR(RANK(修正久期!F151,修正久期!$B151:$F151),"")</f>
        <v>4</v>
      </c>
    </row>
    <row r="152" spans="1:6" x14ac:dyDescent="0.15">
      <c r="A152" s="1">
        <v>42503</v>
      </c>
      <c r="B152" s="8">
        <f>IFERROR(RANK(修正久期!B152,修正久期!$B152:$F152),"")</f>
        <v>2</v>
      </c>
      <c r="C152" s="8">
        <f>IFERROR(RANK(修正久期!C152,修正久期!$B152:$F152),"")</f>
        <v>1</v>
      </c>
      <c r="D152" s="8">
        <f>IFERROR(RANK(修正久期!D152,修正久期!$B152:$F152),"")</f>
        <v>3</v>
      </c>
      <c r="E152" s="8">
        <f>IFERROR(RANK(修正久期!E152,修正久期!$B152:$F152),"")</f>
        <v>5</v>
      </c>
      <c r="F152" s="8">
        <f>IFERROR(RANK(修正久期!F152,修正久期!$B152:$F152),"")</f>
        <v>4</v>
      </c>
    </row>
    <row r="153" spans="1:6" x14ac:dyDescent="0.15">
      <c r="A153" s="1">
        <v>42506</v>
      </c>
      <c r="B153" s="8">
        <f>IFERROR(RANK(修正久期!B153,修正久期!$B153:$F153),"")</f>
        <v>2</v>
      </c>
      <c r="C153" s="8">
        <f>IFERROR(RANK(修正久期!C153,修正久期!$B153:$F153),"")</f>
        <v>1</v>
      </c>
      <c r="D153" s="8">
        <f>IFERROR(RANK(修正久期!D153,修正久期!$B153:$F153),"")</f>
        <v>3</v>
      </c>
      <c r="E153" s="8">
        <f>IFERROR(RANK(修正久期!E153,修正久期!$B153:$F153),"")</f>
        <v>5</v>
      </c>
      <c r="F153" s="8">
        <f>IFERROR(RANK(修正久期!F153,修正久期!$B153:$F153),"")</f>
        <v>4</v>
      </c>
    </row>
    <row r="154" spans="1:6" x14ac:dyDescent="0.15">
      <c r="A154" s="1">
        <v>42507</v>
      </c>
      <c r="B154" s="8">
        <f>IFERROR(RANK(修正久期!B154,修正久期!$B154:$F154),"")</f>
        <v>2</v>
      </c>
      <c r="C154" s="8">
        <f>IFERROR(RANK(修正久期!C154,修正久期!$B154:$F154),"")</f>
        <v>1</v>
      </c>
      <c r="D154" s="8">
        <f>IFERROR(RANK(修正久期!D154,修正久期!$B154:$F154),"")</f>
        <v>3</v>
      </c>
      <c r="E154" s="8">
        <f>IFERROR(RANK(修正久期!E154,修正久期!$B154:$F154),"")</f>
        <v>5</v>
      </c>
      <c r="F154" s="8">
        <f>IFERROR(RANK(修正久期!F154,修正久期!$B154:$F154),"")</f>
        <v>4</v>
      </c>
    </row>
    <row r="155" spans="1:6" x14ac:dyDescent="0.15">
      <c r="A155" s="1">
        <v>42508</v>
      </c>
      <c r="B155" s="8">
        <f>IFERROR(RANK(修正久期!B155,修正久期!$B155:$F155),"")</f>
        <v>2</v>
      </c>
      <c r="C155" s="8">
        <f>IFERROR(RANK(修正久期!C155,修正久期!$B155:$F155),"")</f>
        <v>1</v>
      </c>
      <c r="D155" s="8">
        <f>IFERROR(RANK(修正久期!D155,修正久期!$B155:$F155),"")</f>
        <v>3</v>
      </c>
      <c r="E155" s="8">
        <f>IFERROR(RANK(修正久期!E155,修正久期!$B155:$F155),"")</f>
        <v>5</v>
      </c>
      <c r="F155" s="8">
        <f>IFERROR(RANK(修正久期!F155,修正久期!$B155:$F155),"")</f>
        <v>4</v>
      </c>
    </row>
    <row r="156" spans="1:6" x14ac:dyDescent="0.15">
      <c r="A156" s="1">
        <v>42509</v>
      </c>
      <c r="B156" s="8">
        <f>IFERROR(RANK(修正久期!B156,修正久期!$B156:$F156),"")</f>
        <v>2</v>
      </c>
      <c r="C156" s="8">
        <f>IFERROR(RANK(修正久期!C156,修正久期!$B156:$F156),"")</f>
        <v>1</v>
      </c>
      <c r="D156" s="8">
        <f>IFERROR(RANK(修正久期!D156,修正久期!$B156:$F156),"")</f>
        <v>3</v>
      </c>
      <c r="E156" s="8">
        <f>IFERROR(RANK(修正久期!E156,修正久期!$B156:$F156),"")</f>
        <v>5</v>
      </c>
      <c r="F156" s="8">
        <f>IFERROR(RANK(修正久期!F156,修正久期!$B156:$F156),"")</f>
        <v>4</v>
      </c>
    </row>
    <row r="157" spans="1:6" x14ac:dyDescent="0.15">
      <c r="A157" s="1">
        <v>42510</v>
      </c>
      <c r="B157" s="8">
        <f>IFERROR(RANK(修正久期!B157,修正久期!$B157:$F157),"")</f>
        <v>2</v>
      </c>
      <c r="C157" s="8">
        <f>IFERROR(RANK(修正久期!C157,修正久期!$B157:$F157),"")</f>
        <v>1</v>
      </c>
      <c r="D157" s="8">
        <f>IFERROR(RANK(修正久期!D157,修正久期!$B157:$F157),"")</f>
        <v>3</v>
      </c>
      <c r="E157" s="8">
        <f>IFERROR(RANK(修正久期!E157,修正久期!$B157:$F157),"")</f>
        <v>5</v>
      </c>
      <c r="F157" s="8">
        <f>IFERROR(RANK(修正久期!F157,修正久期!$B157:$F157),"")</f>
        <v>4</v>
      </c>
    </row>
    <row r="158" spans="1:6" x14ac:dyDescent="0.15">
      <c r="A158" s="1">
        <v>42513</v>
      </c>
      <c r="B158" s="8">
        <f>IFERROR(RANK(修正久期!B158,修正久期!$B158:$F158),"")</f>
        <v>2</v>
      </c>
      <c r="C158" s="8">
        <f>IFERROR(RANK(修正久期!C158,修正久期!$B158:$F158),"")</f>
        <v>1</v>
      </c>
      <c r="D158" s="8">
        <f>IFERROR(RANK(修正久期!D158,修正久期!$B158:$F158),"")</f>
        <v>3</v>
      </c>
      <c r="E158" s="8">
        <f>IFERROR(RANK(修正久期!E158,修正久期!$B158:$F158),"")</f>
        <v>5</v>
      </c>
      <c r="F158" s="8">
        <f>IFERROR(RANK(修正久期!F158,修正久期!$B158:$F158),"")</f>
        <v>4</v>
      </c>
    </row>
    <row r="159" spans="1:6" x14ac:dyDescent="0.15">
      <c r="A159" s="1">
        <v>42514</v>
      </c>
      <c r="B159" s="8">
        <f>IFERROR(RANK(修正久期!B159,修正久期!$B159:$F159),"")</f>
        <v>2</v>
      </c>
      <c r="C159" s="8">
        <f>IFERROR(RANK(修正久期!C159,修正久期!$B159:$F159),"")</f>
        <v>1</v>
      </c>
      <c r="D159" s="8">
        <f>IFERROR(RANK(修正久期!D159,修正久期!$B159:$F159),"")</f>
        <v>3</v>
      </c>
      <c r="E159" s="8">
        <f>IFERROR(RANK(修正久期!E159,修正久期!$B159:$F159),"")</f>
        <v>5</v>
      </c>
      <c r="F159" s="8">
        <f>IFERROR(RANK(修正久期!F159,修正久期!$B159:$F159),"")</f>
        <v>4</v>
      </c>
    </row>
    <row r="160" spans="1:6" x14ac:dyDescent="0.15">
      <c r="A160" s="1">
        <v>42515</v>
      </c>
      <c r="B160" s="8">
        <f>IFERROR(RANK(修正久期!B160,修正久期!$B160:$F160),"")</f>
        <v>2</v>
      </c>
      <c r="C160" s="8">
        <f>IFERROR(RANK(修正久期!C160,修正久期!$B160:$F160),"")</f>
        <v>1</v>
      </c>
      <c r="D160" s="8">
        <f>IFERROR(RANK(修正久期!D160,修正久期!$B160:$F160),"")</f>
        <v>3</v>
      </c>
      <c r="E160" s="8">
        <f>IFERROR(RANK(修正久期!E160,修正久期!$B160:$F160),"")</f>
        <v>5</v>
      </c>
      <c r="F160" s="8">
        <f>IFERROR(RANK(修正久期!F160,修正久期!$B160:$F160),"")</f>
        <v>4</v>
      </c>
    </row>
    <row r="161" spans="1:6" x14ac:dyDescent="0.15">
      <c r="A161" s="1">
        <v>42516</v>
      </c>
      <c r="B161" s="8">
        <f>IFERROR(RANK(修正久期!B161,修正久期!$B161:$F161),"")</f>
        <v>2</v>
      </c>
      <c r="C161" s="8">
        <f>IFERROR(RANK(修正久期!C161,修正久期!$B161:$F161),"")</f>
        <v>1</v>
      </c>
      <c r="D161" s="8">
        <f>IFERROR(RANK(修正久期!D161,修正久期!$B161:$F161),"")</f>
        <v>3</v>
      </c>
      <c r="E161" s="8">
        <f>IFERROR(RANK(修正久期!E161,修正久期!$B161:$F161),"")</f>
        <v>5</v>
      </c>
      <c r="F161" s="8">
        <f>IFERROR(RANK(修正久期!F161,修正久期!$B161:$F161),"")</f>
        <v>4</v>
      </c>
    </row>
    <row r="162" spans="1:6" x14ac:dyDescent="0.15">
      <c r="A162" s="1">
        <v>42517</v>
      </c>
      <c r="B162" s="8">
        <f>IFERROR(RANK(修正久期!B162,修正久期!$B162:$F162),"")</f>
        <v>2</v>
      </c>
      <c r="C162" s="8">
        <f>IFERROR(RANK(修正久期!C162,修正久期!$B162:$F162),"")</f>
        <v>1</v>
      </c>
      <c r="D162" s="8">
        <f>IFERROR(RANK(修正久期!D162,修正久期!$B162:$F162),"")</f>
        <v>3</v>
      </c>
      <c r="E162" s="8">
        <f>IFERROR(RANK(修正久期!E162,修正久期!$B162:$F162),"")</f>
        <v>5</v>
      </c>
      <c r="F162" s="8">
        <f>IFERROR(RANK(修正久期!F162,修正久期!$B162:$F162),"")</f>
        <v>4</v>
      </c>
    </row>
    <row r="163" spans="1:6" x14ac:dyDescent="0.15">
      <c r="A163" s="1">
        <v>42520</v>
      </c>
      <c r="B163" s="8">
        <f>IFERROR(RANK(修正久期!B163,修正久期!$B163:$F163),"")</f>
        <v>2</v>
      </c>
      <c r="C163" s="8">
        <f>IFERROR(RANK(修正久期!C163,修正久期!$B163:$F163),"")</f>
        <v>1</v>
      </c>
      <c r="D163" s="8">
        <f>IFERROR(RANK(修正久期!D163,修正久期!$B163:$F163),"")</f>
        <v>3</v>
      </c>
      <c r="E163" s="8">
        <f>IFERROR(RANK(修正久期!E163,修正久期!$B163:$F163),"")</f>
        <v>5</v>
      </c>
      <c r="F163" s="8">
        <f>IFERROR(RANK(修正久期!F163,修正久期!$B163:$F163),"")</f>
        <v>4</v>
      </c>
    </row>
    <row r="164" spans="1:6" x14ac:dyDescent="0.15">
      <c r="A164" s="1">
        <v>42521</v>
      </c>
      <c r="B164" s="8">
        <f>IFERROR(RANK(修正久期!B164,修正久期!$B164:$F164),"")</f>
        <v>2</v>
      </c>
      <c r="C164" s="8">
        <f>IFERROR(RANK(修正久期!C164,修正久期!$B164:$F164),"")</f>
        <v>1</v>
      </c>
      <c r="D164" s="8">
        <f>IFERROR(RANK(修正久期!D164,修正久期!$B164:$F164),"")</f>
        <v>3</v>
      </c>
      <c r="E164" s="8">
        <f>IFERROR(RANK(修正久期!E164,修正久期!$B164:$F164),"")</f>
        <v>5</v>
      </c>
      <c r="F164" s="8">
        <f>IFERROR(RANK(修正久期!F164,修正久期!$B164:$F164),"")</f>
        <v>4</v>
      </c>
    </row>
    <row r="165" spans="1:6" x14ac:dyDescent="0.15">
      <c r="A165" s="1">
        <v>42522</v>
      </c>
      <c r="B165" s="8">
        <f>IFERROR(RANK(修正久期!B165,修正久期!$B165:$F165),"")</f>
        <v>2</v>
      </c>
      <c r="C165" s="8">
        <f>IFERROR(RANK(修正久期!C165,修正久期!$B165:$F165),"")</f>
        <v>1</v>
      </c>
      <c r="D165" s="8">
        <f>IFERROR(RANK(修正久期!D165,修正久期!$B165:$F165),"")</f>
        <v>3</v>
      </c>
      <c r="E165" s="8">
        <f>IFERROR(RANK(修正久期!E165,修正久期!$B165:$F165),"")</f>
        <v>5</v>
      </c>
      <c r="F165" s="8">
        <f>IFERROR(RANK(修正久期!F165,修正久期!$B165:$F165),"")</f>
        <v>4</v>
      </c>
    </row>
    <row r="166" spans="1:6" x14ac:dyDescent="0.15">
      <c r="A166" s="1">
        <v>42523</v>
      </c>
      <c r="B166" s="8">
        <f>IFERROR(RANK(修正久期!B166,修正久期!$B166:$F166),"")</f>
        <v>2</v>
      </c>
      <c r="C166" s="8">
        <f>IFERROR(RANK(修正久期!C166,修正久期!$B166:$F166),"")</f>
        <v>1</v>
      </c>
      <c r="D166" s="8">
        <f>IFERROR(RANK(修正久期!D166,修正久期!$B166:$F166),"")</f>
        <v>3</v>
      </c>
      <c r="E166" s="8">
        <f>IFERROR(RANK(修正久期!E166,修正久期!$B166:$F166),"")</f>
        <v>5</v>
      </c>
      <c r="F166" s="8">
        <f>IFERROR(RANK(修正久期!F166,修正久期!$B166:$F166),"")</f>
        <v>4</v>
      </c>
    </row>
    <row r="167" spans="1:6" x14ac:dyDescent="0.15">
      <c r="A167" s="1">
        <v>42524</v>
      </c>
      <c r="B167" s="8">
        <f>IFERROR(RANK(修正久期!B167,修正久期!$B167:$F167),"")</f>
        <v>2</v>
      </c>
      <c r="C167" s="8">
        <f>IFERROR(RANK(修正久期!C167,修正久期!$B167:$F167),"")</f>
        <v>1</v>
      </c>
      <c r="D167" s="8">
        <f>IFERROR(RANK(修正久期!D167,修正久期!$B167:$F167),"")</f>
        <v>3</v>
      </c>
      <c r="E167" s="8">
        <f>IFERROR(RANK(修正久期!E167,修正久期!$B167:$F167),"")</f>
        <v>5</v>
      </c>
      <c r="F167" s="8">
        <f>IFERROR(RANK(修正久期!F167,修正久期!$B167:$F167),"")</f>
        <v>4</v>
      </c>
    </row>
    <row r="168" spans="1:6" x14ac:dyDescent="0.15">
      <c r="A168" s="1">
        <v>42527</v>
      </c>
      <c r="B168" s="8">
        <f>IFERROR(RANK(修正久期!B168,修正久期!$B168:$F168),"")</f>
        <v>2</v>
      </c>
      <c r="C168" s="8">
        <f>IFERROR(RANK(修正久期!C168,修正久期!$B168:$F168),"")</f>
        <v>1</v>
      </c>
      <c r="D168" s="8">
        <f>IFERROR(RANK(修正久期!D168,修正久期!$B168:$F168),"")</f>
        <v>3</v>
      </c>
      <c r="E168" s="8">
        <f>IFERROR(RANK(修正久期!E168,修正久期!$B168:$F168),"")</f>
        <v>5</v>
      </c>
      <c r="F168" s="8">
        <f>IFERROR(RANK(修正久期!F168,修正久期!$B168:$F168),"")</f>
        <v>4</v>
      </c>
    </row>
    <row r="169" spans="1:6" x14ac:dyDescent="0.15">
      <c r="A169" s="1">
        <v>42528</v>
      </c>
      <c r="B169" s="8">
        <f>IFERROR(RANK(修正久期!B169,修正久期!$B169:$F169),"")</f>
        <v>2</v>
      </c>
      <c r="C169" s="8">
        <f>IFERROR(RANK(修正久期!C169,修正久期!$B169:$F169),"")</f>
        <v>1</v>
      </c>
      <c r="D169" s="8">
        <f>IFERROR(RANK(修正久期!D169,修正久期!$B169:$F169),"")</f>
        <v>3</v>
      </c>
      <c r="E169" s="8">
        <f>IFERROR(RANK(修正久期!E169,修正久期!$B169:$F169),"")</f>
        <v>5</v>
      </c>
      <c r="F169" s="8">
        <f>IFERROR(RANK(修正久期!F169,修正久期!$B169:$F169),"")</f>
        <v>4</v>
      </c>
    </row>
    <row r="170" spans="1:6" x14ac:dyDescent="0.15">
      <c r="A170" s="1">
        <v>42529</v>
      </c>
      <c r="B170" s="8">
        <f>IFERROR(RANK(修正久期!B170,修正久期!$B170:$F170),"")</f>
        <v>2</v>
      </c>
      <c r="C170" s="8">
        <f>IFERROR(RANK(修正久期!C170,修正久期!$B170:$F170),"")</f>
        <v>1</v>
      </c>
      <c r="D170" s="8">
        <f>IFERROR(RANK(修正久期!D170,修正久期!$B170:$F170),"")</f>
        <v>3</v>
      </c>
      <c r="E170" s="8">
        <f>IFERROR(RANK(修正久期!E170,修正久期!$B170:$F170),"")</f>
        <v>5</v>
      </c>
      <c r="F170" s="8">
        <f>IFERROR(RANK(修正久期!F170,修正久期!$B170:$F170),"")</f>
        <v>4</v>
      </c>
    </row>
    <row r="171" spans="1:6" x14ac:dyDescent="0.15">
      <c r="A171" s="1">
        <v>42534</v>
      </c>
      <c r="B171" s="8">
        <f>IFERROR(RANK(修正久期!B171,修正久期!$B171:$F171),"")</f>
        <v>2</v>
      </c>
      <c r="C171" s="8">
        <f>IFERROR(RANK(修正久期!C171,修正久期!$B171:$F171),"")</f>
        <v>1</v>
      </c>
      <c r="D171" s="8">
        <f>IFERROR(RANK(修正久期!D171,修正久期!$B171:$F171),"")</f>
        <v>3</v>
      </c>
      <c r="E171" s="8">
        <f>IFERROR(RANK(修正久期!E171,修正久期!$B171:$F171),"")</f>
        <v>5</v>
      </c>
      <c r="F171" s="8">
        <f>IFERROR(RANK(修正久期!F171,修正久期!$B171:$F171),"")</f>
        <v>4</v>
      </c>
    </row>
    <row r="172" spans="1:6" x14ac:dyDescent="0.15">
      <c r="A172" s="1">
        <v>42535</v>
      </c>
      <c r="B172" s="8">
        <f>IFERROR(RANK(修正久期!B172,修正久期!$B172:$F172),"")</f>
        <v>2</v>
      </c>
      <c r="C172" s="8">
        <f>IFERROR(RANK(修正久期!C172,修正久期!$B172:$F172),"")</f>
        <v>1</v>
      </c>
      <c r="D172" s="8">
        <f>IFERROR(RANK(修正久期!D172,修正久期!$B172:$F172),"")</f>
        <v>3</v>
      </c>
      <c r="E172" s="8">
        <f>IFERROR(RANK(修正久期!E172,修正久期!$B172:$F172),"")</f>
        <v>5</v>
      </c>
      <c r="F172" s="8">
        <f>IFERROR(RANK(修正久期!F172,修正久期!$B172:$F172),"")</f>
        <v>4</v>
      </c>
    </row>
    <row r="173" spans="1:6" x14ac:dyDescent="0.15">
      <c r="A173" s="1">
        <v>42536</v>
      </c>
      <c r="B173" s="8">
        <f>IFERROR(RANK(修正久期!B173,修正久期!$B173:$F173),"")</f>
        <v>2</v>
      </c>
      <c r="C173" s="8">
        <f>IFERROR(RANK(修正久期!C173,修正久期!$B173:$F173),"")</f>
        <v>1</v>
      </c>
      <c r="D173" s="8">
        <f>IFERROR(RANK(修正久期!D173,修正久期!$B173:$F173),"")</f>
        <v>3</v>
      </c>
      <c r="E173" s="8">
        <f>IFERROR(RANK(修正久期!E173,修正久期!$B173:$F173),"")</f>
        <v>5</v>
      </c>
      <c r="F173" s="8">
        <f>IFERROR(RANK(修正久期!F173,修正久期!$B173:$F173),"")</f>
        <v>4</v>
      </c>
    </row>
    <row r="174" spans="1:6" x14ac:dyDescent="0.15">
      <c r="A174" s="1">
        <v>42537</v>
      </c>
      <c r="B174" s="8">
        <f>IFERROR(RANK(修正久期!B174,修正久期!$B174:$F174),"")</f>
        <v>2</v>
      </c>
      <c r="C174" s="8">
        <f>IFERROR(RANK(修正久期!C174,修正久期!$B174:$F174),"")</f>
        <v>1</v>
      </c>
      <c r="D174" s="8">
        <f>IFERROR(RANK(修正久期!D174,修正久期!$B174:$F174),"")</f>
        <v>3</v>
      </c>
      <c r="E174" s="8">
        <f>IFERROR(RANK(修正久期!E174,修正久期!$B174:$F174),"")</f>
        <v>5</v>
      </c>
      <c r="F174" s="8">
        <f>IFERROR(RANK(修正久期!F174,修正久期!$B174:$F174),"")</f>
        <v>4</v>
      </c>
    </row>
    <row r="175" spans="1:6" x14ac:dyDescent="0.15">
      <c r="A175" s="1">
        <v>42538</v>
      </c>
      <c r="B175" s="8">
        <f>IFERROR(RANK(修正久期!B175,修正久期!$B175:$F175),"")</f>
        <v>2</v>
      </c>
      <c r="C175" s="8">
        <f>IFERROR(RANK(修正久期!C175,修正久期!$B175:$F175),"")</f>
        <v>1</v>
      </c>
      <c r="D175" s="8">
        <f>IFERROR(RANK(修正久期!D175,修正久期!$B175:$F175),"")</f>
        <v>3</v>
      </c>
      <c r="E175" s="8">
        <f>IFERROR(RANK(修正久期!E175,修正久期!$B175:$F175),"")</f>
        <v>5</v>
      </c>
      <c r="F175" s="8">
        <f>IFERROR(RANK(修正久期!F175,修正久期!$B175:$F175),"")</f>
        <v>4</v>
      </c>
    </row>
    <row r="176" spans="1:6" x14ac:dyDescent="0.15">
      <c r="A176" s="1">
        <v>42541</v>
      </c>
      <c r="B176" s="8">
        <f>IFERROR(RANK(修正久期!B176,修正久期!$B176:$F176),"")</f>
        <v>2</v>
      </c>
      <c r="C176" s="8">
        <f>IFERROR(RANK(修正久期!C176,修正久期!$B176:$F176),"")</f>
        <v>1</v>
      </c>
      <c r="D176" s="8">
        <f>IFERROR(RANK(修正久期!D176,修正久期!$B176:$F176),"")</f>
        <v>3</v>
      </c>
      <c r="E176" s="8">
        <f>IFERROR(RANK(修正久期!E176,修正久期!$B176:$F176),"")</f>
        <v>5</v>
      </c>
      <c r="F176" s="8">
        <f>IFERROR(RANK(修正久期!F176,修正久期!$B176:$F176),"")</f>
        <v>4</v>
      </c>
    </row>
    <row r="177" spans="1:6" x14ac:dyDescent="0.15">
      <c r="A177" s="1">
        <v>42542</v>
      </c>
      <c r="B177" s="8">
        <f>IFERROR(RANK(修正久期!B177,修正久期!$B177:$F177),"")</f>
        <v>2</v>
      </c>
      <c r="C177" s="8">
        <f>IFERROR(RANK(修正久期!C177,修正久期!$B177:$F177),"")</f>
        <v>1</v>
      </c>
      <c r="D177" s="8">
        <f>IFERROR(RANK(修正久期!D177,修正久期!$B177:$F177),"")</f>
        <v>3</v>
      </c>
      <c r="E177" s="8">
        <f>IFERROR(RANK(修正久期!E177,修正久期!$B177:$F177),"")</f>
        <v>5</v>
      </c>
      <c r="F177" s="8">
        <f>IFERROR(RANK(修正久期!F177,修正久期!$B177:$F177),"")</f>
        <v>4</v>
      </c>
    </row>
    <row r="178" spans="1:6" x14ac:dyDescent="0.15">
      <c r="A178" s="1">
        <v>42543</v>
      </c>
      <c r="B178" s="8">
        <f>IFERROR(RANK(修正久期!B178,修正久期!$B178:$F178),"")</f>
        <v>2</v>
      </c>
      <c r="C178" s="8">
        <f>IFERROR(RANK(修正久期!C178,修正久期!$B178:$F178),"")</f>
        <v>1</v>
      </c>
      <c r="D178" s="8">
        <f>IFERROR(RANK(修正久期!D178,修正久期!$B178:$F178),"")</f>
        <v>3</v>
      </c>
      <c r="E178" s="8">
        <f>IFERROR(RANK(修正久期!E178,修正久期!$B178:$F178),"")</f>
        <v>5</v>
      </c>
      <c r="F178" s="8">
        <f>IFERROR(RANK(修正久期!F178,修正久期!$B178:$F178),"")</f>
        <v>4</v>
      </c>
    </row>
    <row r="179" spans="1:6" x14ac:dyDescent="0.15">
      <c r="A179" s="1">
        <v>42544</v>
      </c>
      <c r="B179" s="8">
        <f>IFERROR(RANK(修正久期!B179,修正久期!$B179:$F179),"")</f>
        <v>2</v>
      </c>
      <c r="C179" s="8">
        <f>IFERROR(RANK(修正久期!C179,修正久期!$B179:$F179),"")</f>
        <v>1</v>
      </c>
      <c r="D179" s="8">
        <f>IFERROR(RANK(修正久期!D179,修正久期!$B179:$F179),"")</f>
        <v>3</v>
      </c>
      <c r="E179" s="8">
        <f>IFERROR(RANK(修正久期!E179,修正久期!$B179:$F179),"")</f>
        <v>5</v>
      </c>
      <c r="F179" s="8">
        <f>IFERROR(RANK(修正久期!F179,修正久期!$B179:$F179),"")</f>
        <v>4</v>
      </c>
    </row>
    <row r="180" spans="1:6" x14ac:dyDescent="0.15">
      <c r="A180" s="1">
        <v>42545</v>
      </c>
      <c r="B180" s="8">
        <f>IFERROR(RANK(修正久期!B180,修正久期!$B180:$F180),"")</f>
        <v>2</v>
      </c>
      <c r="C180" s="8">
        <f>IFERROR(RANK(修正久期!C180,修正久期!$B180:$F180),"")</f>
        <v>1</v>
      </c>
      <c r="D180" s="8">
        <f>IFERROR(RANK(修正久期!D180,修正久期!$B180:$F180),"")</f>
        <v>3</v>
      </c>
      <c r="E180" s="8">
        <f>IFERROR(RANK(修正久期!E180,修正久期!$B180:$F180),"")</f>
        <v>5</v>
      </c>
      <c r="F180" s="8">
        <f>IFERROR(RANK(修正久期!F180,修正久期!$B180:$F180),"")</f>
        <v>4</v>
      </c>
    </row>
    <row r="181" spans="1:6" x14ac:dyDescent="0.15">
      <c r="A181" s="1">
        <v>42548</v>
      </c>
      <c r="B181" s="8">
        <f>IFERROR(RANK(修正久期!B181,修正久期!$B181:$F181),"")</f>
        <v>2</v>
      </c>
      <c r="C181" s="8">
        <f>IFERROR(RANK(修正久期!C181,修正久期!$B181:$F181),"")</f>
        <v>1</v>
      </c>
      <c r="D181" s="8">
        <f>IFERROR(RANK(修正久期!D181,修正久期!$B181:$F181),"")</f>
        <v>3</v>
      </c>
      <c r="E181" s="8">
        <f>IFERROR(RANK(修正久期!E181,修正久期!$B181:$F181),"")</f>
        <v>5</v>
      </c>
      <c r="F181" s="8">
        <f>IFERROR(RANK(修正久期!F181,修正久期!$B181:$F181),"")</f>
        <v>4</v>
      </c>
    </row>
    <row r="182" spans="1:6" x14ac:dyDescent="0.15">
      <c r="A182" s="1">
        <v>42549</v>
      </c>
      <c r="B182" s="8">
        <f>IFERROR(RANK(修正久期!B182,修正久期!$B182:$F182),"")</f>
        <v>2</v>
      </c>
      <c r="C182" s="8">
        <f>IFERROR(RANK(修正久期!C182,修正久期!$B182:$F182),"")</f>
        <v>1</v>
      </c>
      <c r="D182" s="8">
        <f>IFERROR(RANK(修正久期!D182,修正久期!$B182:$F182),"")</f>
        <v>3</v>
      </c>
      <c r="E182" s="8">
        <f>IFERROR(RANK(修正久期!E182,修正久期!$B182:$F182),"")</f>
        <v>5</v>
      </c>
      <c r="F182" s="8">
        <f>IFERROR(RANK(修正久期!F182,修正久期!$B182:$F182),"")</f>
        <v>4</v>
      </c>
    </row>
    <row r="183" spans="1:6" x14ac:dyDescent="0.15">
      <c r="A183" s="1">
        <v>42550</v>
      </c>
      <c r="B183" s="8">
        <f>IFERROR(RANK(修正久期!B183,修正久期!$B183:$F183),"")</f>
        <v>2</v>
      </c>
      <c r="C183" s="8">
        <f>IFERROR(RANK(修正久期!C183,修正久期!$B183:$F183),"")</f>
        <v>1</v>
      </c>
      <c r="D183" s="8">
        <f>IFERROR(RANK(修正久期!D183,修正久期!$B183:$F183),"")</f>
        <v>3</v>
      </c>
      <c r="E183" s="8">
        <f>IFERROR(RANK(修正久期!E183,修正久期!$B183:$F183),"")</f>
        <v>5</v>
      </c>
      <c r="F183" s="8">
        <f>IFERROR(RANK(修正久期!F183,修正久期!$B183:$F183),"")</f>
        <v>4</v>
      </c>
    </row>
    <row r="184" spans="1:6" x14ac:dyDescent="0.15">
      <c r="A184" s="1">
        <v>42551</v>
      </c>
      <c r="B184" s="8">
        <f>IFERROR(RANK(修正久期!B184,修正久期!$B184:$F184),"")</f>
        <v>2</v>
      </c>
      <c r="C184" s="8">
        <f>IFERROR(RANK(修正久期!C184,修正久期!$B184:$F184),"")</f>
        <v>1</v>
      </c>
      <c r="D184" s="8">
        <f>IFERROR(RANK(修正久期!D184,修正久期!$B184:$F184),"")</f>
        <v>3</v>
      </c>
      <c r="E184" s="8">
        <f>IFERROR(RANK(修正久期!E184,修正久期!$B184:$F184),"")</f>
        <v>5</v>
      </c>
      <c r="F184" s="8">
        <f>IFERROR(RANK(修正久期!F184,修正久期!$B184:$F184),"")</f>
        <v>4</v>
      </c>
    </row>
    <row r="185" spans="1:6" x14ac:dyDescent="0.15">
      <c r="A185" s="1">
        <v>42552</v>
      </c>
      <c r="B185" s="8">
        <f>IFERROR(RANK(修正久期!B185,修正久期!$B185:$F185),"")</f>
        <v>2</v>
      </c>
      <c r="C185" s="8">
        <f>IFERROR(RANK(修正久期!C185,修正久期!$B185:$F185),"")</f>
        <v>1</v>
      </c>
      <c r="D185" s="8">
        <f>IFERROR(RANK(修正久期!D185,修正久期!$B185:$F185),"")</f>
        <v>3</v>
      </c>
      <c r="E185" s="8">
        <f>IFERROR(RANK(修正久期!E185,修正久期!$B185:$F185),"")</f>
        <v>5</v>
      </c>
      <c r="F185" s="8">
        <f>IFERROR(RANK(修正久期!F185,修正久期!$B185:$F185),"")</f>
        <v>4</v>
      </c>
    </row>
    <row r="186" spans="1:6" x14ac:dyDescent="0.15">
      <c r="A186" s="1">
        <v>42555</v>
      </c>
      <c r="B186" s="8">
        <f>IFERROR(RANK(修正久期!B186,修正久期!$B186:$F186),"")</f>
        <v>2</v>
      </c>
      <c r="C186" s="8">
        <f>IFERROR(RANK(修正久期!C186,修正久期!$B186:$F186),"")</f>
        <v>1</v>
      </c>
      <c r="D186" s="8">
        <f>IFERROR(RANK(修正久期!D186,修正久期!$B186:$F186),"")</f>
        <v>3</v>
      </c>
      <c r="E186" s="8">
        <f>IFERROR(RANK(修正久期!E186,修正久期!$B186:$F186),"")</f>
        <v>5</v>
      </c>
      <c r="F186" s="8">
        <f>IFERROR(RANK(修正久期!F186,修正久期!$B186:$F186),"")</f>
        <v>4</v>
      </c>
    </row>
    <row r="187" spans="1:6" x14ac:dyDescent="0.15">
      <c r="A187" s="1">
        <v>42556</v>
      </c>
      <c r="B187" s="8">
        <f>IFERROR(RANK(修正久期!B187,修正久期!$B187:$F187),"")</f>
        <v>2</v>
      </c>
      <c r="C187" s="8">
        <f>IFERROR(RANK(修正久期!C187,修正久期!$B187:$F187),"")</f>
        <v>1</v>
      </c>
      <c r="D187" s="8">
        <f>IFERROR(RANK(修正久期!D187,修正久期!$B187:$F187),"")</f>
        <v>3</v>
      </c>
      <c r="E187" s="8">
        <f>IFERROR(RANK(修正久期!E187,修正久期!$B187:$F187),"")</f>
        <v>5</v>
      </c>
      <c r="F187" s="8">
        <f>IFERROR(RANK(修正久期!F187,修正久期!$B187:$F187),"")</f>
        <v>4</v>
      </c>
    </row>
    <row r="188" spans="1:6" x14ac:dyDescent="0.15">
      <c r="A188" s="1">
        <v>42557</v>
      </c>
      <c r="B188" s="8">
        <f>IFERROR(RANK(修正久期!B188,修正久期!$B188:$F188),"")</f>
        <v>2</v>
      </c>
      <c r="C188" s="8">
        <f>IFERROR(RANK(修正久期!C188,修正久期!$B188:$F188),"")</f>
        <v>1</v>
      </c>
      <c r="D188" s="8">
        <f>IFERROR(RANK(修正久期!D188,修正久期!$B188:$F188),"")</f>
        <v>3</v>
      </c>
      <c r="E188" s="8">
        <f>IFERROR(RANK(修正久期!E188,修正久期!$B188:$F188),"")</f>
        <v>5</v>
      </c>
      <c r="F188" s="8">
        <f>IFERROR(RANK(修正久期!F188,修正久期!$B188:$F188),"")</f>
        <v>4</v>
      </c>
    </row>
    <row r="189" spans="1:6" x14ac:dyDescent="0.15">
      <c r="A189" s="1">
        <v>42558</v>
      </c>
      <c r="B189" s="8">
        <f>IFERROR(RANK(修正久期!B189,修正久期!$B189:$F189),"")</f>
        <v>2</v>
      </c>
      <c r="C189" s="8">
        <f>IFERROR(RANK(修正久期!C189,修正久期!$B189:$F189),"")</f>
        <v>1</v>
      </c>
      <c r="D189" s="8">
        <f>IFERROR(RANK(修正久期!D189,修正久期!$B189:$F189),"")</f>
        <v>3</v>
      </c>
      <c r="E189" s="8">
        <f>IFERROR(RANK(修正久期!E189,修正久期!$B189:$F189),"")</f>
        <v>5</v>
      </c>
      <c r="F189" s="8">
        <f>IFERROR(RANK(修正久期!F189,修正久期!$B189:$F189),"")</f>
        <v>4</v>
      </c>
    </row>
    <row r="190" spans="1:6" x14ac:dyDescent="0.15">
      <c r="A190" s="1">
        <v>42559</v>
      </c>
      <c r="B190" s="8">
        <f>IFERROR(RANK(修正久期!B190,修正久期!$B190:$F190),"")</f>
        <v>2</v>
      </c>
      <c r="C190" s="8">
        <f>IFERROR(RANK(修正久期!C190,修正久期!$B190:$F190),"")</f>
        <v>1</v>
      </c>
      <c r="D190" s="8">
        <f>IFERROR(RANK(修正久期!D190,修正久期!$B190:$F190),"")</f>
        <v>3</v>
      </c>
      <c r="E190" s="8">
        <f>IFERROR(RANK(修正久期!E190,修正久期!$B190:$F190),"")</f>
        <v>5</v>
      </c>
      <c r="F190" s="8">
        <f>IFERROR(RANK(修正久期!F190,修正久期!$B190:$F190),"")</f>
        <v>4</v>
      </c>
    </row>
    <row r="191" spans="1:6" x14ac:dyDescent="0.15">
      <c r="A191" s="1">
        <v>42562</v>
      </c>
      <c r="B191" s="8">
        <f>IFERROR(RANK(修正久期!B191,修正久期!$B191:$F191),"")</f>
        <v>2</v>
      </c>
      <c r="C191" s="8">
        <f>IFERROR(RANK(修正久期!C191,修正久期!$B191:$F191),"")</f>
        <v>1</v>
      </c>
      <c r="D191" s="8">
        <f>IFERROR(RANK(修正久期!D191,修正久期!$B191:$F191),"")</f>
        <v>3</v>
      </c>
      <c r="E191" s="8">
        <f>IFERROR(RANK(修正久期!E191,修正久期!$B191:$F191),"")</f>
        <v>5</v>
      </c>
      <c r="F191" s="8">
        <f>IFERROR(RANK(修正久期!F191,修正久期!$B191:$F191),"")</f>
        <v>4</v>
      </c>
    </row>
    <row r="192" spans="1:6" x14ac:dyDescent="0.15">
      <c r="A192" s="1">
        <v>42563</v>
      </c>
      <c r="B192" s="8">
        <f>IFERROR(RANK(修正久期!B192,修正久期!$B192:$F192),"")</f>
        <v>2</v>
      </c>
      <c r="C192" s="8">
        <f>IFERROR(RANK(修正久期!C192,修正久期!$B192:$F192),"")</f>
        <v>1</v>
      </c>
      <c r="D192" s="8">
        <f>IFERROR(RANK(修正久期!D192,修正久期!$B192:$F192),"")</f>
        <v>3</v>
      </c>
      <c r="E192" s="8">
        <f>IFERROR(RANK(修正久期!E192,修正久期!$B192:$F192),"")</f>
        <v>5</v>
      </c>
      <c r="F192" s="8">
        <f>IFERROR(RANK(修正久期!F192,修正久期!$B192:$F192),"")</f>
        <v>4</v>
      </c>
    </row>
    <row r="193" spans="1:6" x14ac:dyDescent="0.15">
      <c r="A193" s="1">
        <v>42564</v>
      </c>
      <c r="B193" s="8">
        <f>IFERROR(RANK(修正久期!B193,修正久期!$B193:$F193),"")</f>
        <v>2</v>
      </c>
      <c r="C193" s="8">
        <f>IFERROR(RANK(修正久期!C193,修正久期!$B193:$F193),"")</f>
        <v>1</v>
      </c>
      <c r="D193" s="8">
        <f>IFERROR(RANK(修正久期!D193,修正久期!$B193:$F193),"")</f>
        <v>3</v>
      </c>
      <c r="E193" s="8">
        <f>IFERROR(RANK(修正久期!E193,修正久期!$B193:$F193),"")</f>
        <v>5</v>
      </c>
      <c r="F193" s="8">
        <f>IFERROR(RANK(修正久期!F193,修正久期!$B193:$F193),"")</f>
        <v>4</v>
      </c>
    </row>
    <row r="194" spans="1:6" x14ac:dyDescent="0.15">
      <c r="A194" s="1">
        <v>42565</v>
      </c>
      <c r="B194" s="8">
        <f>IFERROR(RANK(修正久期!B194,修正久期!$B194:$F194),"")</f>
        <v>2</v>
      </c>
      <c r="C194" s="8">
        <f>IFERROR(RANK(修正久期!C194,修正久期!$B194:$F194),"")</f>
        <v>1</v>
      </c>
      <c r="D194" s="8">
        <f>IFERROR(RANK(修正久期!D194,修正久期!$B194:$F194),"")</f>
        <v>3</v>
      </c>
      <c r="E194" s="8">
        <f>IFERROR(RANK(修正久期!E194,修正久期!$B194:$F194),"")</f>
        <v>5</v>
      </c>
      <c r="F194" s="8">
        <f>IFERROR(RANK(修正久期!F194,修正久期!$B194:$F194),"")</f>
        <v>4</v>
      </c>
    </row>
    <row r="195" spans="1:6" x14ac:dyDescent="0.15">
      <c r="A195" s="1">
        <v>42566</v>
      </c>
      <c r="B195" s="8">
        <f>IFERROR(RANK(修正久期!B195,修正久期!$B195:$F195),"")</f>
        <v>2</v>
      </c>
      <c r="C195" s="8">
        <f>IFERROR(RANK(修正久期!C195,修正久期!$B195:$F195),"")</f>
        <v>1</v>
      </c>
      <c r="D195" s="8">
        <f>IFERROR(RANK(修正久期!D195,修正久期!$B195:$F195),"")</f>
        <v>3</v>
      </c>
      <c r="E195" s="8">
        <f>IFERROR(RANK(修正久期!E195,修正久期!$B195:$F195),"")</f>
        <v>5</v>
      </c>
      <c r="F195" s="8">
        <f>IFERROR(RANK(修正久期!F195,修正久期!$B195:$F195),"")</f>
        <v>4</v>
      </c>
    </row>
    <row r="196" spans="1:6" x14ac:dyDescent="0.15">
      <c r="A196" s="1">
        <v>42569</v>
      </c>
      <c r="B196" s="8">
        <f>IFERROR(RANK(修正久期!B196,修正久期!$B196:$F196),"")</f>
        <v>2</v>
      </c>
      <c r="C196" s="8">
        <f>IFERROR(RANK(修正久期!C196,修正久期!$B196:$F196),"")</f>
        <v>1</v>
      </c>
      <c r="D196" s="8">
        <f>IFERROR(RANK(修正久期!D196,修正久期!$B196:$F196),"")</f>
        <v>3</v>
      </c>
      <c r="E196" s="8">
        <f>IFERROR(RANK(修正久期!E196,修正久期!$B196:$F196),"")</f>
        <v>5</v>
      </c>
      <c r="F196" s="8">
        <f>IFERROR(RANK(修正久期!F196,修正久期!$B196:$F196),"")</f>
        <v>4</v>
      </c>
    </row>
    <row r="197" spans="1:6" x14ac:dyDescent="0.15">
      <c r="A197" s="1">
        <v>42570</v>
      </c>
      <c r="B197" s="8">
        <f>IFERROR(RANK(修正久期!B197,修正久期!$B197:$F197),"")</f>
        <v>2</v>
      </c>
      <c r="C197" s="8">
        <f>IFERROR(RANK(修正久期!C197,修正久期!$B197:$F197),"")</f>
        <v>1</v>
      </c>
      <c r="D197" s="8">
        <f>IFERROR(RANK(修正久期!D197,修正久期!$B197:$F197),"")</f>
        <v>3</v>
      </c>
      <c r="E197" s="8">
        <f>IFERROR(RANK(修正久期!E197,修正久期!$B197:$F197),"")</f>
        <v>5</v>
      </c>
      <c r="F197" s="8">
        <f>IFERROR(RANK(修正久期!F197,修正久期!$B197:$F197),"")</f>
        <v>4</v>
      </c>
    </row>
    <row r="198" spans="1:6" x14ac:dyDescent="0.15">
      <c r="A198" s="1">
        <v>42571</v>
      </c>
      <c r="B198" s="8">
        <f>IFERROR(RANK(修正久期!B198,修正久期!$B198:$F198),"")</f>
        <v>2</v>
      </c>
      <c r="C198" s="8">
        <f>IFERROR(RANK(修正久期!C198,修正久期!$B198:$F198),"")</f>
        <v>1</v>
      </c>
      <c r="D198" s="8">
        <f>IFERROR(RANK(修正久期!D198,修正久期!$B198:$F198),"")</f>
        <v>3</v>
      </c>
      <c r="E198" s="8">
        <f>IFERROR(RANK(修正久期!E198,修正久期!$B198:$F198),"")</f>
        <v>5</v>
      </c>
      <c r="F198" s="8">
        <f>IFERROR(RANK(修正久期!F198,修正久期!$B198:$F198),"")</f>
        <v>4</v>
      </c>
    </row>
    <row r="199" spans="1:6" x14ac:dyDescent="0.15">
      <c r="A199" s="1">
        <v>42572</v>
      </c>
      <c r="B199" s="8">
        <f>IFERROR(RANK(修正久期!B199,修正久期!$B199:$F199),"")</f>
        <v>2</v>
      </c>
      <c r="C199" s="8">
        <f>IFERROR(RANK(修正久期!C199,修正久期!$B199:$F199),"")</f>
        <v>1</v>
      </c>
      <c r="D199" s="8">
        <f>IFERROR(RANK(修正久期!D199,修正久期!$B199:$F199),"")</f>
        <v>3</v>
      </c>
      <c r="E199" s="8">
        <f>IFERROR(RANK(修正久期!E199,修正久期!$B199:$F199),"")</f>
        <v>5</v>
      </c>
      <c r="F199" s="8">
        <f>IFERROR(RANK(修正久期!F199,修正久期!$B199:$F199),"")</f>
        <v>4</v>
      </c>
    </row>
    <row r="200" spans="1:6" x14ac:dyDescent="0.15">
      <c r="A200" s="1">
        <v>42573</v>
      </c>
      <c r="B200" s="8">
        <f>IFERROR(RANK(修正久期!B200,修正久期!$B200:$F200),"")</f>
        <v>2</v>
      </c>
      <c r="C200" s="8">
        <f>IFERROR(RANK(修正久期!C200,修正久期!$B200:$F200),"")</f>
        <v>1</v>
      </c>
      <c r="D200" s="8">
        <f>IFERROR(RANK(修正久期!D200,修正久期!$B200:$F200),"")</f>
        <v>3</v>
      </c>
      <c r="E200" s="8">
        <f>IFERROR(RANK(修正久期!E200,修正久期!$B200:$F200),"")</f>
        <v>5</v>
      </c>
      <c r="F200" s="8">
        <f>IFERROR(RANK(修正久期!F200,修正久期!$B200:$F200),"")</f>
        <v>4</v>
      </c>
    </row>
    <row r="201" spans="1:6" x14ac:dyDescent="0.15">
      <c r="A201" s="1">
        <v>42576</v>
      </c>
      <c r="B201" s="8">
        <f>IFERROR(RANK(修正久期!B201,修正久期!$B201:$F201),"")</f>
        <v>2</v>
      </c>
      <c r="C201" s="8">
        <f>IFERROR(RANK(修正久期!C201,修正久期!$B201:$F201),"")</f>
        <v>1</v>
      </c>
      <c r="D201" s="8">
        <f>IFERROR(RANK(修正久期!D201,修正久期!$B201:$F201),"")</f>
        <v>3</v>
      </c>
      <c r="E201" s="8">
        <f>IFERROR(RANK(修正久期!E201,修正久期!$B201:$F201),"")</f>
        <v>5</v>
      </c>
      <c r="F201" s="8">
        <f>IFERROR(RANK(修正久期!F201,修正久期!$B201:$F201),"")</f>
        <v>4</v>
      </c>
    </row>
    <row r="202" spans="1:6" x14ac:dyDescent="0.15">
      <c r="A202" s="1">
        <v>42577</v>
      </c>
      <c r="B202" s="8">
        <f>IFERROR(RANK(修正久期!B202,修正久期!$B202:$F202),"")</f>
        <v>2</v>
      </c>
      <c r="C202" s="8">
        <f>IFERROR(RANK(修正久期!C202,修正久期!$B202:$F202),"")</f>
        <v>1</v>
      </c>
      <c r="D202" s="8">
        <f>IFERROR(RANK(修正久期!D202,修正久期!$B202:$F202),"")</f>
        <v>3</v>
      </c>
      <c r="E202" s="8">
        <f>IFERROR(RANK(修正久期!E202,修正久期!$B202:$F202),"")</f>
        <v>5</v>
      </c>
      <c r="F202" s="8">
        <f>IFERROR(RANK(修正久期!F202,修正久期!$B202:$F202),"")</f>
        <v>4</v>
      </c>
    </row>
    <row r="203" spans="1:6" x14ac:dyDescent="0.15">
      <c r="A203" s="1">
        <v>42578</v>
      </c>
      <c r="B203" s="8">
        <f>IFERROR(RANK(修正久期!B203,修正久期!$B203:$F203),"")</f>
        <v>2</v>
      </c>
      <c r="C203" s="8">
        <f>IFERROR(RANK(修正久期!C203,修正久期!$B203:$F203),"")</f>
        <v>1</v>
      </c>
      <c r="D203" s="8">
        <f>IFERROR(RANK(修正久期!D203,修正久期!$B203:$F203),"")</f>
        <v>3</v>
      </c>
      <c r="E203" s="8">
        <f>IFERROR(RANK(修正久期!E203,修正久期!$B203:$F203),"")</f>
        <v>5</v>
      </c>
      <c r="F203" s="8">
        <f>IFERROR(RANK(修正久期!F203,修正久期!$B203:$F203),"")</f>
        <v>4</v>
      </c>
    </row>
    <row r="204" spans="1:6" x14ac:dyDescent="0.15">
      <c r="A204" s="1">
        <v>42579</v>
      </c>
      <c r="B204" s="8">
        <f>IFERROR(RANK(修正久期!B204,修正久期!$B204:$F204),"")</f>
        <v>2</v>
      </c>
      <c r="C204" s="8">
        <f>IFERROR(RANK(修正久期!C204,修正久期!$B204:$F204),"")</f>
        <v>1</v>
      </c>
      <c r="D204" s="8">
        <f>IFERROR(RANK(修正久期!D204,修正久期!$B204:$F204),"")</f>
        <v>3</v>
      </c>
      <c r="E204" s="8">
        <f>IFERROR(RANK(修正久期!E204,修正久期!$B204:$F204),"")</f>
        <v>5</v>
      </c>
      <c r="F204" s="8">
        <f>IFERROR(RANK(修正久期!F204,修正久期!$B204:$F204),"")</f>
        <v>4</v>
      </c>
    </row>
    <row r="205" spans="1:6" x14ac:dyDescent="0.15">
      <c r="A205" s="1">
        <v>42580</v>
      </c>
      <c r="B205" s="8">
        <f>IFERROR(RANK(修正久期!B205,修正久期!$B205:$F205),"")</f>
        <v>2</v>
      </c>
      <c r="C205" s="8">
        <f>IFERROR(RANK(修正久期!C205,修正久期!$B205:$F205),"")</f>
        <v>1</v>
      </c>
      <c r="D205" s="8">
        <f>IFERROR(RANK(修正久期!D205,修正久期!$B205:$F205),"")</f>
        <v>3</v>
      </c>
      <c r="E205" s="8">
        <f>IFERROR(RANK(修正久期!E205,修正久期!$B205:$F205),"")</f>
        <v>5</v>
      </c>
      <c r="F205" s="8">
        <f>IFERROR(RANK(修正久期!F205,修正久期!$B205:$F205),"")</f>
        <v>4</v>
      </c>
    </row>
    <row r="206" spans="1:6" x14ac:dyDescent="0.15">
      <c r="A206" s="1">
        <v>42583</v>
      </c>
      <c r="B206" s="8">
        <f>IFERROR(RANK(修正久期!B206,修正久期!$B206:$F206),"")</f>
        <v>2</v>
      </c>
      <c r="C206" s="8">
        <f>IFERROR(RANK(修正久期!C206,修正久期!$B206:$F206),"")</f>
        <v>1</v>
      </c>
      <c r="D206" s="8">
        <f>IFERROR(RANK(修正久期!D206,修正久期!$B206:$F206),"")</f>
        <v>3</v>
      </c>
      <c r="E206" s="8">
        <f>IFERROR(RANK(修正久期!E206,修正久期!$B206:$F206),"")</f>
        <v>5</v>
      </c>
      <c r="F206" s="8">
        <f>IFERROR(RANK(修正久期!F206,修正久期!$B206:$F206),"")</f>
        <v>4</v>
      </c>
    </row>
    <row r="207" spans="1:6" x14ac:dyDescent="0.15">
      <c r="A207" s="1">
        <v>42584</v>
      </c>
      <c r="B207" s="8">
        <f>IFERROR(RANK(修正久期!B207,修正久期!$B207:$F207),"")</f>
        <v>2</v>
      </c>
      <c r="C207" s="8">
        <f>IFERROR(RANK(修正久期!C207,修正久期!$B207:$F207),"")</f>
        <v>1</v>
      </c>
      <c r="D207" s="8">
        <f>IFERROR(RANK(修正久期!D207,修正久期!$B207:$F207),"")</f>
        <v>3</v>
      </c>
      <c r="E207" s="8">
        <f>IFERROR(RANK(修正久期!E207,修正久期!$B207:$F207),"")</f>
        <v>5</v>
      </c>
      <c r="F207" s="8">
        <f>IFERROR(RANK(修正久期!F207,修正久期!$B207:$F207),"")</f>
        <v>4</v>
      </c>
    </row>
    <row r="208" spans="1:6" x14ac:dyDescent="0.15">
      <c r="A208" s="1">
        <v>42585</v>
      </c>
      <c r="B208" s="8">
        <f>IFERROR(RANK(修正久期!B208,修正久期!$B208:$F208),"")</f>
        <v>2</v>
      </c>
      <c r="C208" s="8">
        <f>IFERROR(RANK(修正久期!C208,修正久期!$B208:$F208),"")</f>
        <v>1</v>
      </c>
      <c r="D208" s="8">
        <f>IFERROR(RANK(修正久期!D208,修正久期!$B208:$F208),"")</f>
        <v>3</v>
      </c>
      <c r="E208" s="8">
        <f>IFERROR(RANK(修正久期!E208,修正久期!$B208:$F208),"")</f>
        <v>5</v>
      </c>
      <c r="F208" s="8">
        <f>IFERROR(RANK(修正久期!F208,修正久期!$B208:$F208),"")</f>
        <v>4</v>
      </c>
    </row>
    <row r="209" spans="1:6" x14ac:dyDescent="0.15">
      <c r="A209" s="1">
        <v>42586</v>
      </c>
      <c r="B209" s="8">
        <f>IFERROR(RANK(修正久期!B209,修正久期!$B209:$F209),"")</f>
        <v>2</v>
      </c>
      <c r="C209" s="8">
        <f>IFERROR(RANK(修正久期!C209,修正久期!$B209:$F209),"")</f>
        <v>1</v>
      </c>
      <c r="D209" s="8">
        <f>IFERROR(RANK(修正久期!D209,修正久期!$B209:$F209),"")</f>
        <v>3</v>
      </c>
      <c r="E209" s="8">
        <f>IFERROR(RANK(修正久期!E209,修正久期!$B209:$F209),"")</f>
        <v>5</v>
      </c>
      <c r="F209" s="8">
        <f>IFERROR(RANK(修正久期!F209,修正久期!$B209:$F209),"")</f>
        <v>4</v>
      </c>
    </row>
    <row r="210" spans="1:6" x14ac:dyDescent="0.15">
      <c r="A210" s="1">
        <v>42587</v>
      </c>
      <c r="B210" s="8">
        <f>IFERROR(RANK(修正久期!B210,修正久期!$B210:$F210),"")</f>
        <v>2</v>
      </c>
      <c r="C210" s="8">
        <f>IFERROR(RANK(修正久期!C210,修正久期!$B210:$F210),"")</f>
        <v>1</v>
      </c>
      <c r="D210" s="8">
        <f>IFERROR(RANK(修正久期!D210,修正久期!$B210:$F210),"")</f>
        <v>3</v>
      </c>
      <c r="E210" s="8">
        <f>IFERROR(RANK(修正久期!E210,修正久期!$B210:$F210),"")</f>
        <v>5</v>
      </c>
      <c r="F210" s="8">
        <f>IFERROR(RANK(修正久期!F210,修正久期!$B210:$F210),"")</f>
        <v>4</v>
      </c>
    </row>
    <row r="211" spans="1:6" x14ac:dyDescent="0.15">
      <c r="A211" s="1">
        <v>42590</v>
      </c>
      <c r="B211" s="8">
        <f>IFERROR(RANK(修正久期!B211,修正久期!$B211:$F211),"")</f>
        <v>2</v>
      </c>
      <c r="C211" s="8">
        <f>IFERROR(RANK(修正久期!C211,修正久期!$B211:$F211),"")</f>
        <v>1</v>
      </c>
      <c r="D211" s="8">
        <f>IFERROR(RANK(修正久期!D211,修正久期!$B211:$F211),"")</f>
        <v>3</v>
      </c>
      <c r="E211" s="8">
        <f>IFERROR(RANK(修正久期!E211,修正久期!$B211:$F211),"")</f>
        <v>5</v>
      </c>
      <c r="F211" s="8">
        <f>IFERROR(RANK(修正久期!F211,修正久期!$B211:$F211),"")</f>
        <v>4</v>
      </c>
    </row>
    <row r="212" spans="1:6" x14ac:dyDescent="0.15">
      <c r="A212" s="1">
        <v>42591</v>
      </c>
      <c r="B212" s="8">
        <f>IFERROR(RANK(修正久期!B212,修正久期!$B212:$F212),"")</f>
        <v>2</v>
      </c>
      <c r="C212" s="8">
        <f>IFERROR(RANK(修正久期!C212,修正久期!$B212:$F212),"")</f>
        <v>1</v>
      </c>
      <c r="D212" s="8">
        <f>IFERROR(RANK(修正久期!D212,修正久期!$B212:$F212),"")</f>
        <v>3</v>
      </c>
      <c r="E212" s="8">
        <f>IFERROR(RANK(修正久期!E212,修正久期!$B212:$F212),"")</f>
        <v>5</v>
      </c>
      <c r="F212" s="8">
        <f>IFERROR(RANK(修正久期!F212,修正久期!$B212:$F212),"")</f>
        <v>4</v>
      </c>
    </row>
    <row r="213" spans="1:6" x14ac:dyDescent="0.15">
      <c r="A213" s="1">
        <v>42592</v>
      </c>
      <c r="B213" s="8">
        <f>IFERROR(RANK(修正久期!B213,修正久期!$B213:$F213),"")</f>
        <v>2</v>
      </c>
      <c r="C213" s="8">
        <f>IFERROR(RANK(修正久期!C213,修正久期!$B213:$F213),"")</f>
        <v>1</v>
      </c>
      <c r="D213" s="8">
        <f>IFERROR(RANK(修正久期!D213,修正久期!$B213:$F213),"")</f>
        <v>3</v>
      </c>
      <c r="E213" s="8">
        <f>IFERROR(RANK(修正久期!E213,修正久期!$B213:$F213),"")</f>
        <v>5</v>
      </c>
      <c r="F213" s="8">
        <f>IFERROR(RANK(修正久期!F213,修正久期!$B213:$F213),"")</f>
        <v>4</v>
      </c>
    </row>
    <row r="214" spans="1:6" x14ac:dyDescent="0.15">
      <c r="A214" s="1">
        <v>42593</v>
      </c>
      <c r="B214" s="8">
        <f>IFERROR(RANK(修正久期!B214,修正久期!$B214:$F214),"")</f>
        <v>2</v>
      </c>
      <c r="C214" s="8">
        <f>IFERROR(RANK(修正久期!C214,修正久期!$B214:$F214),"")</f>
        <v>1</v>
      </c>
      <c r="D214" s="8">
        <f>IFERROR(RANK(修正久期!D214,修正久期!$B214:$F214),"")</f>
        <v>3</v>
      </c>
      <c r="E214" s="8">
        <f>IFERROR(RANK(修正久期!E214,修正久期!$B214:$F214),"")</f>
        <v>5</v>
      </c>
      <c r="F214" s="8">
        <f>IFERROR(RANK(修正久期!F214,修正久期!$B214:$F214),"")</f>
        <v>4</v>
      </c>
    </row>
    <row r="215" spans="1:6" x14ac:dyDescent="0.15">
      <c r="A215" s="1">
        <v>42594</v>
      </c>
      <c r="B215" s="8">
        <f>IFERROR(RANK(修正久期!B215,修正久期!$B215:$F215),"")</f>
        <v>2</v>
      </c>
      <c r="C215" s="8">
        <f>IFERROR(RANK(修正久期!C215,修正久期!$B215:$F215),"")</f>
        <v>1</v>
      </c>
      <c r="D215" s="8">
        <f>IFERROR(RANK(修正久期!D215,修正久期!$B215:$F215),"")</f>
        <v>3</v>
      </c>
      <c r="E215" s="8">
        <f>IFERROR(RANK(修正久期!E215,修正久期!$B215:$F215),"")</f>
        <v>5</v>
      </c>
      <c r="F215" s="8">
        <f>IFERROR(RANK(修正久期!F215,修正久期!$B215:$F215),"")</f>
        <v>4</v>
      </c>
    </row>
    <row r="216" spans="1:6" x14ac:dyDescent="0.15">
      <c r="A216" s="1">
        <v>42597</v>
      </c>
      <c r="B216" s="8">
        <f>IFERROR(RANK(修正久期!B216,修正久期!$B216:$F216),"")</f>
        <v>2</v>
      </c>
      <c r="C216" s="8">
        <f>IFERROR(RANK(修正久期!C216,修正久期!$B216:$F216),"")</f>
        <v>1</v>
      </c>
      <c r="D216" s="8">
        <f>IFERROR(RANK(修正久期!D216,修正久期!$B216:$F216),"")</f>
        <v>3</v>
      </c>
      <c r="E216" s="8">
        <f>IFERROR(RANK(修正久期!E216,修正久期!$B216:$F216),"")</f>
        <v>5</v>
      </c>
      <c r="F216" s="8">
        <f>IFERROR(RANK(修正久期!F216,修正久期!$B216:$F216),"")</f>
        <v>4</v>
      </c>
    </row>
    <row r="217" spans="1:6" x14ac:dyDescent="0.15">
      <c r="A217" s="1">
        <v>42598</v>
      </c>
      <c r="B217" s="8">
        <f>IFERROR(RANK(修正久期!B217,修正久期!$B217:$F217),"")</f>
        <v>2</v>
      </c>
      <c r="C217" s="8">
        <f>IFERROR(RANK(修正久期!C217,修正久期!$B217:$F217),"")</f>
        <v>1</v>
      </c>
      <c r="D217" s="8">
        <f>IFERROR(RANK(修正久期!D217,修正久期!$B217:$F217),"")</f>
        <v>3</v>
      </c>
      <c r="E217" s="8">
        <f>IFERROR(RANK(修正久期!E217,修正久期!$B217:$F217),"")</f>
        <v>5</v>
      </c>
      <c r="F217" s="8">
        <f>IFERROR(RANK(修正久期!F217,修正久期!$B217:$F217),"")</f>
        <v>4</v>
      </c>
    </row>
    <row r="218" spans="1:6" x14ac:dyDescent="0.15">
      <c r="A218" s="1">
        <v>42599</v>
      </c>
      <c r="B218" s="8">
        <f>IFERROR(RANK(修正久期!B218,修正久期!$B218:$F218),"")</f>
        <v>2</v>
      </c>
      <c r="C218" s="8">
        <f>IFERROR(RANK(修正久期!C218,修正久期!$B218:$F218),"")</f>
        <v>1</v>
      </c>
      <c r="D218" s="8">
        <f>IFERROR(RANK(修正久期!D218,修正久期!$B218:$F218),"")</f>
        <v>3</v>
      </c>
      <c r="E218" s="8">
        <f>IFERROR(RANK(修正久期!E218,修正久期!$B218:$F218),"")</f>
        <v>5</v>
      </c>
      <c r="F218" s="8">
        <f>IFERROR(RANK(修正久期!F218,修正久期!$B218:$F218),"")</f>
        <v>4</v>
      </c>
    </row>
    <row r="219" spans="1:6" x14ac:dyDescent="0.15">
      <c r="A219" s="1">
        <v>42600</v>
      </c>
      <c r="B219" s="8">
        <f>IFERROR(RANK(修正久期!B219,修正久期!$B219:$F219),"")</f>
        <v>2</v>
      </c>
      <c r="C219" s="8">
        <f>IFERROR(RANK(修正久期!C219,修正久期!$B219:$F219),"")</f>
        <v>1</v>
      </c>
      <c r="D219" s="8">
        <f>IFERROR(RANK(修正久期!D219,修正久期!$B219:$F219),"")</f>
        <v>3</v>
      </c>
      <c r="E219" s="8">
        <f>IFERROR(RANK(修正久期!E219,修正久期!$B219:$F219),"")</f>
        <v>5</v>
      </c>
      <c r="F219" s="8">
        <f>IFERROR(RANK(修正久期!F219,修正久期!$B219:$F219),"")</f>
        <v>4</v>
      </c>
    </row>
    <row r="220" spans="1:6" x14ac:dyDescent="0.15">
      <c r="A220" s="1">
        <v>42601</v>
      </c>
      <c r="B220" s="8">
        <f>IFERROR(RANK(修正久期!B220,修正久期!$B220:$F220),"")</f>
        <v>2</v>
      </c>
      <c r="C220" s="8">
        <f>IFERROR(RANK(修正久期!C220,修正久期!$B220:$F220),"")</f>
        <v>1</v>
      </c>
      <c r="D220" s="8">
        <f>IFERROR(RANK(修正久期!D220,修正久期!$B220:$F220),"")</f>
        <v>3</v>
      </c>
      <c r="E220" s="8">
        <f>IFERROR(RANK(修正久期!E220,修正久期!$B220:$F220),"")</f>
        <v>5</v>
      </c>
      <c r="F220" s="8">
        <f>IFERROR(RANK(修正久期!F220,修正久期!$B220:$F220),"")</f>
        <v>4</v>
      </c>
    </row>
    <row r="221" spans="1:6" x14ac:dyDescent="0.15">
      <c r="A221" s="1">
        <v>42604</v>
      </c>
      <c r="B221" s="8">
        <f>IFERROR(RANK(修正久期!B221,修正久期!$B221:$F221),"")</f>
        <v>2</v>
      </c>
      <c r="C221" s="8">
        <f>IFERROR(RANK(修正久期!C221,修正久期!$B221:$F221),"")</f>
        <v>1</v>
      </c>
      <c r="D221" s="8">
        <f>IFERROR(RANK(修正久期!D221,修正久期!$B221:$F221),"")</f>
        <v>3</v>
      </c>
      <c r="E221" s="8">
        <f>IFERROR(RANK(修正久期!E221,修正久期!$B221:$F221),"")</f>
        <v>5</v>
      </c>
      <c r="F221" s="8">
        <f>IFERROR(RANK(修正久期!F221,修正久期!$B221:$F221),"")</f>
        <v>4</v>
      </c>
    </row>
    <row r="222" spans="1:6" x14ac:dyDescent="0.15">
      <c r="A222" s="1">
        <v>42605</v>
      </c>
      <c r="B222" s="8">
        <f>IFERROR(RANK(修正久期!B222,修正久期!$B222:$F222),"")</f>
        <v>2</v>
      </c>
      <c r="C222" s="8">
        <f>IFERROR(RANK(修正久期!C222,修正久期!$B222:$F222),"")</f>
        <v>1</v>
      </c>
      <c r="D222" s="8">
        <f>IFERROR(RANK(修正久期!D222,修正久期!$B222:$F222),"")</f>
        <v>3</v>
      </c>
      <c r="E222" s="8">
        <f>IFERROR(RANK(修正久期!E222,修正久期!$B222:$F222),"")</f>
        <v>5</v>
      </c>
      <c r="F222" s="8">
        <f>IFERROR(RANK(修正久期!F222,修正久期!$B222:$F222),"")</f>
        <v>4</v>
      </c>
    </row>
    <row r="223" spans="1:6" x14ac:dyDescent="0.15">
      <c r="A223" s="1">
        <v>42606</v>
      </c>
      <c r="B223" s="8">
        <f>IFERROR(RANK(修正久期!B223,修正久期!$B223:$F223),"")</f>
        <v>2</v>
      </c>
      <c r="C223" s="8">
        <f>IFERROR(RANK(修正久期!C223,修正久期!$B223:$F223),"")</f>
        <v>1</v>
      </c>
      <c r="D223" s="8">
        <f>IFERROR(RANK(修正久期!D223,修正久期!$B223:$F223),"")</f>
        <v>3</v>
      </c>
      <c r="E223" s="8">
        <f>IFERROR(RANK(修正久期!E223,修正久期!$B223:$F223),"")</f>
        <v>5</v>
      </c>
      <c r="F223" s="8">
        <f>IFERROR(RANK(修正久期!F223,修正久期!$B223:$F223),"")</f>
        <v>4</v>
      </c>
    </row>
    <row r="224" spans="1:6" x14ac:dyDescent="0.15">
      <c r="A224" s="1">
        <v>42607</v>
      </c>
      <c r="B224" s="8">
        <f>IFERROR(RANK(修正久期!B224,修正久期!$B224:$F224),"")</f>
        <v>2</v>
      </c>
      <c r="C224" s="8">
        <f>IFERROR(RANK(修正久期!C224,修正久期!$B224:$F224),"")</f>
        <v>1</v>
      </c>
      <c r="D224" s="8">
        <f>IFERROR(RANK(修正久期!D224,修正久期!$B224:$F224),"")</f>
        <v>3</v>
      </c>
      <c r="E224" s="8">
        <f>IFERROR(RANK(修正久期!E224,修正久期!$B224:$F224),"")</f>
        <v>5</v>
      </c>
      <c r="F224" s="8">
        <f>IFERROR(RANK(修正久期!F224,修正久期!$B224:$F224),"")</f>
        <v>4</v>
      </c>
    </row>
    <row r="225" spans="1:6" x14ac:dyDescent="0.15">
      <c r="A225" s="1">
        <v>42608</v>
      </c>
      <c r="B225" s="8">
        <f>IFERROR(RANK(修正久期!B225,修正久期!$B225:$F225),"")</f>
        <v>2</v>
      </c>
      <c r="C225" s="8">
        <f>IFERROR(RANK(修正久期!C225,修正久期!$B225:$F225),"")</f>
        <v>1</v>
      </c>
      <c r="D225" s="8">
        <f>IFERROR(RANK(修正久期!D225,修正久期!$B225:$F225),"")</f>
        <v>3</v>
      </c>
      <c r="E225" s="8">
        <f>IFERROR(RANK(修正久期!E225,修正久期!$B225:$F225),"")</f>
        <v>5</v>
      </c>
      <c r="F225" s="8">
        <f>IFERROR(RANK(修正久期!F225,修正久期!$B225:$F225),"")</f>
        <v>4</v>
      </c>
    </row>
    <row r="226" spans="1:6" x14ac:dyDescent="0.15">
      <c r="A226" s="1">
        <v>42611</v>
      </c>
      <c r="B226" s="8">
        <f>IFERROR(RANK(修正久期!B226,修正久期!$B226:$F226),"")</f>
        <v>2</v>
      </c>
      <c r="C226" s="8">
        <f>IFERROR(RANK(修正久期!C226,修正久期!$B226:$F226),"")</f>
        <v>1</v>
      </c>
      <c r="D226" s="8">
        <f>IFERROR(RANK(修正久期!D226,修正久期!$B226:$F226),"")</f>
        <v>3</v>
      </c>
      <c r="E226" s="8">
        <f>IFERROR(RANK(修正久期!E226,修正久期!$B226:$F226),"")</f>
        <v>5</v>
      </c>
      <c r="F226" s="8">
        <f>IFERROR(RANK(修正久期!F226,修正久期!$B226:$F226),"")</f>
        <v>4</v>
      </c>
    </row>
    <row r="227" spans="1:6" x14ac:dyDescent="0.15">
      <c r="A227" s="1">
        <v>42612</v>
      </c>
      <c r="B227" s="8">
        <f>IFERROR(RANK(修正久期!B227,修正久期!$B227:$F227),"")</f>
        <v>2</v>
      </c>
      <c r="C227" s="8">
        <f>IFERROR(RANK(修正久期!C227,修正久期!$B227:$F227),"")</f>
        <v>1</v>
      </c>
      <c r="D227" s="8">
        <f>IFERROR(RANK(修正久期!D227,修正久期!$B227:$F227),"")</f>
        <v>3</v>
      </c>
      <c r="E227" s="8">
        <f>IFERROR(RANK(修正久期!E227,修正久期!$B227:$F227),"")</f>
        <v>5</v>
      </c>
      <c r="F227" s="8">
        <f>IFERROR(RANK(修正久期!F227,修正久期!$B227:$F227),"")</f>
        <v>4</v>
      </c>
    </row>
    <row r="228" spans="1:6" x14ac:dyDescent="0.15">
      <c r="A228" s="1">
        <v>42613</v>
      </c>
      <c r="B228" s="8">
        <f>IFERROR(RANK(修正久期!B228,修正久期!$B228:$F228),"")</f>
        <v>2</v>
      </c>
      <c r="C228" s="8">
        <f>IFERROR(RANK(修正久期!C228,修正久期!$B228:$F228),"")</f>
        <v>1</v>
      </c>
      <c r="D228" s="8">
        <f>IFERROR(RANK(修正久期!D228,修正久期!$B228:$F228),"")</f>
        <v>3</v>
      </c>
      <c r="E228" s="8">
        <f>IFERROR(RANK(修正久期!E228,修正久期!$B228:$F228),"")</f>
        <v>5</v>
      </c>
      <c r="F228" s="8">
        <f>IFERROR(RANK(修正久期!F228,修正久期!$B228:$F228),"")</f>
        <v>4</v>
      </c>
    </row>
    <row r="229" spans="1:6" x14ac:dyDescent="0.15">
      <c r="A229" s="1">
        <v>42614</v>
      </c>
      <c r="B229" s="8">
        <f>IFERROR(RANK(修正久期!B229,修正久期!$B229:$F229),"")</f>
        <v>2</v>
      </c>
      <c r="C229" s="8">
        <f>IFERROR(RANK(修正久期!C229,修正久期!$B229:$F229),"")</f>
        <v>1</v>
      </c>
      <c r="D229" s="8">
        <f>IFERROR(RANK(修正久期!D229,修正久期!$B229:$F229),"")</f>
        <v>3</v>
      </c>
      <c r="E229" s="8">
        <f>IFERROR(RANK(修正久期!E229,修正久期!$B229:$F229),"")</f>
        <v>5</v>
      </c>
      <c r="F229" s="8">
        <f>IFERROR(RANK(修正久期!F229,修正久期!$B229:$F229),"")</f>
        <v>4</v>
      </c>
    </row>
    <row r="230" spans="1:6" x14ac:dyDescent="0.15">
      <c r="A230" s="1">
        <v>42615</v>
      </c>
      <c r="B230" s="8">
        <f>IFERROR(RANK(修正久期!B230,修正久期!$B230:$F230),"")</f>
        <v>2</v>
      </c>
      <c r="C230" s="8">
        <f>IFERROR(RANK(修正久期!C230,修正久期!$B230:$F230),"")</f>
        <v>1</v>
      </c>
      <c r="D230" s="8">
        <f>IFERROR(RANK(修正久期!D230,修正久期!$B230:$F230),"")</f>
        <v>3</v>
      </c>
      <c r="E230" s="8">
        <f>IFERROR(RANK(修正久期!E230,修正久期!$B230:$F230),"")</f>
        <v>5</v>
      </c>
      <c r="F230" s="8">
        <f>IFERROR(RANK(修正久期!F230,修正久期!$B230:$F230),"")</f>
        <v>4</v>
      </c>
    </row>
    <row r="231" spans="1:6" x14ac:dyDescent="0.15">
      <c r="A231" s="1">
        <v>42618</v>
      </c>
      <c r="B231" s="8">
        <f>IFERROR(RANK(修正久期!B231,修正久期!$B231:$F231),"")</f>
        <v>2</v>
      </c>
      <c r="C231" s="8">
        <f>IFERROR(RANK(修正久期!C231,修正久期!$B231:$F231),"")</f>
        <v>1</v>
      </c>
      <c r="D231" s="8">
        <f>IFERROR(RANK(修正久期!D231,修正久期!$B231:$F231),"")</f>
        <v>3</v>
      </c>
      <c r="E231" s="8">
        <f>IFERROR(RANK(修正久期!E231,修正久期!$B231:$F231),"")</f>
        <v>5</v>
      </c>
      <c r="F231" s="8">
        <f>IFERROR(RANK(修正久期!F231,修正久期!$B231:$F231),"")</f>
        <v>4</v>
      </c>
    </row>
    <row r="232" spans="1:6" x14ac:dyDescent="0.15">
      <c r="A232" s="1">
        <v>42619</v>
      </c>
      <c r="B232" s="8">
        <f>IFERROR(RANK(修正久期!B232,修正久期!$B232:$F232),"")</f>
        <v>2</v>
      </c>
      <c r="C232" s="8">
        <f>IFERROR(RANK(修正久期!C232,修正久期!$B232:$F232),"")</f>
        <v>1</v>
      </c>
      <c r="D232" s="8">
        <f>IFERROR(RANK(修正久期!D232,修正久期!$B232:$F232),"")</f>
        <v>3</v>
      </c>
      <c r="E232" s="8">
        <f>IFERROR(RANK(修正久期!E232,修正久期!$B232:$F232),"")</f>
        <v>5</v>
      </c>
      <c r="F232" s="8">
        <f>IFERROR(RANK(修正久期!F232,修正久期!$B232:$F232),"")</f>
        <v>4</v>
      </c>
    </row>
    <row r="233" spans="1:6" x14ac:dyDescent="0.15">
      <c r="A233" s="1">
        <v>42620</v>
      </c>
      <c r="B233" s="8">
        <f>IFERROR(RANK(修正久期!B233,修正久期!$B233:$F233),"")</f>
        <v>2</v>
      </c>
      <c r="C233" s="8">
        <f>IFERROR(RANK(修正久期!C233,修正久期!$B233:$F233),"")</f>
        <v>1</v>
      </c>
      <c r="D233" s="8">
        <f>IFERROR(RANK(修正久期!D233,修正久期!$B233:$F233),"")</f>
        <v>3</v>
      </c>
      <c r="E233" s="8">
        <f>IFERROR(RANK(修正久期!E233,修正久期!$B233:$F233),"")</f>
        <v>5</v>
      </c>
      <c r="F233" s="8">
        <f>IFERROR(RANK(修正久期!F233,修正久期!$B233:$F233),"")</f>
        <v>4</v>
      </c>
    </row>
    <row r="234" spans="1:6" x14ac:dyDescent="0.15">
      <c r="A234" s="1">
        <v>42621</v>
      </c>
      <c r="B234" s="8">
        <f>IFERROR(RANK(修正久期!B234,修正久期!$B234:$F234),"")</f>
        <v>2</v>
      </c>
      <c r="C234" s="8">
        <f>IFERROR(RANK(修正久期!C234,修正久期!$B234:$F234),"")</f>
        <v>1</v>
      </c>
      <c r="D234" s="8">
        <f>IFERROR(RANK(修正久期!D234,修正久期!$B234:$F234),"")</f>
        <v>3</v>
      </c>
      <c r="E234" s="8">
        <f>IFERROR(RANK(修正久期!E234,修正久期!$B234:$F234),"")</f>
        <v>5</v>
      </c>
      <c r="F234" s="8">
        <f>IFERROR(RANK(修正久期!F234,修正久期!$B234:$F234),"")</f>
        <v>4</v>
      </c>
    </row>
    <row r="235" spans="1:6" x14ac:dyDescent="0.15">
      <c r="A235" s="1">
        <v>42622</v>
      </c>
      <c r="B235" s="8">
        <f>IFERROR(RANK(修正久期!B235,修正久期!$B235:$F235),"")</f>
        <v>2</v>
      </c>
      <c r="C235" s="8">
        <f>IFERROR(RANK(修正久期!C235,修正久期!$B235:$F235),"")</f>
        <v>1</v>
      </c>
      <c r="D235" s="8">
        <f>IFERROR(RANK(修正久期!D235,修正久期!$B235:$F235),"")</f>
        <v>3</v>
      </c>
      <c r="E235" s="8">
        <f>IFERROR(RANK(修正久期!E235,修正久期!$B235:$F235),"")</f>
        <v>5</v>
      </c>
      <c r="F235" s="8">
        <f>IFERROR(RANK(修正久期!F235,修正久期!$B235:$F235),"")</f>
        <v>4</v>
      </c>
    </row>
    <row r="236" spans="1:6" x14ac:dyDescent="0.15">
      <c r="A236" s="1">
        <v>42625</v>
      </c>
      <c r="B236" s="8">
        <f>IFERROR(RANK(修正久期!B236,修正久期!$B236:$F236),"")</f>
        <v>2</v>
      </c>
      <c r="C236" s="8">
        <f>IFERROR(RANK(修正久期!C236,修正久期!$B236:$F236),"")</f>
        <v>1</v>
      </c>
      <c r="D236" s="8">
        <f>IFERROR(RANK(修正久期!D236,修正久期!$B236:$F236),"")</f>
        <v>3</v>
      </c>
      <c r="E236" s="8">
        <f>IFERROR(RANK(修正久期!E236,修正久期!$B236:$F236),"")</f>
        <v>5</v>
      </c>
      <c r="F236" s="8">
        <f>IFERROR(RANK(修正久期!F236,修正久期!$B236:$F236),"")</f>
        <v>4</v>
      </c>
    </row>
    <row r="237" spans="1:6" x14ac:dyDescent="0.15">
      <c r="A237" s="1">
        <v>42626</v>
      </c>
      <c r="B237" s="8">
        <f>IFERROR(RANK(修正久期!B237,修正久期!$B237:$F237),"")</f>
        <v>2</v>
      </c>
      <c r="C237" s="8">
        <f>IFERROR(RANK(修正久期!C237,修正久期!$B237:$F237),"")</f>
        <v>1</v>
      </c>
      <c r="D237" s="8">
        <f>IFERROR(RANK(修正久期!D237,修正久期!$B237:$F237),"")</f>
        <v>3</v>
      </c>
      <c r="E237" s="8">
        <f>IFERROR(RANK(修正久期!E237,修正久期!$B237:$F237),"")</f>
        <v>5</v>
      </c>
      <c r="F237" s="8">
        <f>IFERROR(RANK(修正久期!F237,修正久期!$B237:$F237),"")</f>
        <v>4</v>
      </c>
    </row>
    <row r="238" spans="1:6" x14ac:dyDescent="0.15">
      <c r="A238" s="1">
        <v>42627</v>
      </c>
      <c r="B238" s="8">
        <f>IFERROR(RANK(修正久期!B238,修正久期!$B238:$F238),"")</f>
        <v>2</v>
      </c>
      <c r="C238" s="8">
        <f>IFERROR(RANK(修正久期!C238,修正久期!$B238:$F238),"")</f>
        <v>1</v>
      </c>
      <c r="D238" s="8">
        <f>IFERROR(RANK(修正久期!D238,修正久期!$B238:$F238),"")</f>
        <v>3</v>
      </c>
      <c r="E238" s="8">
        <f>IFERROR(RANK(修正久期!E238,修正久期!$B238:$F238),"")</f>
        <v>5</v>
      </c>
      <c r="F238" s="8">
        <f>IFERROR(RANK(修正久期!F238,修正久期!$B238:$F238),"")</f>
        <v>4</v>
      </c>
    </row>
    <row r="239" spans="1:6" x14ac:dyDescent="0.15">
      <c r="A239" s="1">
        <v>42632</v>
      </c>
      <c r="B239" s="8">
        <f>IFERROR(RANK(修正久期!B239,修正久期!$B239:$F239),"")</f>
        <v>2</v>
      </c>
      <c r="C239" s="8">
        <f>IFERROR(RANK(修正久期!C239,修正久期!$B239:$F239),"")</f>
        <v>1</v>
      </c>
      <c r="D239" s="8">
        <f>IFERROR(RANK(修正久期!D239,修正久期!$B239:$F239),"")</f>
        <v>3</v>
      </c>
      <c r="E239" s="8">
        <f>IFERROR(RANK(修正久期!E239,修正久期!$B239:$F239),"")</f>
        <v>5</v>
      </c>
      <c r="F239" s="8">
        <f>IFERROR(RANK(修正久期!F239,修正久期!$B239:$F239),"")</f>
        <v>4</v>
      </c>
    </row>
    <row r="240" spans="1:6" x14ac:dyDescent="0.15">
      <c r="A240" s="1">
        <v>42633</v>
      </c>
      <c r="B240" s="8">
        <f>IFERROR(RANK(修正久期!B240,修正久期!$B240:$F240),"")</f>
        <v>2</v>
      </c>
      <c r="C240" s="8">
        <f>IFERROR(RANK(修正久期!C240,修正久期!$B240:$F240),"")</f>
        <v>1</v>
      </c>
      <c r="D240" s="8">
        <f>IFERROR(RANK(修正久期!D240,修正久期!$B240:$F240),"")</f>
        <v>3</v>
      </c>
      <c r="E240" s="8">
        <f>IFERROR(RANK(修正久期!E240,修正久期!$B240:$F240),"")</f>
        <v>5</v>
      </c>
      <c r="F240" s="8">
        <f>IFERROR(RANK(修正久期!F240,修正久期!$B240:$F240),"")</f>
        <v>4</v>
      </c>
    </row>
    <row r="241" spans="1:6" x14ac:dyDescent="0.15">
      <c r="A241" s="1">
        <v>42634</v>
      </c>
      <c r="B241" s="8">
        <f>IFERROR(RANK(修正久期!B241,修正久期!$B241:$F241),"")</f>
        <v>2</v>
      </c>
      <c r="C241" s="8">
        <f>IFERROR(RANK(修正久期!C241,修正久期!$B241:$F241),"")</f>
        <v>1</v>
      </c>
      <c r="D241" s="8">
        <f>IFERROR(RANK(修正久期!D241,修正久期!$B241:$F241),"")</f>
        <v>3</v>
      </c>
      <c r="E241" s="8">
        <f>IFERROR(RANK(修正久期!E241,修正久期!$B241:$F241),"")</f>
        <v>5</v>
      </c>
      <c r="F241" s="8">
        <f>IFERROR(RANK(修正久期!F241,修正久期!$B241:$F241),"")</f>
        <v>4</v>
      </c>
    </row>
    <row r="242" spans="1:6" x14ac:dyDescent="0.15">
      <c r="A242" s="1">
        <v>42635</v>
      </c>
      <c r="B242" s="8">
        <f>IFERROR(RANK(修正久期!B242,修正久期!$B242:$F242),"")</f>
        <v>2</v>
      </c>
      <c r="C242" s="8">
        <f>IFERROR(RANK(修正久期!C242,修正久期!$B242:$F242),"")</f>
        <v>1</v>
      </c>
      <c r="D242" s="8">
        <f>IFERROR(RANK(修正久期!D242,修正久期!$B242:$F242),"")</f>
        <v>3</v>
      </c>
      <c r="E242" s="8">
        <f>IFERROR(RANK(修正久期!E242,修正久期!$B242:$F242),"")</f>
        <v>5</v>
      </c>
      <c r="F242" s="8">
        <f>IFERROR(RANK(修正久期!F242,修正久期!$B242:$F242),"")</f>
        <v>4</v>
      </c>
    </row>
    <row r="243" spans="1:6" x14ac:dyDescent="0.15">
      <c r="A243" s="1">
        <v>42636</v>
      </c>
      <c r="B243" s="8">
        <f>IFERROR(RANK(修正久期!B243,修正久期!$B243:$F243),"")</f>
        <v>2</v>
      </c>
      <c r="C243" s="8">
        <f>IFERROR(RANK(修正久期!C243,修正久期!$B243:$F243),"")</f>
        <v>1</v>
      </c>
      <c r="D243" s="8">
        <f>IFERROR(RANK(修正久期!D243,修正久期!$B243:$F243),"")</f>
        <v>3</v>
      </c>
      <c r="E243" s="8">
        <f>IFERROR(RANK(修正久期!E243,修正久期!$B243:$F243),"")</f>
        <v>5</v>
      </c>
      <c r="F243" s="8">
        <f>IFERROR(RANK(修正久期!F243,修正久期!$B243:$F243),"")</f>
        <v>4</v>
      </c>
    </row>
    <row r="244" spans="1:6" x14ac:dyDescent="0.15">
      <c r="A244" s="1">
        <v>42639</v>
      </c>
      <c r="B244" s="8">
        <f>IFERROR(RANK(修正久期!B244,修正久期!$B244:$F244),"")</f>
        <v>2</v>
      </c>
      <c r="C244" s="8">
        <f>IFERROR(RANK(修正久期!C244,修正久期!$B244:$F244),"")</f>
        <v>1</v>
      </c>
      <c r="D244" s="8">
        <f>IFERROR(RANK(修正久期!D244,修正久期!$B244:$F244),"")</f>
        <v>3</v>
      </c>
      <c r="E244" s="8">
        <f>IFERROR(RANK(修正久期!E244,修正久期!$B244:$F244),"")</f>
        <v>5</v>
      </c>
      <c r="F244" s="8">
        <f>IFERROR(RANK(修正久期!F244,修正久期!$B244:$F244),"")</f>
        <v>4</v>
      </c>
    </row>
    <row r="245" spans="1:6" x14ac:dyDescent="0.15">
      <c r="A245" s="1">
        <v>42640</v>
      </c>
      <c r="B245" s="8">
        <f>IFERROR(RANK(修正久期!B245,修正久期!$B245:$F245),"")</f>
        <v>2</v>
      </c>
      <c r="C245" s="8">
        <f>IFERROR(RANK(修正久期!C245,修正久期!$B245:$F245),"")</f>
        <v>1</v>
      </c>
      <c r="D245" s="8">
        <f>IFERROR(RANK(修正久期!D245,修正久期!$B245:$F245),"")</f>
        <v>3</v>
      </c>
      <c r="E245" s="8">
        <f>IFERROR(RANK(修正久期!E245,修正久期!$B245:$F245),"")</f>
        <v>5</v>
      </c>
      <c r="F245" s="8">
        <f>IFERROR(RANK(修正久期!F245,修正久期!$B245:$F245),"")</f>
        <v>4</v>
      </c>
    </row>
    <row r="246" spans="1:6" x14ac:dyDescent="0.15">
      <c r="A246" s="1">
        <v>42641</v>
      </c>
      <c r="B246" s="8">
        <f>IFERROR(RANK(修正久期!B246,修正久期!$B246:$F246),"")</f>
        <v>2</v>
      </c>
      <c r="C246" s="8">
        <f>IFERROR(RANK(修正久期!C246,修正久期!$B246:$F246),"")</f>
        <v>1</v>
      </c>
      <c r="D246" s="8">
        <f>IFERROR(RANK(修正久期!D246,修正久期!$B246:$F246),"")</f>
        <v>3</v>
      </c>
      <c r="E246" s="8">
        <f>IFERROR(RANK(修正久期!E246,修正久期!$B246:$F246),"")</f>
        <v>5</v>
      </c>
      <c r="F246" s="8">
        <f>IFERROR(RANK(修正久期!F246,修正久期!$B246:$F246),"")</f>
        <v>4</v>
      </c>
    </row>
    <row r="247" spans="1:6" x14ac:dyDescent="0.15">
      <c r="A247" s="1">
        <v>42642</v>
      </c>
      <c r="B247" s="8">
        <f>IFERROR(RANK(修正久期!B247,修正久期!$B247:$F247),"")</f>
        <v>2</v>
      </c>
      <c r="C247" s="8">
        <f>IFERROR(RANK(修正久期!C247,修正久期!$B247:$F247),"")</f>
        <v>1</v>
      </c>
      <c r="D247" s="8">
        <f>IFERROR(RANK(修正久期!D247,修正久期!$B247:$F247),"")</f>
        <v>3</v>
      </c>
      <c r="E247" s="8">
        <f>IFERROR(RANK(修正久期!E247,修正久期!$B247:$F247),"")</f>
        <v>5</v>
      </c>
      <c r="F247" s="8">
        <f>IFERROR(RANK(修正久期!F247,修正久期!$B247:$F247),"")</f>
        <v>4</v>
      </c>
    </row>
    <row r="248" spans="1:6" x14ac:dyDescent="0.15">
      <c r="A248" s="1">
        <v>42643</v>
      </c>
      <c r="B248" s="8">
        <f>IFERROR(RANK(修正久期!B248,修正久期!$B248:$F248),"")</f>
        <v>2</v>
      </c>
      <c r="C248" s="8">
        <f>IFERROR(RANK(修正久期!C248,修正久期!$B248:$F248),"")</f>
        <v>1</v>
      </c>
      <c r="D248" s="8">
        <f>IFERROR(RANK(修正久期!D248,修正久期!$B248:$F248),"")</f>
        <v>3</v>
      </c>
      <c r="E248" s="8">
        <f>IFERROR(RANK(修正久期!E248,修正久期!$B248:$F248),"")</f>
        <v>5</v>
      </c>
      <c r="F248" s="8">
        <f>IFERROR(RANK(修正久期!F248,修正久期!$B248:$F248),"")</f>
        <v>4</v>
      </c>
    </row>
    <row r="249" spans="1:6" x14ac:dyDescent="0.15">
      <c r="A249" s="1">
        <v>42653</v>
      </c>
      <c r="B249" s="8">
        <f>IFERROR(RANK(修正久期!B249,修正久期!$B249:$F249),"")</f>
        <v>2</v>
      </c>
      <c r="C249" s="8">
        <f>IFERROR(RANK(修正久期!C249,修正久期!$B249:$F249),"")</f>
        <v>1</v>
      </c>
      <c r="D249" s="8">
        <f>IFERROR(RANK(修正久期!D249,修正久期!$B249:$F249),"")</f>
        <v>3</v>
      </c>
      <c r="E249" s="8">
        <f>IFERROR(RANK(修正久期!E249,修正久期!$B249:$F249),"")</f>
        <v>5</v>
      </c>
      <c r="F249" s="8">
        <f>IFERROR(RANK(修正久期!F249,修正久期!$B249:$F249),"")</f>
        <v>4</v>
      </c>
    </row>
    <row r="250" spans="1:6" x14ac:dyDescent="0.15">
      <c r="A250" s="1">
        <v>42654</v>
      </c>
      <c r="B250" s="8">
        <f>IFERROR(RANK(修正久期!B250,修正久期!$B250:$F250),"")</f>
        <v>2</v>
      </c>
      <c r="C250" s="8">
        <f>IFERROR(RANK(修正久期!C250,修正久期!$B250:$F250),"")</f>
        <v>1</v>
      </c>
      <c r="D250" s="8">
        <f>IFERROR(RANK(修正久期!D250,修正久期!$B250:$F250),"")</f>
        <v>3</v>
      </c>
      <c r="E250" s="8">
        <f>IFERROR(RANK(修正久期!E250,修正久期!$B250:$F250),"")</f>
        <v>5</v>
      </c>
      <c r="F250" s="8">
        <f>IFERROR(RANK(修正久期!F250,修正久期!$B250:$F250),"")</f>
        <v>4</v>
      </c>
    </row>
    <row r="251" spans="1:6" x14ac:dyDescent="0.15">
      <c r="A251" s="1">
        <v>42655</v>
      </c>
      <c r="B251" s="8">
        <f>IFERROR(RANK(修正久期!B251,修正久期!$B251:$F251),"")</f>
        <v>2</v>
      </c>
      <c r="C251" s="8">
        <f>IFERROR(RANK(修正久期!C251,修正久期!$B251:$F251),"")</f>
        <v>1</v>
      </c>
      <c r="D251" s="8">
        <f>IFERROR(RANK(修正久期!D251,修正久期!$B251:$F251),"")</f>
        <v>3</v>
      </c>
      <c r="E251" s="8">
        <f>IFERROR(RANK(修正久期!E251,修正久期!$B251:$F251),"")</f>
        <v>5</v>
      </c>
      <c r="F251" s="8">
        <f>IFERROR(RANK(修正久期!F251,修正久期!$B251:$F251),"")</f>
        <v>4</v>
      </c>
    </row>
    <row r="252" spans="1:6" x14ac:dyDescent="0.15">
      <c r="A252" s="1">
        <v>42656</v>
      </c>
      <c r="B252" s="8">
        <f>IFERROR(RANK(修正久期!B252,修正久期!$B252:$F252),"")</f>
        <v>2</v>
      </c>
      <c r="C252" s="8">
        <f>IFERROR(RANK(修正久期!C252,修正久期!$B252:$F252),"")</f>
        <v>1</v>
      </c>
      <c r="D252" s="8">
        <f>IFERROR(RANK(修正久期!D252,修正久期!$B252:$F252),"")</f>
        <v>3</v>
      </c>
      <c r="E252" s="8">
        <f>IFERROR(RANK(修正久期!E252,修正久期!$B252:$F252),"")</f>
        <v>5</v>
      </c>
      <c r="F252" s="8">
        <f>IFERROR(RANK(修正久期!F252,修正久期!$B252:$F252),"")</f>
        <v>4</v>
      </c>
    </row>
    <row r="253" spans="1:6" x14ac:dyDescent="0.15">
      <c r="A253" s="1">
        <v>42657</v>
      </c>
      <c r="B253" s="8">
        <f>IFERROR(RANK(修正久期!B253,修正久期!$B253:$F253),"")</f>
        <v>2</v>
      </c>
      <c r="C253" s="8">
        <f>IFERROR(RANK(修正久期!C253,修正久期!$B253:$F253),"")</f>
        <v>1</v>
      </c>
      <c r="D253" s="8">
        <f>IFERROR(RANK(修正久期!D253,修正久期!$B253:$F253),"")</f>
        <v>3</v>
      </c>
      <c r="E253" s="8">
        <f>IFERROR(RANK(修正久期!E253,修正久期!$B253:$F253),"")</f>
        <v>5</v>
      </c>
      <c r="F253" s="8">
        <f>IFERROR(RANK(修正久期!F253,修正久期!$B253:$F253),"")</f>
        <v>4</v>
      </c>
    </row>
    <row r="254" spans="1:6" x14ac:dyDescent="0.15">
      <c r="A254" s="1">
        <v>42660</v>
      </c>
      <c r="B254" s="8">
        <f>IFERROR(RANK(修正久期!B254,修正久期!$B254:$F254),"")</f>
        <v>2</v>
      </c>
      <c r="C254" s="8">
        <f>IFERROR(RANK(修正久期!C254,修正久期!$B254:$F254),"")</f>
        <v>1</v>
      </c>
      <c r="D254" s="8">
        <f>IFERROR(RANK(修正久期!D254,修正久期!$B254:$F254),"")</f>
        <v>3</v>
      </c>
      <c r="E254" s="8">
        <f>IFERROR(RANK(修正久期!E254,修正久期!$B254:$F254),"")</f>
        <v>5</v>
      </c>
      <c r="F254" s="8">
        <f>IFERROR(RANK(修正久期!F254,修正久期!$B254:$F254),"")</f>
        <v>4</v>
      </c>
    </row>
    <row r="255" spans="1:6" x14ac:dyDescent="0.15">
      <c r="A255" s="1">
        <v>42661</v>
      </c>
      <c r="B255" s="8">
        <f>IFERROR(RANK(修正久期!B255,修正久期!$B255:$F255),"")</f>
        <v>2</v>
      </c>
      <c r="C255" s="8">
        <f>IFERROR(RANK(修正久期!C255,修正久期!$B255:$F255),"")</f>
        <v>1</v>
      </c>
      <c r="D255" s="8">
        <f>IFERROR(RANK(修正久期!D255,修正久期!$B255:$F255),"")</f>
        <v>3</v>
      </c>
      <c r="E255" s="8">
        <f>IFERROR(RANK(修正久期!E255,修正久期!$B255:$F255),"")</f>
        <v>5</v>
      </c>
      <c r="F255" s="8">
        <f>IFERROR(RANK(修正久期!F255,修正久期!$B255:$F255),"")</f>
        <v>4</v>
      </c>
    </row>
    <row r="256" spans="1:6" x14ac:dyDescent="0.15">
      <c r="A256" s="1">
        <v>42662</v>
      </c>
      <c r="B256" s="8">
        <f>IFERROR(RANK(修正久期!B256,修正久期!$B256:$F256),"")</f>
        <v>2</v>
      </c>
      <c r="C256" s="8">
        <f>IFERROR(RANK(修正久期!C256,修正久期!$B256:$F256),"")</f>
        <v>1</v>
      </c>
      <c r="D256" s="8">
        <f>IFERROR(RANK(修正久期!D256,修正久期!$B256:$F256),"")</f>
        <v>3</v>
      </c>
      <c r="E256" s="8">
        <f>IFERROR(RANK(修正久期!E256,修正久期!$B256:$F256),"")</f>
        <v>5</v>
      </c>
      <c r="F256" s="8">
        <f>IFERROR(RANK(修正久期!F256,修正久期!$B256:$F256),"")</f>
        <v>4</v>
      </c>
    </row>
    <row r="257" spans="1:6" x14ac:dyDescent="0.15">
      <c r="A257" s="1">
        <v>42663</v>
      </c>
      <c r="B257" s="8">
        <f>IFERROR(RANK(修正久期!B257,修正久期!$B257:$F257),"")</f>
        <v>2</v>
      </c>
      <c r="C257" s="8">
        <f>IFERROR(RANK(修正久期!C257,修正久期!$B257:$F257),"")</f>
        <v>1</v>
      </c>
      <c r="D257" s="8">
        <f>IFERROR(RANK(修正久期!D257,修正久期!$B257:$F257),"")</f>
        <v>3</v>
      </c>
      <c r="E257" s="8">
        <f>IFERROR(RANK(修正久期!E257,修正久期!$B257:$F257),"")</f>
        <v>5</v>
      </c>
      <c r="F257" s="8">
        <f>IFERROR(RANK(修正久期!F257,修正久期!$B257:$F257),"")</f>
        <v>4</v>
      </c>
    </row>
    <row r="258" spans="1:6" x14ac:dyDescent="0.15">
      <c r="A258" s="1">
        <v>42664</v>
      </c>
      <c r="B258" s="8">
        <f>IFERROR(RANK(修正久期!B258,修正久期!$B258:$F258),"")</f>
        <v>2</v>
      </c>
      <c r="C258" s="8">
        <f>IFERROR(RANK(修正久期!C258,修正久期!$B258:$F258),"")</f>
        <v>1</v>
      </c>
      <c r="D258" s="8">
        <f>IFERROR(RANK(修正久期!D258,修正久期!$B258:$F258),"")</f>
        <v>3</v>
      </c>
      <c r="E258" s="8">
        <f>IFERROR(RANK(修正久期!E258,修正久期!$B258:$F258),"")</f>
        <v>5</v>
      </c>
      <c r="F258" s="8">
        <f>IFERROR(RANK(修正久期!F258,修正久期!$B258:$F258),"")</f>
        <v>4</v>
      </c>
    </row>
    <row r="259" spans="1:6" x14ac:dyDescent="0.15">
      <c r="A259" s="1">
        <v>42667</v>
      </c>
      <c r="B259" s="8">
        <f>IFERROR(RANK(修正久期!B259,修正久期!$B259:$F259),"")</f>
        <v>2</v>
      </c>
      <c r="C259" s="8">
        <f>IFERROR(RANK(修正久期!C259,修正久期!$B259:$F259),"")</f>
        <v>1</v>
      </c>
      <c r="D259" s="8">
        <f>IFERROR(RANK(修正久期!D259,修正久期!$B259:$F259),"")</f>
        <v>3</v>
      </c>
      <c r="E259" s="8">
        <f>IFERROR(RANK(修正久期!E259,修正久期!$B259:$F259),"")</f>
        <v>5</v>
      </c>
      <c r="F259" s="8">
        <f>IFERROR(RANK(修正久期!F259,修正久期!$B259:$F259),"")</f>
        <v>4</v>
      </c>
    </row>
    <row r="260" spans="1:6" x14ac:dyDescent="0.15">
      <c r="A260" s="1">
        <v>42668</v>
      </c>
      <c r="B260" s="8">
        <f>IFERROR(RANK(修正久期!B260,修正久期!$B260:$F260),"")</f>
        <v>2</v>
      </c>
      <c r="C260" s="8">
        <f>IFERROR(RANK(修正久期!C260,修正久期!$B260:$F260),"")</f>
        <v>1</v>
      </c>
      <c r="D260" s="8">
        <f>IFERROR(RANK(修正久期!D260,修正久期!$B260:$F260),"")</f>
        <v>3</v>
      </c>
      <c r="E260" s="8">
        <f>IFERROR(RANK(修正久期!E260,修正久期!$B260:$F260),"")</f>
        <v>5</v>
      </c>
      <c r="F260" s="8">
        <f>IFERROR(RANK(修正久期!F260,修正久期!$B260:$F260),"")</f>
        <v>4</v>
      </c>
    </row>
    <row r="261" spans="1:6" x14ac:dyDescent="0.15">
      <c r="A261" s="1">
        <v>42669</v>
      </c>
      <c r="B261" s="8">
        <f>IFERROR(RANK(修正久期!B261,修正久期!$B261:$F261),"")</f>
        <v>2</v>
      </c>
      <c r="C261" s="8">
        <f>IFERROR(RANK(修正久期!C261,修正久期!$B261:$F261),"")</f>
        <v>1</v>
      </c>
      <c r="D261" s="8">
        <f>IFERROR(RANK(修正久期!D261,修正久期!$B261:$F261),"")</f>
        <v>3</v>
      </c>
      <c r="E261" s="8">
        <f>IFERROR(RANK(修正久期!E261,修正久期!$B261:$F261),"")</f>
        <v>5</v>
      </c>
      <c r="F261" s="8">
        <f>IFERROR(RANK(修正久期!F261,修正久期!$B261:$F261),"")</f>
        <v>4</v>
      </c>
    </row>
    <row r="262" spans="1:6" x14ac:dyDescent="0.15">
      <c r="A262" s="1">
        <v>42670</v>
      </c>
      <c r="B262" s="8">
        <f>IFERROR(RANK(修正久期!B262,修正久期!$B262:$F262),"")</f>
        <v>2</v>
      </c>
      <c r="C262" s="8">
        <f>IFERROR(RANK(修正久期!C262,修正久期!$B262:$F262),"")</f>
        <v>1</v>
      </c>
      <c r="D262" s="8">
        <f>IFERROR(RANK(修正久期!D262,修正久期!$B262:$F262),"")</f>
        <v>3</v>
      </c>
      <c r="E262" s="8">
        <f>IFERROR(RANK(修正久期!E262,修正久期!$B262:$F262),"")</f>
        <v>5</v>
      </c>
      <c r="F262" s="8">
        <f>IFERROR(RANK(修正久期!F262,修正久期!$B262:$F262),"")</f>
        <v>4</v>
      </c>
    </row>
    <row r="263" spans="1:6" x14ac:dyDescent="0.15">
      <c r="A263" s="1">
        <v>42671</v>
      </c>
      <c r="B263" s="8">
        <f>IFERROR(RANK(修正久期!B263,修正久期!$B263:$F263),"")</f>
        <v>2</v>
      </c>
      <c r="C263" s="8">
        <f>IFERROR(RANK(修正久期!C263,修正久期!$B263:$F263),"")</f>
        <v>1</v>
      </c>
      <c r="D263" s="8">
        <f>IFERROR(RANK(修正久期!D263,修正久期!$B263:$F263),"")</f>
        <v>3</v>
      </c>
      <c r="E263" s="8">
        <f>IFERROR(RANK(修正久期!E263,修正久期!$B263:$F263),"")</f>
        <v>5</v>
      </c>
      <c r="F263" s="8">
        <f>IFERROR(RANK(修正久期!F263,修正久期!$B263:$F263),"")</f>
        <v>4</v>
      </c>
    </row>
    <row r="264" spans="1:6" x14ac:dyDescent="0.15">
      <c r="A264" s="1">
        <v>42674</v>
      </c>
      <c r="B264" s="8">
        <f>IFERROR(RANK(修正久期!B264,修正久期!$B264:$F264),"")</f>
        <v>2</v>
      </c>
      <c r="C264" s="8">
        <f>IFERROR(RANK(修正久期!C264,修正久期!$B264:$F264),"")</f>
        <v>1</v>
      </c>
      <c r="D264" s="8">
        <f>IFERROR(RANK(修正久期!D264,修正久期!$B264:$F264),"")</f>
        <v>3</v>
      </c>
      <c r="E264" s="8">
        <f>IFERROR(RANK(修正久期!E264,修正久期!$B264:$F264),"")</f>
        <v>5</v>
      </c>
      <c r="F264" s="8">
        <f>IFERROR(RANK(修正久期!F264,修正久期!$B264:$F264),"")</f>
        <v>4</v>
      </c>
    </row>
    <row r="265" spans="1:6" x14ac:dyDescent="0.15">
      <c r="A265" s="1">
        <v>42675</v>
      </c>
      <c r="B265" s="8">
        <f>IFERROR(RANK(修正久期!B265,修正久期!$B265:$F265),"")</f>
        <v>2</v>
      </c>
      <c r="C265" s="8">
        <f>IFERROR(RANK(修正久期!C265,修正久期!$B265:$F265),"")</f>
        <v>1</v>
      </c>
      <c r="D265" s="8">
        <f>IFERROR(RANK(修正久期!D265,修正久期!$B265:$F265),"")</f>
        <v>3</v>
      </c>
      <c r="E265" s="8">
        <f>IFERROR(RANK(修正久期!E265,修正久期!$B265:$F265),"")</f>
        <v>5</v>
      </c>
      <c r="F265" s="8">
        <f>IFERROR(RANK(修正久期!F265,修正久期!$B265:$F265),"")</f>
        <v>4</v>
      </c>
    </row>
    <row r="266" spans="1:6" x14ac:dyDescent="0.15">
      <c r="A266" s="1">
        <v>42676</v>
      </c>
      <c r="B266" s="8">
        <f>IFERROR(RANK(修正久期!B266,修正久期!$B266:$F266),"")</f>
        <v>2</v>
      </c>
      <c r="C266" s="8">
        <f>IFERROR(RANK(修正久期!C266,修正久期!$B266:$F266),"")</f>
        <v>1</v>
      </c>
      <c r="D266" s="8">
        <f>IFERROR(RANK(修正久期!D266,修正久期!$B266:$F266),"")</f>
        <v>3</v>
      </c>
      <c r="E266" s="8">
        <f>IFERROR(RANK(修正久期!E266,修正久期!$B266:$F266),"")</f>
        <v>5</v>
      </c>
      <c r="F266" s="8">
        <f>IFERROR(RANK(修正久期!F266,修正久期!$B266:$F266),"")</f>
        <v>4</v>
      </c>
    </row>
    <row r="267" spans="1:6" x14ac:dyDescent="0.15">
      <c r="A267" s="1">
        <v>42677</v>
      </c>
      <c r="B267" s="8">
        <f>IFERROR(RANK(修正久期!B267,修正久期!$B267:$F267),"")</f>
        <v>2</v>
      </c>
      <c r="C267" s="8">
        <f>IFERROR(RANK(修正久期!C267,修正久期!$B267:$F267),"")</f>
        <v>1</v>
      </c>
      <c r="D267" s="8">
        <f>IFERROR(RANK(修正久期!D267,修正久期!$B267:$F267),"")</f>
        <v>3</v>
      </c>
      <c r="E267" s="8">
        <f>IFERROR(RANK(修正久期!E267,修正久期!$B267:$F267),"")</f>
        <v>5</v>
      </c>
      <c r="F267" s="8">
        <f>IFERROR(RANK(修正久期!F267,修正久期!$B267:$F267),"")</f>
        <v>4</v>
      </c>
    </row>
    <row r="268" spans="1:6" x14ac:dyDescent="0.15">
      <c r="A268" s="1">
        <v>42678</v>
      </c>
      <c r="B268" s="8">
        <f>IFERROR(RANK(修正久期!B268,修正久期!$B268:$F268),"")</f>
        <v>2</v>
      </c>
      <c r="C268" s="8">
        <f>IFERROR(RANK(修正久期!C268,修正久期!$B268:$F268),"")</f>
        <v>1</v>
      </c>
      <c r="D268" s="8">
        <f>IFERROR(RANK(修正久期!D268,修正久期!$B268:$F268),"")</f>
        <v>3</v>
      </c>
      <c r="E268" s="8">
        <f>IFERROR(RANK(修正久期!E268,修正久期!$B268:$F268),"")</f>
        <v>5</v>
      </c>
      <c r="F268" s="8">
        <f>IFERROR(RANK(修正久期!F268,修正久期!$B268:$F268),"")</f>
        <v>4</v>
      </c>
    </row>
    <row r="269" spans="1:6" x14ac:dyDescent="0.15">
      <c r="A269" s="1">
        <v>42681</v>
      </c>
      <c r="B269" s="8">
        <f>IFERROR(RANK(修正久期!B269,修正久期!$B269:$F269),"")</f>
        <v>2</v>
      </c>
      <c r="C269" s="8">
        <f>IFERROR(RANK(修正久期!C269,修正久期!$B269:$F269),"")</f>
        <v>1</v>
      </c>
      <c r="D269" s="8">
        <f>IFERROR(RANK(修正久期!D269,修正久期!$B269:$F269),"")</f>
        <v>3</v>
      </c>
      <c r="E269" s="8">
        <f>IFERROR(RANK(修正久期!E269,修正久期!$B269:$F269),"")</f>
        <v>5</v>
      </c>
      <c r="F269" s="8">
        <f>IFERROR(RANK(修正久期!F269,修正久期!$B269:$F269),"")</f>
        <v>4</v>
      </c>
    </row>
    <row r="270" spans="1:6" x14ac:dyDescent="0.15">
      <c r="A270" s="1">
        <v>42682</v>
      </c>
      <c r="B270" s="8">
        <f>IFERROR(RANK(修正久期!B270,修正久期!$B270:$F270),"")</f>
        <v>2</v>
      </c>
      <c r="C270" s="8">
        <f>IFERROR(RANK(修正久期!C270,修正久期!$B270:$F270),"")</f>
        <v>1</v>
      </c>
      <c r="D270" s="8">
        <f>IFERROR(RANK(修正久期!D270,修正久期!$B270:$F270),"")</f>
        <v>3</v>
      </c>
      <c r="E270" s="8">
        <f>IFERROR(RANK(修正久期!E270,修正久期!$B270:$F270),"")</f>
        <v>5</v>
      </c>
      <c r="F270" s="8">
        <f>IFERROR(RANK(修正久期!F270,修正久期!$B270:$F270),"")</f>
        <v>4</v>
      </c>
    </row>
    <row r="271" spans="1:6" x14ac:dyDescent="0.15">
      <c r="A271" s="1">
        <v>42683</v>
      </c>
      <c r="B271" s="8">
        <f>IFERROR(RANK(修正久期!B271,修正久期!$B271:$F271),"")</f>
        <v>2</v>
      </c>
      <c r="C271" s="8">
        <f>IFERROR(RANK(修正久期!C271,修正久期!$B271:$F271),"")</f>
        <v>1</v>
      </c>
      <c r="D271" s="8">
        <f>IFERROR(RANK(修正久期!D271,修正久期!$B271:$F271),"")</f>
        <v>3</v>
      </c>
      <c r="E271" s="8">
        <f>IFERROR(RANK(修正久期!E271,修正久期!$B271:$F271),"")</f>
        <v>5</v>
      </c>
      <c r="F271" s="8">
        <f>IFERROR(RANK(修正久期!F271,修正久期!$B271:$F271),"")</f>
        <v>4</v>
      </c>
    </row>
    <row r="272" spans="1:6" x14ac:dyDescent="0.15">
      <c r="A272" s="1">
        <v>42684</v>
      </c>
      <c r="B272" s="8">
        <f>IFERROR(RANK(修正久期!B272,修正久期!$B272:$F272),"")</f>
        <v>2</v>
      </c>
      <c r="C272" s="8">
        <f>IFERROR(RANK(修正久期!C272,修正久期!$B272:$F272),"")</f>
        <v>1</v>
      </c>
      <c r="D272" s="8">
        <f>IFERROR(RANK(修正久期!D272,修正久期!$B272:$F272),"")</f>
        <v>3</v>
      </c>
      <c r="E272" s="8">
        <f>IFERROR(RANK(修正久期!E272,修正久期!$B272:$F272),"")</f>
        <v>5</v>
      </c>
      <c r="F272" s="8">
        <f>IFERROR(RANK(修正久期!F272,修正久期!$B272:$F272),"")</f>
        <v>4</v>
      </c>
    </row>
    <row r="273" spans="1:6" x14ac:dyDescent="0.15">
      <c r="A273" s="1">
        <v>42685</v>
      </c>
      <c r="B273" s="8">
        <f>IFERROR(RANK(修正久期!B273,修正久期!$B273:$F273),"")</f>
        <v>2</v>
      </c>
      <c r="C273" s="8">
        <f>IFERROR(RANK(修正久期!C273,修正久期!$B273:$F273),"")</f>
        <v>1</v>
      </c>
      <c r="D273" s="8">
        <f>IFERROR(RANK(修正久期!D273,修正久期!$B273:$F273),"")</f>
        <v>3</v>
      </c>
      <c r="E273" s="8">
        <f>IFERROR(RANK(修正久期!E273,修正久期!$B273:$F273),"")</f>
        <v>5</v>
      </c>
      <c r="F273" s="8">
        <f>IFERROR(RANK(修正久期!F273,修正久期!$B273:$F273),"")</f>
        <v>4</v>
      </c>
    </row>
    <row r="274" spans="1:6" x14ac:dyDescent="0.15">
      <c r="A274" s="1">
        <v>42688</v>
      </c>
      <c r="B274" s="8">
        <f>IFERROR(RANK(修正久期!B274,修正久期!$B274:$F274),"")</f>
        <v>2</v>
      </c>
      <c r="C274" s="8">
        <f>IFERROR(RANK(修正久期!C274,修正久期!$B274:$F274),"")</f>
        <v>1</v>
      </c>
      <c r="D274" s="8">
        <f>IFERROR(RANK(修正久期!D274,修正久期!$B274:$F274),"")</f>
        <v>3</v>
      </c>
      <c r="E274" s="8">
        <f>IFERROR(RANK(修正久期!E274,修正久期!$B274:$F274),"")</f>
        <v>5</v>
      </c>
      <c r="F274" s="8">
        <f>IFERROR(RANK(修正久期!F274,修正久期!$B274:$F274),"")</f>
        <v>4</v>
      </c>
    </row>
    <row r="275" spans="1:6" x14ac:dyDescent="0.15">
      <c r="A275" s="1">
        <v>42689</v>
      </c>
      <c r="B275" s="8">
        <f>IFERROR(RANK(修正久期!B275,修正久期!$B275:$F275),"")</f>
        <v>2</v>
      </c>
      <c r="C275" s="8">
        <f>IFERROR(RANK(修正久期!C275,修正久期!$B275:$F275),"")</f>
        <v>1</v>
      </c>
      <c r="D275" s="8">
        <f>IFERROR(RANK(修正久期!D275,修正久期!$B275:$F275),"")</f>
        <v>3</v>
      </c>
      <c r="E275" s="8">
        <f>IFERROR(RANK(修正久期!E275,修正久期!$B275:$F275),"")</f>
        <v>5</v>
      </c>
      <c r="F275" s="8">
        <f>IFERROR(RANK(修正久期!F275,修正久期!$B275:$F275),"")</f>
        <v>4</v>
      </c>
    </row>
    <row r="276" spans="1:6" x14ac:dyDescent="0.15">
      <c r="A276" s="1">
        <v>42690</v>
      </c>
      <c r="B276" s="8">
        <f>IFERROR(RANK(修正久期!B276,修正久期!$B276:$F276),"")</f>
        <v>2</v>
      </c>
      <c r="C276" s="8">
        <f>IFERROR(RANK(修正久期!C276,修正久期!$B276:$F276),"")</f>
        <v>1</v>
      </c>
      <c r="D276" s="8">
        <f>IFERROR(RANK(修正久期!D276,修正久期!$B276:$F276),"")</f>
        <v>3</v>
      </c>
      <c r="E276" s="8">
        <f>IFERROR(RANK(修正久期!E276,修正久期!$B276:$F276),"")</f>
        <v>5</v>
      </c>
      <c r="F276" s="8">
        <f>IFERROR(RANK(修正久期!F276,修正久期!$B276:$F276),"")</f>
        <v>4</v>
      </c>
    </row>
    <row r="277" spans="1:6" x14ac:dyDescent="0.15">
      <c r="A277" s="1">
        <v>42691</v>
      </c>
      <c r="B277" s="8">
        <f>IFERROR(RANK(修正久期!B277,修正久期!$B277:$F277),"")</f>
        <v>2</v>
      </c>
      <c r="C277" s="8">
        <f>IFERROR(RANK(修正久期!C277,修正久期!$B277:$F277),"")</f>
        <v>1</v>
      </c>
      <c r="D277" s="8">
        <f>IFERROR(RANK(修正久期!D277,修正久期!$B277:$F277),"")</f>
        <v>3</v>
      </c>
      <c r="E277" s="8">
        <f>IFERROR(RANK(修正久期!E277,修正久期!$B277:$F277),"")</f>
        <v>5</v>
      </c>
      <c r="F277" s="8">
        <f>IFERROR(RANK(修正久期!F277,修正久期!$B277:$F277),"")</f>
        <v>4</v>
      </c>
    </row>
    <row r="278" spans="1:6" x14ac:dyDescent="0.15">
      <c r="A278" s="1">
        <v>42692</v>
      </c>
      <c r="B278" s="8">
        <f>IFERROR(RANK(修正久期!B278,修正久期!$B278:$F278),"")</f>
        <v>2</v>
      </c>
      <c r="C278" s="8">
        <f>IFERROR(RANK(修正久期!C278,修正久期!$B278:$F278),"")</f>
        <v>1</v>
      </c>
      <c r="D278" s="8">
        <f>IFERROR(RANK(修正久期!D278,修正久期!$B278:$F278),"")</f>
        <v>3</v>
      </c>
      <c r="E278" s="8">
        <f>IFERROR(RANK(修正久期!E278,修正久期!$B278:$F278),"")</f>
        <v>5</v>
      </c>
      <c r="F278" s="8">
        <f>IFERROR(RANK(修正久期!F278,修正久期!$B278:$F278),"")</f>
        <v>4</v>
      </c>
    </row>
    <row r="279" spans="1:6" x14ac:dyDescent="0.15">
      <c r="A279" s="1">
        <v>42695</v>
      </c>
      <c r="B279" s="8">
        <f>IFERROR(RANK(修正久期!B279,修正久期!$B279:$F279),"")</f>
        <v>2</v>
      </c>
      <c r="C279" s="8">
        <f>IFERROR(RANK(修正久期!C279,修正久期!$B279:$F279),"")</f>
        <v>1</v>
      </c>
      <c r="D279" s="8">
        <f>IFERROR(RANK(修正久期!D279,修正久期!$B279:$F279),"")</f>
        <v>3</v>
      </c>
      <c r="E279" s="8">
        <f>IFERROR(RANK(修正久期!E279,修正久期!$B279:$F279),"")</f>
        <v>5</v>
      </c>
      <c r="F279" s="8">
        <f>IFERROR(RANK(修正久期!F279,修正久期!$B279:$F279),"")</f>
        <v>4</v>
      </c>
    </row>
    <row r="280" spans="1:6" x14ac:dyDescent="0.15">
      <c r="A280" s="1">
        <v>42696</v>
      </c>
      <c r="B280" s="8">
        <f>IFERROR(RANK(修正久期!B280,修正久期!$B280:$F280),"")</f>
        <v>2</v>
      </c>
      <c r="C280" s="8">
        <f>IFERROR(RANK(修正久期!C280,修正久期!$B280:$F280),"")</f>
        <v>1</v>
      </c>
      <c r="D280" s="8">
        <f>IFERROR(RANK(修正久期!D280,修正久期!$B280:$F280),"")</f>
        <v>3</v>
      </c>
      <c r="E280" s="8">
        <f>IFERROR(RANK(修正久期!E280,修正久期!$B280:$F280),"")</f>
        <v>5</v>
      </c>
      <c r="F280" s="8">
        <f>IFERROR(RANK(修正久期!F280,修正久期!$B280:$F280),"")</f>
        <v>4</v>
      </c>
    </row>
    <row r="281" spans="1:6" x14ac:dyDescent="0.15">
      <c r="A281" s="1">
        <v>42697</v>
      </c>
      <c r="B281" s="8">
        <f>IFERROR(RANK(修正久期!B281,修正久期!$B281:$F281),"")</f>
        <v>2</v>
      </c>
      <c r="C281" s="8">
        <f>IFERROR(RANK(修正久期!C281,修正久期!$B281:$F281),"")</f>
        <v>1</v>
      </c>
      <c r="D281" s="8">
        <f>IFERROR(RANK(修正久期!D281,修正久期!$B281:$F281),"")</f>
        <v>3</v>
      </c>
      <c r="E281" s="8">
        <f>IFERROR(RANK(修正久期!E281,修正久期!$B281:$F281),"")</f>
        <v>5</v>
      </c>
      <c r="F281" s="8">
        <f>IFERROR(RANK(修正久期!F281,修正久期!$B281:$F281),"")</f>
        <v>4</v>
      </c>
    </row>
    <row r="282" spans="1:6" x14ac:dyDescent="0.15">
      <c r="A282" s="1">
        <v>42698</v>
      </c>
      <c r="B282" s="8">
        <f>IFERROR(RANK(修正久期!B282,修正久期!$B282:$F282),"")</f>
        <v>2</v>
      </c>
      <c r="C282" s="8">
        <f>IFERROR(RANK(修正久期!C282,修正久期!$B282:$F282),"")</f>
        <v>1</v>
      </c>
      <c r="D282" s="8">
        <f>IFERROR(RANK(修正久期!D282,修正久期!$B282:$F282),"")</f>
        <v>3</v>
      </c>
      <c r="E282" s="8">
        <f>IFERROR(RANK(修正久期!E282,修正久期!$B282:$F282),"")</f>
        <v>5</v>
      </c>
      <c r="F282" s="8">
        <f>IFERROR(RANK(修正久期!F282,修正久期!$B282:$F282),"")</f>
        <v>4</v>
      </c>
    </row>
    <row r="283" spans="1:6" x14ac:dyDescent="0.15">
      <c r="A283" s="1">
        <v>42699</v>
      </c>
      <c r="B283" s="8">
        <f>IFERROR(RANK(修正久期!B283,修正久期!$B283:$F283),"")</f>
        <v>2</v>
      </c>
      <c r="C283" s="8">
        <f>IFERROR(RANK(修正久期!C283,修正久期!$B283:$F283),"")</f>
        <v>1</v>
      </c>
      <c r="D283" s="8">
        <f>IFERROR(RANK(修正久期!D283,修正久期!$B283:$F283),"")</f>
        <v>3</v>
      </c>
      <c r="E283" s="8">
        <f>IFERROR(RANK(修正久期!E283,修正久期!$B283:$F283),"")</f>
        <v>5</v>
      </c>
      <c r="F283" s="8">
        <f>IFERROR(RANK(修正久期!F283,修正久期!$B283:$F283),"")</f>
        <v>4</v>
      </c>
    </row>
    <row r="284" spans="1:6" x14ac:dyDescent="0.15">
      <c r="A284" s="1">
        <v>42702</v>
      </c>
      <c r="B284" s="8">
        <f>IFERROR(RANK(修正久期!B284,修正久期!$B284:$F284),"")</f>
        <v>2</v>
      </c>
      <c r="C284" s="8">
        <f>IFERROR(RANK(修正久期!C284,修正久期!$B284:$F284),"")</f>
        <v>1</v>
      </c>
      <c r="D284" s="8">
        <f>IFERROR(RANK(修正久期!D284,修正久期!$B284:$F284),"")</f>
        <v>3</v>
      </c>
      <c r="E284" s="8">
        <f>IFERROR(RANK(修正久期!E284,修正久期!$B284:$F284),"")</f>
        <v>5</v>
      </c>
      <c r="F284" s="8">
        <f>IFERROR(RANK(修正久期!F284,修正久期!$B284:$F284),"")</f>
        <v>4</v>
      </c>
    </row>
    <row r="285" spans="1:6" x14ac:dyDescent="0.15">
      <c r="A285" s="1">
        <v>42703</v>
      </c>
      <c r="B285" s="8">
        <f>IFERROR(RANK(修正久期!B285,修正久期!$B285:$F285),"")</f>
        <v>2</v>
      </c>
      <c r="C285" s="8">
        <f>IFERROR(RANK(修正久期!C285,修正久期!$B285:$F285),"")</f>
        <v>1</v>
      </c>
      <c r="D285" s="8">
        <f>IFERROR(RANK(修正久期!D285,修正久期!$B285:$F285),"")</f>
        <v>3</v>
      </c>
      <c r="E285" s="8">
        <f>IFERROR(RANK(修正久期!E285,修正久期!$B285:$F285),"")</f>
        <v>5</v>
      </c>
      <c r="F285" s="8">
        <f>IFERROR(RANK(修正久期!F285,修正久期!$B285:$F285),"")</f>
        <v>4</v>
      </c>
    </row>
    <row r="286" spans="1:6" x14ac:dyDescent="0.15">
      <c r="A286" s="1">
        <v>42704</v>
      </c>
      <c r="B286" s="8">
        <f>IFERROR(RANK(修正久期!B286,修正久期!$B286:$F286),"")</f>
        <v>2</v>
      </c>
      <c r="C286" s="8">
        <f>IFERROR(RANK(修正久期!C286,修正久期!$B286:$F286),"")</f>
        <v>1</v>
      </c>
      <c r="D286" s="8">
        <f>IFERROR(RANK(修正久期!D286,修正久期!$B286:$F286),"")</f>
        <v>3</v>
      </c>
      <c r="E286" s="8">
        <f>IFERROR(RANK(修正久期!E286,修正久期!$B286:$F286),"")</f>
        <v>5</v>
      </c>
      <c r="F286" s="8">
        <f>IFERROR(RANK(修正久期!F286,修正久期!$B286:$F286),"")</f>
        <v>4</v>
      </c>
    </row>
    <row r="287" spans="1:6" x14ac:dyDescent="0.15">
      <c r="A287" s="1">
        <v>42705</v>
      </c>
      <c r="B287" s="8">
        <f>IFERROR(RANK(修正久期!B287,修正久期!$B287:$F287),"")</f>
        <v>2</v>
      </c>
      <c r="C287" s="8">
        <f>IFERROR(RANK(修正久期!C287,修正久期!$B287:$F287),"")</f>
        <v>1</v>
      </c>
      <c r="D287" s="8">
        <f>IFERROR(RANK(修正久期!D287,修正久期!$B287:$F287),"")</f>
        <v>3</v>
      </c>
      <c r="E287" s="8">
        <f>IFERROR(RANK(修正久期!E287,修正久期!$B287:$F287),"")</f>
        <v>5</v>
      </c>
      <c r="F287" s="8">
        <f>IFERROR(RANK(修正久期!F287,修正久期!$B287:$F287),"")</f>
        <v>4</v>
      </c>
    </row>
    <row r="288" spans="1:6" x14ac:dyDescent="0.15">
      <c r="A288" s="1">
        <v>42706</v>
      </c>
      <c r="B288" s="8">
        <f>IFERROR(RANK(修正久期!B288,修正久期!$B288:$F288),"")</f>
        <v>2</v>
      </c>
      <c r="C288" s="8">
        <f>IFERROR(RANK(修正久期!C288,修正久期!$B288:$F288),"")</f>
        <v>1</v>
      </c>
      <c r="D288" s="8">
        <f>IFERROR(RANK(修正久期!D288,修正久期!$B288:$F288),"")</f>
        <v>3</v>
      </c>
      <c r="E288" s="8">
        <f>IFERROR(RANK(修正久期!E288,修正久期!$B288:$F288),"")</f>
        <v>5</v>
      </c>
      <c r="F288" s="8">
        <f>IFERROR(RANK(修正久期!F288,修正久期!$B288:$F288),"")</f>
        <v>4</v>
      </c>
    </row>
    <row r="289" spans="1:6" x14ac:dyDescent="0.15">
      <c r="A289" s="1">
        <v>42709</v>
      </c>
      <c r="B289" s="8">
        <f>IFERROR(RANK(修正久期!B289,修正久期!$B289:$F289),"")</f>
        <v>2</v>
      </c>
      <c r="C289" s="8">
        <f>IFERROR(RANK(修正久期!C289,修正久期!$B289:$F289),"")</f>
        <v>1</v>
      </c>
      <c r="D289" s="8">
        <f>IFERROR(RANK(修正久期!D289,修正久期!$B289:$F289),"")</f>
        <v>3</v>
      </c>
      <c r="E289" s="8">
        <f>IFERROR(RANK(修正久期!E289,修正久期!$B289:$F289),"")</f>
        <v>5</v>
      </c>
      <c r="F289" s="8">
        <f>IFERROR(RANK(修正久期!F289,修正久期!$B289:$F289),"")</f>
        <v>4</v>
      </c>
    </row>
    <row r="290" spans="1:6" x14ac:dyDescent="0.15">
      <c r="A290" s="1">
        <v>42710</v>
      </c>
      <c r="B290" s="8">
        <f>IFERROR(RANK(修正久期!B290,修正久期!$B290:$F290),"")</f>
        <v>2</v>
      </c>
      <c r="C290" s="8">
        <f>IFERROR(RANK(修正久期!C290,修正久期!$B290:$F290),"")</f>
        <v>1</v>
      </c>
      <c r="D290" s="8">
        <f>IFERROR(RANK(修正久期!D290,修正久期!$B290:$F290),"")</f>
        <v>3</v>
      </c>
      <c r="E290" s="8">
        <f>IFERROR(RANK(修正久期!E290,修正久期!$B290:$F290),"")</f>
        <v>5</v>
      </c>
      <c r="F290" s="8">
        <f>IFERROR(RANK(修正久期!F290,修正久期!$B290:$F290),"")</f>
        <v>4</v>
      </c>
    </row>
    <row r="291" spans="1:6" x14ac:dyDescent="0.15">
      <c r="A291" s="1">
        <v>42711</v>
      </c>
      <c r="B291" s="8">
        <f>IFERROR(RANK(修正久期!B291,修正久期!$B291:$F291),"")</f>
        <v>2</v>
      </c>
      <c r="C291" s="8">
        <f>IFERROR(RANK(修正久期!C291,修正久期!$B291:$F291),"")</f>
        <v>1</v>
      </c>
      <c r="D291" s="8">
        <f>IFERROR(RANK(修正久期!D291,修正久期!$B291:$F291),"")</f>
        <v>3</v>
      </c>
      <c r="E291" s="8">
        <f>IFERROR(RANK(修正久期!E291,修正久期!$B291:$F291),"")</f>
        <v>5</v>
      </c>
      <c r="F291" s="8">
        <f>IFERROR(RANK(修正久期!F291,修正久期!$B291:$F291),"")</f>
        <v>4</v>
      </c>
    </row>
    <row r="292" spans="1:6" x14ac:dyDescent="0.15">
      <c r="A292" s="1">
        <v>42712</v>
      </c>
      <c r="B292" s="8">
        <f>IFERROR(RANK(修正久期!B292,修正久期!$B292:$F292),"")</f>
        <v>2</v>
      </c>
      <c r="C292" s="8">
        <f>IFERROR(RANK(修正久期!C292,修正久期!$B292:$F292),"")</f>
        <v>1</v>
      </c>
      <c r="D292" s="8">
        <f>IFERROR(RANK(修正久期!D292,修正久期!$B292:$F292),"")</f>
        <v>3</v>
      </c>
      <c r="E292" s="8">
        <f>IFERROR(RANK(修正久期!E292,修正久期!$B292:$F292),"")</f>
        <v>5</v>
      </c>
      <c r="F292" s="8">
        <f>IFERROR(RANK(修正久期!F292,修正久期!$B292:$F292),"")</f>
        <v>4</v>
      </c>
    </row>
    <row r="293" spans="1:6" x14ac:dyDescent="0.15">
      <c r="A293" s="1">
        <v>42713</v>
      </c>
      <c r="B293" s="8">
        <f>IFERROR(RANK(修正久期!B293,修正久期!$B293:$F293),"")</f>
        <v>2</v>
      </c>
      <c r="C293" s="8">
        <f>IFERROR(RANK(修正久期!C293,修正久期!$B293:$F293),"")</f>
        <v>1</v>
      </c>
      <c r="D293" s="8">
        <f>IFERROR(RANK(修正久期!D293,修正久期!$B293:$F293),"")</f>
        <v>3</v>
      </c>
      <c r="E293" s="8">
        <f>IFERROR(RANK(修正久期!E293,修正久期!$B293:$F293),"")</f>
        <v>5</v>
      </c>
      <c r="F293" s="8">
        <f>IFERROR(RANK(修正久期!F293,修正久期!$B293:$F293),"")</f>
        <v>4</v>
      </c>
    </row>
    <row r="294" spans="1:6" x14ac:dyDescent="0.15">
      <c r="A294" s="1">
        <v>42716</v>
      </c>
      <c r="B294" s="8">
        <f>IFERROR(RANK(修正久期!B294,修正久期!$B294:$F294),"")</f>
        <v>2</v>
      </c>
      <c r="C294" s="8">
        <f>IFERROR(RANK(修正久期!C294,修正久期!$B294:$F294),"")</f>
        <v>1</v>
      </c>
      <c r="D294" s="8">
        <f>IFERROR(RANK(修正久期!D294,修正久期!$B294:$F294),"")</f>
        <v>3</v>
      </c>
      <c r="E294" s="8">
        <f>IFERROR(RANK(修正久期!E294,修正久期!$B294:$F294),"")</f>
        <v>5</v>
      </c>
      <c r="F294" s="8">
        <f>IFERROR(RANK(修正久期!F294,修正久期!$B294:$F294),"")</f>
        <v>4</v>
      </c>
    </row>
    <row r="295" spans="1:6" x14ac:dyDescent="0.15">
      <c r="A295" s="1">
        <v>42717</v>
      </c>
      <c r="B295" s="8">
        <f>IFERROR(RANK(修正久期!B295,修正久期!$B295:$F295),"")</f>
        <v>2</v>
      </c>
      <c r="C295" s="8">
        <f>IFERROR(RANK(修正久期!C295,修正久期!$B295:$F295),"")</f>
        <v>1</v>
      </c>
      <c r="D295" s="8">
        <f>IFERROR(RANK(修正久期!D295,修正久期!$B295:$F295),"")</f>
        <v>3</v>
      </c>
      <c r="E295" s="8">
        <f>IFERROR(RANK(修正久期!E295,修正久期!$B295:$F295),"")</f>
        <v>5</v>
      </c>
      <c r="F295" s="8">
        <f>IFERROR(RANK(修正久期!F295,修正久期!$B295:$F295),"")</f>
        <v>4</v>
      </c>
    </row>
    <row r="296" spans="1:6" x14ac:dyDescent="0.15">
      <c r="A296" s="1">
        <v>42718</v>
      </c>
      <c r="B296" s="8">
        <f>IFERROR(RANK(修正久期!B296,修正久期!$B296:$F296),"")</f>
        <v>2</v>
      </c>
      <c r="C296" s="8">
        <f>IFERROR(RANK(修正久期!C296,修正久期!$B296:$F296),"")</f>
        <v>1</v>
      </c>
      <c r="D296" s="8">
        <f>IFERROR(RANK(修正久期!D296,修正久期!$B296:$F296),"")</f>
        <v>3</v>
      </c>
      <c r="E296" s="8">
        <f>IFERROR(RANK(修正久期!E296,修正久期!$B296:$F296),"")</f>
        <v>5</v>
      </c>
      <c r="F296" s="8">
        <f>IFERROR(RANK(修正久期!F296,修正久期!$B296:$F296),"")</f>
        <v>4</v>
      </c>
    </row>
    <row r="297" spans="1:6" x14ac:dyDescent="0.15">
      <c r="A297" s="1">
        <v>42719</v>
      </c>
      <c r="B297" s="8">
        <f>IFERROR(RANK(修正久期!B297,修正久期!$B297:$F297),"")</f>
        <v>2</v>
      </c>
      <c r="C297" s="8">
        <f>IFERROR(RANK(修正久期!C297,修正久期!$B297:$F297),"")</f>
        <v>1</v>
      </c>
      <c r="D297" s="8">
        <f>IFERROR(RANK(修正久期!D297,修正久期!$B297:$F297),"")</f>
        <v>3</v>
      </c>
      <c r="E297" s="8">
        <f>IFERROR(RANK(修正久期!E297,修正久期!$B297:$F297),"")</f>
        <v>5</v>
      </c>
      <c r="F297" s="8">
        <f>IFERROR(RANK(修正久期!F297,修正久期!$B297:$F297),"")</f>
        <v>4</v>
      </c>
    </row>
    <row r="298" spans="1:6" x14ac:dyDescent="0.15">
      <c r="A298" s="1">
        <v>42720</v>
      </c>
      <c r="B298" s="8">
        <f>IFERROR(RANK(修正久期!B298,修正久期!$B298:$F298),"")</f>
        <v>2</v>
      </c>
      <c r="C298" s="8">
        <f>IFERROR(RANK(修正久期!C298,修正久期!$B298:$F298),"")</f>
        <v>1</v>
      </c>
      <c r="D298" s="8">
        <f>IFERROR(RANK(修正久期!D298,修正久期!$B298:$F298),"")</f>
        <v>3</v>
      </c>
      <c r="E298" s="8">
        <f>IFERROR(RANK(修正久期!E298,修正久期!$B298:$F298),"")</f>
        <v>5</v>
      </c>
      <c r="F298" s="8">
        <f>IFERROR(RANK(修正久期!F298,修正久期!$B298:$F298),"")</f>
        <v>4</v>
      </c>
    </row>
    <row r="299" spans="1:6" x14ac:dyDescent="0.15">
      <c r="A299" s="1">
        <v>42723</v>
      </c>
      <c r="B299" s="8">
        <f>IFERROR(RANK(修正久期!B299,修正久期!$B299:$F299),"")</f>
        <v>2</v>
      </c>
      <c r="C299" s="8">
        <f>IFERROR(RANK(修正久期!C299,修正久期!$B299:$F299),"")</f>
        <v>1</v>
      </c>
      <c r="D299" s="8">
        <f>IFERROR(RANK(修正久期!D299,修正久期!$B299:$F299),"")</f>
        <v>3</v>
      </c>
      <c r="E299" s="8">
        <f>IFERROR(RANK(修正久期!E299,修正久期!$B299:$F299),"")</f>
        <v>5</v>
      </c>
      <c r="F299" s="8">
        <f>IFERROR(RANK(修正久期!F299,修正久期!$B299:$F299),"")</f>
        <v>4</v>
      </c>
    </row>
    <row r="300" spans="1:6" x14ac:dyDescent="0.15">
      <c r="A300" s="1">
        <v>42724</v>
      </c>
      <c r="B300" s="8">
        <f>IFERROR(RANK(修正久期!B300,修正久期!$B300:$F300),"")</f>
        <v>2</v>
      </c>
      <c r="C300" s="8">
        <f>IFERROR(RANK(修正久期!C300,修正久期!$B300:$F300),"")</f>
        <v>1</v>
      </c>
      <c r="D300" s="8">
        <f>IFERROR(RANK(修正久期!D300,修正久期!$B300:$F300),"")</f>
        <v>3</v>
      </c>
      <c r="E300" s="8">
        <f>IFERROR(RANK(修正久期!E300,修正久期!$B300:$F300),"")</f>
        <v>5</v>
      </c>
      <c r="F300" s="8">
        <f>IFERROR(RANK(修正久期!F300,修正久期!$B300:$F300),"")</f>
        <v>4</v>
      </c>
    </row>
    <row r="301" spans="1:6" x14ac:dyDescent="0.15">
      <c r="A301" s="1">
        <v>42725</v>
      </c>
      <c r="B301" s="8">
        <f>IFERROR(RANK(修正久期!B301,修正久期!$B301:$F301),"")</f>
        <v>2</v>
      </c>
      <c r="C301" s="8">
        <f>IFERROR(RANK(修正久期!C301,修正久期!$B301:$F301),"")</f>
        <v>1</v>
      </c>
      <c r="D301" s="8">
        <f>IFERROR(RANK(修正久期!D301,修正久期!$B301:$F301),"")</f>
        <v>3</v>
      </c>
      <c r="E301" s="8">
        <f>IFERROR(RANK(修正久期!E301,修正久期!$B301:$F301),"")</f>
        <v>5</v>
      </c>
      <c r="F301" s="8">
        <f>IFERROR(RANK(修正久期!F301,修正久期!$B301:$F301),"")</f>
        <v>4</v>
      </c>
    </row>
    <row r="302" spans="1:6" x14ac:dyDescent="0.15">
      <c r="A302" s="1">
        <v>42726</v>
      </c>
      <c r="B302" s="8">
        <f>IFERROR(RANK(修正久期!B302,修正久期!$B302:$F302),"")</f>
        <v>2</v>
      </c>
      <c r="C302" s="8">
        <f>IFERROR(RANK(修正久期!C302,修正久期!$B302:$F302),"")</f>
        <v>1</v>
      </c>
      <c r="D302" s="8">
        <f>IFERROR(RANK(修正久期!D302,修正久期!$B302:$F302),"")</f>
        <v>3</v>
      </c>
      <c r="E302" s="8">
        <f>IFERROR(RANK(修正久期!E302,修正久期!$B302:$F302),"")</f>
        <v>5</v>
      </c>
      <c r="F302" s="8">
        <f>IFERROR(RANK(修正久期!F302,修正久期!$B302:$F302),"")</f>
        <v>4</v>
      </c>
    </row>
    <row r="303" spans="1:6" x14ac:dyDescent="0.15">
      <c r="A303" s="1">
        <v>42727</v>
      </c>
      <c r="B303" s="8">
        <f>IFERROR(RANK(修正久期!B303,修正久期!$B303:$F303),"")</f>
        <v>2</v>
      </c>
      <c r="C303" s="8">
        <f>IFERROR(RANK(修正久期!C303,修正久期!$B303:$F303),"")</f>
        <v>1</v>
      </c>
      <c r="D303" s="8">
        <f>IFERROR(RANK(修正久期!D303,修正久期!$B303:$F303),"")</f>
        <v>3</v>
      </c>
      <c r="E303" s="8">
        <f>IFERROR(RANK(修正久期!E303,修正久期!$B303:$F303),"")</f>
        <v>5</v>
      </c>
      <c r="F303" s="8">
        <f>IFERROR(RANK(修正久期!F303,修正久期!$B303:$F303),"")</f>
        <v>4</v>
      </c>
    </row>
    <row r="304" spans="1:6" x14ac:dyDescent="0.15">
      <c r="A304" s="1">
        <v>42730</v>
      </c>
      <c r="B304" s="8">
        <f>IFERROR(RANK(修正久期!B304,修正久期!$B304:$F304),"")</f>
        <v>2</v>
      </c>
      <c r="C304" s="8">
        <f>IFERROR(RANK(修正久期!C304,修正久期!$B304:$F304),"")</f>
        <v>1</v>
      </c>
      <c r="D304" s="8">
        <f>IFERROR(RANK(修正久期!D304,修正久期!$B304:$F304),"")</f>
        <v>3</v>
      </c>
      <c r="E304" s="8">
        <f>IFERROR(RANK(修正久期!E304,修正久期!$B304:$F304),"")</f>
        <v>5</v>
      </c>
      <c r="F304" s="8">
        <f>IFERROR(RANK(修正久期!F304,修正久期!$B304:$F304),"")</f>
        <v>4</v>
      </c>
    </row>
    <row r="305" spans="1:6" x14ac:dyDescent="0.15">
      <c r="A305" s="1">
        <v>42731</v>
      </c>
      <c r="B305" s="8">
        <f>IFERROR(RANK(修正久期!B305,修正久期!$B305:$F305),"")</f>
        <v>2</v>
      </c>
      <c r="C305" s="8">
        <f>IFERROR(RANK(修正久期!C305,修正久期!$B305:$F305),"")</f>
        <v>1</v>
      </c>
      <c r="D305" s="8">
        <f>IFERROR(RANK(修正久期!D305,修正久期!$B305:$F305),"")</f>
        <v>3</v>
      </c>
      <c r="E305" s="8">
        <f>IFERROR(RANK(修正久期!E305,修正久期!$B305:$F305),"")</f>
        <v>5</v>
      </c>
      <c r="F305" s="8">
        <f>IFERROR(RANK(修正久期!F305,修正久期!$B305:$F305),"")</f>
        <v>4</v>
      </c>
    </row>
    <row r="306" spans="1:6" x14ac:dyDescent="0.15">
      <c r="A306" s="1">
        <v>42732</v>
      </c>
      <c r="B306" s="8">
        <f>IFERROR(RANK(修正久期!B306,修正久期!$B306:$F306),"")</f>
        <v>2</v>
      </c>
      <c r="C306" s="8">
        <f>IFERROR(RANK(修正久期!C306,修正久期!$B306:$F306),"")</f>
        <v>1</v>
      </c>
      <c r="D306" s="8">
        <f>IFERROR(RANK(修正久期!D306,修正久期!$B306:$F306),"")</f>
        <v>3</v>
      </c>
      <c r="E306" s="8">
        <f>IFERROR(RANK(修正久期!E306,修正久期!$B306:$F306),"")</f>
        <v>5</v>
      </c>
      <c r="F306" s="8">
        <f>IFERROR(RANK(修正久期!F306,修正久期!$B306:$F306),"")</f>
        <v>4</v>
      </c>
    </row>
    <row r="307" spans="1:6" x14ac:dyDescent="0.15">
      <c r="A307" s="1">
        <v>42733</v>
      </c>
      <c r="B307" s="8">
        <f>IFERROR(RANK(修正久期!B307,修正久期!$B307:$F307),"")</f>
        <v>2</v>
      </c>
      <c r="C307" s="8">
        <f>IFERROR(RANK(修正久期!C307,修正久期!$B307:$F307),"")</f>
        <v>1</v>
      </c>
      <c r="D307" s="8">
        <f>IFERROR(RANK(修正久期!D307,修正久期!$B307:$F307),"")</f>
        <v>3</v>
      </c>
      <c r="E307" s="8">
        <f>IFERROR(RANK(修正久期!E307,修正久期!$B307:$F307),"")</f>
        <v>5</v>
      </c>
      <c r="F307" s="8">
        <f>IFERROR(RANK(修正久期!F307,修正久期!$B307:$F307),"")</f>
        <v>4</v>
      </c>
    </row>
    <row r="308" spans="1:6" x14ac:dyDescent="0.15">
      <c r="A308" s="1">
        <v>42734</v>
      </c>
      <c r="B308" s="8">
        <f>IFERROR(RANK(修正久期!B308,修正久期!$B308:$F308),"")</f>
        <v>2</v>
      </c>
      <c r="C308" s="8">
        <f>IFERROR(RANK(修正久期!C308,修正久期!$B308:$F308),"")</f>
        <v>1</v>
      </c>
      <c r="D308" s="8">
        <f>IFERROR(RANK(修正久期!D308,修正久期!$B308:$F308),"")</f>
        <v>3</v>
      </c>
      <c r="E308" s="8">
        <f>IFERROR(RANK(修正久期!E308,修正久期!$B308:$F308),"")</f>
        <v>5</v>
      </c>
      <c r="F308" s="8">
        <f>IFERROR(RANK(修正久期!F308,修正久期!$B308:$F308),"")</f>
        <v>4</v>
      </c>
    </row>
    <row r="309" spans="1:6" x14ac:dyDescent="0.15">
      <c r="A309" s="1">
        <v>42738</v>
      </c>
      <c r="B309" s="8">
        <f>IFERROR(RANK(修正久期!B309,修正久期!$B309:$F309),"")</f>
        <v>2</v>
      </c>
      <c r="C309" s="8">
        <f>IFERROR(RANK(修正久期!C309,修正久期!$B309:$F309),"")</f>
        <v>1</v>
      </c>
      <c r="D309" s="8">
        <f>IFERROR(RANK(修正久期!D309,修正久期!$B309:$F309),"")</f>
        <v>3</v>
      </c>
      <c r="E309" s="8">
        <f>IFERROR(RANK(修正久期!E309,修正久期!$B309:$F309),"")</f>
        <v>5</v>
      </c>
      <c r="F309" s="8">
        <f>IFERROR(RANK(修正久期!F309,修正久期!$B309:$F309),"")</f>
        <v>4</v>
      </c>
    </row>
    <row r="310" spans="1:6" x14ac:dyDescent="0.15">
      <c r="A310" s="1">
        <v>42739</v>
      </c>
      <c r="B310" s="8">
        <f>IFERROR(RANK(修正久期!B310,修正久期!$B310:$F310),"")</f>
        <v>2</v>
      </c>
      <c r="C310" s="8">
        <f>IFERROR(RANK(修正久期!C310,修正久期!$B310:$F310),"")</f>
        <v>1</v>
      </c>
      <c r="D310" s="8">
        <f>IFERROR(RANK(修正久期!D310,修正久期!$B310:$F310),"")</f>
        <v>3</v>
      </c>
      <c r="E310" s="8">
        <f>IFERROR(RANK(修正久期!E310,修正久期!$B310:$F310),"")</f>
        <v>5</v>
      </c>
      <c r="F310" s="8">
        <f>IFERROR(RANK(修正久期!F310,修正久期!$B310:$F310),"")</f>
        <v>4</v>
      </c>
    </row>
    <row r="311" spans="1:6" x14ac:dyDescent="0.15">
      <c r="A311" s="1">
        <v>42740</v>
      </c>
      <c r="B311" s="8">
        <f>IFERROR(RANK(修正久期!B311,修正久期!$B311:$F311),"")</f>
        <v>2</v>
      </c>
      <c r="C311" s="8">
        <f>IFERROR(RANK(修正久期!C311,修正久期!$B311:$F311),"")</f>
        <v>1</v>
      </c>
      <c r="D311" s="8">
        <f>IFERROR(RANK(修正久期!D311,修正久期!$B311:$F311),"")</f>
        <v>3</v>
      </c>
      <c r="E311" s="8">
        <f>IFERROR(RANK(修正久期!E311,修正久期!$B311:$F311),"")</f>
        <v>5</v>
      </c>
      <c r="F311" s="8">
        <f>IFERROR(RANK(修正久期!F311,修正久期!$B311:$F311),"")</f>
        <v>4</v>
      </c>
    </row>
    <row r="312" spans="1:6" x14ac:dyDescent="0.15">
      <c r="A312" s="1">
        <v>42741</v>
      </c>
      <c r="B312" s="8">
        <f>IFERROR(RANK(修正久期!B312,修正久期!$B312:$F312),"")</f>
        <v>2</v>
      </c>
      <c r="C312" s="8">
        <f>IFERROR(RANK(修正久期!C312,修正久期!$B312:$F312),"")</f>
        <v>1</v>
      </c>
      <c r="D312" s="8">
        <f>IFERROR(RANK(修正久期!D312,修正久期!$B312:$F312),"")</f>
        <v>3</v>
      </c>
      <c r="E312" s="8">
        <f>IFERROR(RANK(修正久期!E312,修正久期!$B312:$F312),"")</f>
        <v>5</v>
      </c>
      <c r="F312" s="8">
        <f>IFERROR(RANK(修正久期!F312,修正久期!$B312:$F312),"")</f>
        <v>4</v>
      </c>
    </row>
    <row r="313" spans="1:6" x14ac:dyDescent="0.15">
      <c r="A313" s="1">
        <v>42744</v>
      </c>
      <c r="B313" s="8">
        <f>IFERROR(RANK(修正久期!B313,修正久期!$B313:$F313),"")</f>
        <v>2</v>
      </c>
      <c r="C313" s="8">
        <f>IFERROR(RANK(修正久期!C313,修正久期!$B313:$F313),"")</f>
        <v>1</v>
      </c>
      <c r="D313" s="8">
        <f>IFERROR(RANK(修正久期!D313,修正久期!$B313:$F313),"")</f>
        <v>3</v>
      </c>
      <c r="E313" s="8">
        <f>IFERROR(RANK(修正久期!E313,修正久期!$B313:$F313),"")</f>
        <v>5</v>
      </c>
      <c r="F313" s="8">
        <f>IFERROR(RANK(修正久期!F313,修正久期!$B313:$F313),"")</f>
        <v>4</v>
      </c>
    </row>
    <row r="314" spans="1:6" x14ac:dyDescent="0.15">
      <c r="A314" s="1">
        <v>42745</v>
      </c>
      <c r="B314" s="8">
        <f>IFERROR(RANK(修正久期!B314,修正久期!$B314:$F314),"")</f>
        <v>2</v>
      </c>
      <c r="C314" s="8">
        <f>IFERROR(RANK(修正久期!C314,修正久期!$B314:$F314),"")</f>
        <v>1</v>
      </c>
      <c r="D314" s="8">
        <f>IFERROR(RANK(修正久期!D314,修正久期!$B314:$F314),"")</f>
        <v>3</v>
      </c>
      <c r="E314" s="8">
        <f>IFERROR(RANK(修正久期!E314,修正久期!$B314:$F314),"")</f>
        <v>5</v>
      </c>
      <c r="F314" s="8">
        <f>IFERROR(RANK(修正久期!F314,修正久期!$B314:$F314),"")</f>
        <v>4</v>
      </c>
    </row>
    <row r="315" spans="1:6" x14ac:dyDescent="0.15">
      <c r="A315" s="1">
        <v>42746</v>
      </c>
      <c r="B315" s="8">
        <f>IFERROR(RANK(修正久期!B315,修正久期!$B315:$F315),"")</f>
        <v>2</v>
      </c>
      <c r="C315" s="8">
        <f>IFERROR(RANK(修正久期!C315,修正久期!$B315:$F315),"")</f>
        <v>1</v>
      </c>
      <c r="D315" s="8">
        <f>IFERROR(RANK(修正久期!D315,修正久期!$B315:$F315),"")</f>
        <v>3</v>
      </c>
      <c r="E315" s="8">
        <f>IFERROR(RANK(修正久期!E315,修正久期!$B315:$F315),"")</f>
        <v>5</v>
      </c>
      <c r="F315" s="8">
        <f>IFERROR(RANK(修正久期!F315,修正久期!$B315:$F315),"")</f>
        <v>4</v>
      </c>
    </row>
    <row r="316" spans="1:6" x14ac:dyDescent="0.15">
      <c r="A316" s="1">
        <v>42747</v>
      </c>
      <c r="B316" s="8">
        <f>IFERROR(RANK(修正久期!B316,修正久期!$B316:$F316),"")</f>
        <v>2</v>
      </c>
      <c r="C316" s="8">
        <f>IFERROR(RANK(修正久期!C316,修正久期!$B316:$F316),"")</f>
        <v>1</v>
      </c>
      <c r="D316" s="8">
        <f>IFERROR(RANK(修正久期!D316,修正久期!$B316:$F316),"")</f>
        <v>3</v>
      </c>
      <c r="E316" s="8">
        <f>IFERROR(RANK(修正久期!E316,修正久期!$B316:$F316),"")</f>
        <v>5</v>
      </c>
      <c r="F316" s="8">
        <f>IFERROR(RANK(修正久期!F316,修正久期!$B316:$F316),"")</f>
        <v>4</v>
      </c>
    </row>
    <row r="317" spans="1:6" x14ac:dyDescent="0.15">
      <c r="A317" s="1">
        <v>42748</v>
      </c>
      <c r="B317" s="8">
        <f>IFERROR(RANK(修正久期!B317,修正久期!$B317:$F317),"")</f>
        <v>2</v>
      </c>
      <c r="C317" s="8">
        <f>IFERROR(RANK(修正久期!C317,修正久期!$B317:$F317),"")</f>
        <v>1</v>
      </c>
      <c r="D317" s="8">
        <f>IFERROR(RANK(修正久期!D317,修正久期!$B317:$F317),"")</f>
        <v>3</v>
      </c>
      <c r="E317" s="8">
        <f>IFERROR(RANK(修正久期!E317,修正久期!$B317:$F317),"")</f>
        <v>5</v>
      </c>
      <c r="F317" s="8">
        <f>IFERROR(RANK(修正久期!F317,修正久期!$B317:$F317),"")</f>
        <v>4</v>
      </c>
    </row>
    <row r="318" spans="1:6" x14ac:dyDescent="0.15">
      <c r="A318" s="1">
        <v>42751</v>
      </c>
      <c r="B318" s="8">
        <f>IFERROR(RANK(修正久期!B318,修正久期!$B318:$F318),"")</f>
        <v>2</v>
      </c>
      <c r="C318" s="8">
        <f>IFERROR(RANK(修正久期!C318,修正久期!$B318:$F318),"")</f>
        <v>1</v>
      </c>
      <c r="D318" s="8">
        <f>IFERROR(RANK(修正久期!D318,修正久期!$B318:$F318),"")</f>
        <v>3</v>
      </c>
      <c r="E318" s="8" t="str">
        <f>IFERROR(RANK(修正久期!E318,修正久期!$B318:$F318),"")</f>
        <v/>
      </c>
      <c r="F318" s="8">
        <f>IFERROR(RANK(修正久期!F318,修正久期!$B318:$F318),"")</f>
        <v>4</v>
      </c>
    </row>
    <row r="319" spans="1:6" x14ac:dyDescent="0.15">
      <c r="A319" s="1">
        <v>42752</v>
      </c>
      <c r="B319" s="8">
        <f>IFERROR(RANK(修正久期!B319,修正久期!$B319:$F319),"")</f>
        <v>2</v>
      </c>
      <c r="C319" s="8">
        <f>IFERROR(RANK(修正久期!C319,修正久期!$B319:$F319),"")</f>
        <v>1</v>
      </c>
      <c r="D319" s="8">
        <f>IFERROR(RANK(修正久期!D319,修正久期!$B319:$F319),"")</f>
        <v>3</v>
      </c>
      <c r="E319" s="8" t="str">
        <f>IFERROR(RANK(修正久期!E319,修正久期!$B319:$F319),"")</f>
        <v/>
      </c>
      <c r="F319" s="8">
        <f>IFERROR(RANK(修正久期!F319,修正久期!$B319:$F319),"")</f>
        <v>4</v>
      </c>
    </row>
    <row r="320" spans="1:6" x14ac:dyDescent="0.15">
      <c r="A320" s="1">
        <v>42753</v>
      </c>
      <c r="B320" s="8">
        <f>IFERROR(RANK(修正久期!B320,修正久期!$B320:$F320),"")</f>
        <v>2</v>
      </c>
      <c r="C320" s="8">
        <f>IFERROR(RANK(修正久期!C320,修正久期!$B320:$F320),"")</f>
        <v>1</v>
      </c>
      <c r="D320" s="8">
        <f>IFERROR(RANK(修正久期!D320,修正久期!$B320:$F320),"")</f>
        <v>3</v>
      </c>
      <c r="E320" s="8" t="str">
        <f>IFERROR(RANK(修正久期!E320,修正久期!$B320:$F320),"")</f>
        <v/>
      </c>
      <c r="F320" s="8">
        <f>IFERROR(RANK(修正久期!F320,修正久期!$B320:$F320),"")</f>
        <v>4</v>
      </c>
    </row>
    <row r="321" spans="1:6" x14ac:dyDescent="0.15">
      <c r="A321" s="1">
        <v>42754</v>
      </c>
      <c r="B321" s="8">
        <f>IFERROR(RANK(修正久期!B321,修正久期!$B321:$F321),"")</f>
        <v>2</v>
      </c>
      <c r="C321" s="8">
        <f>IFERROR(RANK(修正久期!C321,修正久期!$B321:$F321),"")</f>
        <v>1</v>
      </c>
      <c r="D321" s="8">
        <f>IFERROR(RANK(修正久期!D321,修正久期!$B321:$F321),"")</f>
        <v>3</v>
      </c>
      <c r="E321" s="8" t="str">
        <f>IFERROR(RANK(修正久期!E321,修正久期!$B321:$F321),"")</f>
        <v/>
      </c>
      <c r="F321" s="8">
        <f>IFERROR(RANK(修正久期!F321,修正久期!$B321:$F321),"")</f>
        <v>4</v>
      </c>
    </row>
    <row r="322" spans="1:6" x14ac:dyDescent="0.15">
      <c r="A322" s="1">
        <v>42755</v>
      </c>
      <c r="B322" s="8">
        <f>IFERROR(RANK(修正久期!B322,修正久期!$B322:$F322),"")</f>
        <v>2</v>
      </c>
      <c r="C322" s="8">
        <f>IFERROR(RANK(修正久期!C322,修正久期!$B322:$F322),"")</f>
        <v>1</v>
      </c>
      <c r="D322" s="8">
        <f>IFERROR(RANK(修正久期!D322,修正久期!$B322:$F322),"")</f>
        <v>3</v>
      </c>
      <c r="E322" s="8" t="str">
        <f>IFERROR(RANK(修正久期!E322,修正久期!$B322:$F322),"")</f>
        <v/>
      </c>
      <c r="F322" s="8">
        <f>IFERROR(RANK(修正久期!F322,修正久期!$B322:$F322),"")</f>
        <v>4</v>
      </c>
    </row>
    <row r="323" spans="1:6" x14ac:dyDescent="0.15">
      <c r="A323" s="1">
        <v>42758</v>
      </c>
      <c r="B323" s="8">
        <f>IFERROR(RANK(修正久期!B323,修正久期!$B323:$F323),"")</f>
        <v>2</v>
      </c>
      <c r="C323" s="8">
        <f>IFERROR(RANK(修正久期!C323,修正久期!$B323:$F323),"")</f>
        <v>1</v>
      </c>
      <c r="D323" s="8">
        <f>IFERROR(RANK(修正久期!D323,修正久期!$B323:$F323),"")</f>
        <v>3</v>
      </c>
      <c r="E323" s="8" t="str">
        <f>IFERROR(RANK(修正久期!E323,修正久期!$B323:$F323),"")</f>
        <v/>
      </c>
      <c r="F323" s="8">
        <f>IFERROR(RANK(修正久期!F323,修正久期!$B323:$F323),"")</f>
        <v>4</v>
      </c>
    </row>
    <row r="324" spans="1:6" x14ac:dyDescent="0.15">
      <c r="A324" s="1">
        <v>42759</v>
      </c>
      <c r="B324" s="8">
        <f>IFERROR(RANK(修正久期!B324,修正久期!$B324:$F324),"")</f>
        <v>2</v>
      </c>
      <c r="C324" s="8">
        <f>IFERROR(RANK(修正久期!C324,修正久期!$B324:$F324),"")</f>
        <v>1</v>
      </c>
      <c r="D324" s="8">
        <f>IFERROR(RANK(修正久期!D324,修正久期!$B324:$F324),"")</f>
        <v>3</v>
      </c>
      <c r="E324" s="8" t="str">
        <f>IFERROR(RANK(修正久期!E324,修正久期!$B324:$F324),"")</f>
        <v/>
      </c>
      <c r="F324" s="8">
        <f>IFERROR(RANK(修正久期!F324,修正久期!$B324:$F324),"")</f>
        <v>4</v>
      </c>
    </row>
    <row r="325" spans="1:6" x14ac:dyDescent="0.15">
      <c r="A325" s="1">
        <v>42760</v>
      </c>
      <c r="B325" s="8">
        <f>IFERROR(RANK(修正久期!B325,修正久期!$B325:$F325),"")</f>
        <v>2</v>
      </c>
      <c r="C325" s="8">
        <f>IFERROR(RANK(修正久期!C325,修正久期!$B325:$F325),"")</f>
        <v>1</v>
      </c>
      <c r="D325" s="8">
        <f>IFERROR(RANK(修正久期!D325,修正久期!$B325:$F325),"")</f>
        <v>3</v>
      </c>
      <c r="E325" s="8" t="str">
        <f>IFERROR(RANK(修正久期!E325,修正久期!$B325:$F325),"")</f>
        <v/>
      </c>
      <c r="F325" s="8">
        <f>IFERROR(RANK(修正久期!F325,修正久期!$B325:$F325),"")</f>
        <v>4</v>
      </c>
    </row>
    <row r="326" spans="1:6" x14ac:dyDescent="0.15">
      <c r="A326" s="1">
        <v>42761</v>
      </c>
      <c r="B326" s="8">
        <f>IFERROR(RANK(修正久期!B326,修正久期!$B326:$F326),"")</f>
        <v>2</v>
      </c>
      <c r="C326" s="8">
        <f>IFERROR(RANK(修正久期!C326,修正久期!$B326:$F326),"")</f>
        <v>1</v>
      </c>
      <c r="D326" s="8">
        <f>IFERROR(RANK(修正久期!D326,修正久期!$B326:$F326),"")</f>
        <v>3</v>
      </c>
      <c r="E326" s="8" t="str">
        <f>IFERROR(RANK(修正久期!E326,修正久期!$B326:$F326),"")</f>
        <v/>
      </c>
      <c r="F326" s="8">
        <f>IFERROR(RANK(修正久期!F326,修正久期!$B326:$F326),"")</f>
        <v>4</v>
      </c>
    </row>
    <row r="327" spans="1:6" x14ac:dyDescent="0.15">
      <c r="A327" s="1">
        <v>42769</v>
      </c>
      <c r="B327" s="8">
        <f>IFERROR(RANK(修正久期!B327,修正久期!$B327:$F327),"")</f>
        <v>2</v>
      </c>
      <c r="C327" s="8">
        <f>IFERROR(RANK(修正久期!C327,修正久期!$B327:$F327),"")</f>
        <v>1</v>
      </c>
      <c r="D327" s="8">
        <f>IFERROR(RANK(修正久期!D327,修正久期!$B327:$F327),"")</f>
        <v>3</v>
      </c>
      <c r="E327" s="8" t="str">
        <f>IFERROR(RANK(修正久期!E327,修正久期!$B327:$F327),"")</f>
        <v/>
      </c>
      <c r="F327" s="8">
        <f>IFERROR(RANK(修正久期!F327,修正久期!$B327:$F327),"")</f>
        <v>4</v>
      </c>
    </row>
  </sheetData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70" activePane="bottomRight" state="frozen"/>
      <selection pane="topRight" activeCell="B1" sqref="B1"/>
      <selection pane="bottomLeft" activeCell="A3" sqref="A3"/>
      <selection pane="bottomRight" activeCell="F276" sqref="F2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IFERROR(IF('排序（修正久期）'!B3=1,日收益率!B4,""),"")</f>
        <v/>
      </c>
      <c r="C4" s="4">
        <f>IFERROR(IF('排序（修正久期）'!C3=1,日收益率!C4,""),"")</f>
        <v>1.6669935281428128E-3</v>
      </c>
      <c r="D4" s="4" t="str">
        <f>IFERROR(IF('排序（修正久期）'!D3=1,日收益率!D4,""),"")</f>
        <v/>
      </c>
      <c r="E4" s="4" t="str">
        <f>IFERROR(IF('排序（修正久期）'!E3=1,日收益率!E4,""),"")</f>
        <v/>
      </c>
      <c r="F4" s="4" t="str">
        <f>IFERROR(IF('排序（修正久期）'!F3=1,日收益率!F4,""),"")</f>
        <v/>
      </c>
      <c r="G4" s="2" t="str">
        <f>IF('排序（YTM）'!G3=1,全价!G4/全价!G3-1,"")</f>
        <v/>
      </c>
      <c r="H4" s="9">
        <f>IFERROR(H3*(1+AVERAGE(B4:F4)),H3)</f>
        <v>1.0016669935281428</v>
      </c>
    </row>
    <row r="5" spans="1:8" x14ac:dyDescent="0.15">
      <c r="A5" s="1">
        <v>42286</v>
      </c>
      <c r="B5" s="4" t="str">
        <f>IFERROR(IF('排序（修正久期）'!B4=1,日收益率!B5,""),"")</f>
        <v/>
      </c>
      <c r="C5" s="4">
        <f>IFERROR(IF('排序（修正久期）'!C4=1,日收益率!C5,""),"")</f>
        <v>-4.2584434654918679E-3</v>
      </c>
      <c r="D5" s="4" t="str">
        <f>IFERROR(IF('排序（修正久期）'!D4=1,日收益率!D5,""),"")</f>
        <v/>
      </c>
      <c r="E5" s="4" t="str">
        <f>IFERROR(IF('排序（修正久期）'!E4=1,日收益率!E5,""),"")</f>
        <v/>
      </c>
      <c r="F5" s="4" t="str">
        <f>IFERROR(IF('排序（修正久期）'!F4=1,日收益率!F5,""),"")</f>
        <v/>
      </c>
      <c r="H5" s="9">
        <f t="shared" ref="H5:H68" si="0">IFERROR(H4*(1+AVERAGE(B5:F5)),H4)</f>
        <v>0.99740145126495405</v>
      </c>
    </row>
    <row r="6" spans="1:8" x14ac:dyDescent="0.15">
      <c r="A6" s="1">
        <v>42289</v>
      </c>
      <c r="B6" s="4" t="str">
        <f>IFERROR(IF('排序（修正久期）'!B5=1,日收益率!B6,""),"")</f>
        <v/>
      </c>
      <c r="C6" s="4">
        <f>IFERROR(IF('排序（修正久期）'!C5=1,日收益率!C6,""),"")</f>
        <v>6.2675121663469113E-4</v>
      </c>
      <c r="D6" s="4" t="str">
        <f>IFERROR(IF('排序（修正久期）'!D5=1,日收益率!D6,""),"")</f>
        <v/>
      </c>
      <c r="E6" s="4" t="str">
        <f>IFERROR(IF('排序（修正久期）'!E5=1,日收益率!E6,""),"")</f>
        <v/>
      </c>
      <c r="F6" s="4" t="str">
        <f>IFERROR(IF('排序（修正久期）'!F5=1,日收益率!F6,""),"")</f>
        <v/>
      </c>
      <c r="H6" s="9">
        <f t="shared" si="0"/>
        <v>0.99802657383800752</v>
      </c>
    </row>
    <row r="7" spans="1:8" x14ac:dyDescent="0.15">
      <c r="A7" s="1">
        <v>42290</v>
      </c>
      <c r="B7" s="4" t="str">
        <f>IFERROR(IF('排序（修正久期）'!B6=1,日收益率!B7,""),"")</f>
        <v/>
      </c>
      <c r="C7" s="4">
        <f>IFERROR(IF('排序（修正久期）'!C6=1,日收益率!C7,""),"")</f>
        <v>2.0878621519715423E-4</v>
      </c>
      <c r="D7" s="4" t="str">
        <f>IFERROR(IF('排序（修正久期）'!D6=1,日收益率!D7,""),"")</f>
        <v/>
      </c>
      <c r="E7" s="4" t="str">
        <f>IFERROR(IF('排序（修正久期）'!E6=1,日收益率!E7,""),"")</f>
        <v/>
      </c>
      <c r="F7" s="4" t="str">
        <f>IFERROR(IF('排序（修正久期）'!F6=1,日收益率!F7,""),"")</f>
        <v/>
      </c>
      <c r="H7" s="9">
        <f t="shared" si="0"/>
        <v>0.99823494802902535</v>
      </c>
    </row>
    <row r="8" spans="1:8" x14ac:dyDescent="0.15">
      <c r="A8" s="1">
        <v>42291</v>
      </c>
      <c r="B8" s="4" t="str">
        <f>IFERROR(IF('排序（修正久期）'!B7=1,日收益率!B8,""),"")</f>
        <v/>
      </c>
      <c r="C8" s="4">
        <f>IFERROR(IF('排序（修正久期）'!C7=1,日收益率!C8,""),"")</f>
        <v>2.0874263261294601E-4</v>
      </c>
      <c r="D8" s="4" t="str">
        <f>IFERROR(IF('排序（修正久期）'!D7=1,日收益率!D8,""),"")</f>
        <v/>
      </c>
      <c r="E8" s="4" t="str">
        <f>IFERROR(IF('排序（修正久期）'!E7=1,日收益率!E8,""),"")</f>
        <v/>
      </c>
      <c r="F8" s="4" t="str">
        <f>IFERROR(IF('排序（修正久期）'!F7=1,日收益率!F8,""),"")</f>
        <v/>
      </c>
      <c r="H8" s="9">
        <f t="shared" si="0"/>
        <v>0.99844332222004317</v>
      </c>
    </row>
    <row r="9" spans="1:8" x14ac:dyDescent="0.15">
      <c r="A9" s="1">
        <v>42292</v>
      </c>
      <c r="B9" s="4" t="str">
        <f>IFERROR(IF('排序（修正久期）'!B8=1,日收益率!B9,""),"")</f>
        <v/>
      </c>
      <c r="C9" s="4">
        <f>IFERROR(IF('排序（修正久期）'!C8=1,日收益率!C9,""),"")</f>
        <v>2.2613157862430455E-2</v>
      </c>
      <c r="D9" s="4" t="str">
        <f>IFERROR(IF('排序（修正久期）'!D8=1,日收益率!D9,""),"")</f>
        <v/>
      </c>
      <c r="E9" s="4" t="str">
        <f>IFERROR(IF('排序（修正久期）'!E8=1,日收益率!E9,""),"")</f>
        <v/>
      </c>
      <c r="F9" s="4" t="str">
        <f>IFERROR(IF('排序（修正久期）'!F8=1,日收益率!F9,""),"")</f>
        <v/>
      </c>
      <c r="H9" s="9">
        <f t="shared" si="0"/>
        <v>1.0210212786820945</v>
      </c>
    </row>
    <row r="10" spans="1:8" x14ac:dyDescent="0.15">
      <c r="A10" s="1">
        <v>42293</v>
      </c>
      <c r="B10" s="4" t="str">
        <f>IFERROR(IF('排序（修正久期）'!B9=1,日收益率!B10,""),"")</f>
        <v/>
      </c>
      <c r="C10" s="4">
        <f>IFERROR(IF('排序（修正久期）'!C9=1,日收益率!C10,""),"")</f>
        <v>-1.2941331828713376E-2</v>
      </c>
      <c r="D10" s="4" t="str">
        <f>IFERROR(IF('排序（修正久期）'!D9=1,日收益率!D10,""),"")</f>
        <v/>
      </c>
      <c r="E10" s="4" t="str">
        <f>IFERROR(IF('排序（修正久期）'!E9=1,日收益率!E10,""),"")</f>
        <v/>
      </c>
      <c r="F10" s="4" t="str">
        <f>IFERROR(IF('排序（修正久期）'!F9=1,日收益率!F10,""),"")</f>
        <v/>
      </c>
      <c r="H10" s="9">
        <f t="shared" si="0"/>
        <v>1.0078079035104923</v>
      </c>
    </row>
    <row r="11" spans="1:8" x14ac:dyDescent="0.15">
      <c r="A11" s="1">
        <v>42296</v>
      </c>
      <c r="B11" s="4" t="str">
        <f>IFERROR(IF('排序（修正久期）'!B10=1,日收益率!B11,""),"")</f>
        <v/>
      </c>
      <c r="C11" s="4">
        <f>IFERROR(IF('排序（修正久期）'!C10=1,日收益率!C11,""),"")</f>
        <v>6.2027949064091814E-4</v>
      </c>
      <c r="D11" s="4" t="str">
        <f>IFERROR(IF('排序（修正久期）'!D10=1,日收益率!D11,""),"")</f>
        <v/>
      </c>
      <c r="E11" s="4" t="str">
        <f>IFERROR(IF('排序（修正久期）'!E10=1,日收益率!E11,""),"")</f>
        <v/>
      </c>
      <c r="F11" s="4" t="str">
        <f>IFERROR(IF('排序（修正久期）'!F10=1,日收益率!F11,""),"")</f>
        <v/>
      </c>
      <c r="H11" s="9">
        <f t="shared" si="0"/>
        <v>1.0084330260835457</v>
      </c>
    </row>
    <row r="12" spans="1:8" x14ac:dyDescent="0.15">
      <c r="A12" s="1">
        <v>42297</v>
      </c>
      <c r="B12" s="4" t="str">
        <f>IFERROR(IF('排序（修正久期）'!B11=1,日收益率!B12,""),"")</f>
        <v/>
      </c>
      <c r="C12" s="4">
        <f>IFERROR(IF('排序（修正久期）'!C11=1,日收益率!C12,""),"")</f>
        <v>1.6976614157915293E-2</v>
      </c>
      <c r="D12" s="4" t="str">
        <f>IFERROR(IF('排序（修正久期）'!D11=1,日收益率!D12,""),"")</f>
        <v/>
      </c>
      <c r="E12" s="4" t="str">
        <f>IFERROR(IF('排序（修正久期）'!E11=1,日收益率!E12,""),"")</f>
        <v/>
      </c>
      <c r="F12" s="4" t="str">
        <f>IFERROR(IF('排序（修正久期）'!F11=1,日收益率!F12,""),"")</f>
        <v/>
      </c>
      <c r="H12" s="9">
        <f t="shared" si="0"/>
        <v>1.025552804471465</v>
      </c>
    </row>
    <row r="13" spans="1:8" x14ac:dyDescent="0.15">
      <c r="A13" s="1">
        <v>42298</v>
      </c>
      <c r="B13" s="4" t="str">
        <f>IFERROR(IF('排序（修正久期）'!B12=1,日收益率!B13,""),"")</f>
        <v/>
      </c>
      <c r="C13" s="4">
        <f>IFERROR(IF('排序（修正久期）'!C12=1,日收益率!C13,""),"")</f>
        <v>2.0318231309923718E-4</v>
      </c>
      <c r="D13" s="4" t="str">
        <f>IFERROR(IF('排序（修正久期）'!D12=1,日收益率!D13,""),"")</f>
        <v/>
      </c>
      <c r="E13" s="4" t="str">
        <f>IFERROR(IF('排序（修正久期）'!E12=1,日收益率!E13,""),"")</f>
        <v/>
      </c>
      <c r="F13" s="4" t="str">
        <f>IFERROR(IF('排序（修正久期）'!F12=1,日收益率!F13,""),"")</f>
        <v/>
      </c>
      <c r="H13" s="9">
        <f t="shared" si="0"/>
        <v>1.025761178662483</v>
      </c>
    </row>
    <row r="14" spans="1:8" x14ac:dyDescent="0.15">
      <c r="A14" s="1">
        <v>42299</v>
      </c>
      <c r="B14" s="4" t="str">
        <f>IFERROR(IF('排序（修正久期）'!B13=1,日收益率!B14,""),"")</f>
        <v/>
      </c>
      <c r="C14" s="4">
        <f>IFERROR(IF('排序（修正久期）'!C13=1,日收益率!C14,""),"")</f>
        <v>-1.1921989061452587E-2</v>
      </c>
      <c r="D14" s="4" t="str">
        <f>IFERROR(IF('排序（修正久期）'!D13=1,日收益率!D14,""),"")</f>
        <v/>
      </c>
      <c r="E14" s="4" t="str">
        <f>IFERROR(IF('排序（修正久期）'!E13=1,日收益率!E14,""),"")</f>
        <v/>
      </c>
      <c r="F14" s="4" t="str">
        <f>IFERROR(IF('排序（修正久期）'!F13=1,日收益率!F14,""),"")</f>
        <v/>
      </c>
      <c r="H14" s="9">
        <f t="shared" si="0"/>
        <v>1.0135320651108062</v>
      </c>
    </row>
    <row r="15" spans="1:8" x14ac:dyDescent="0.15">
      <c r="A15" s="1">
        <v>42300</v>
      </c>
      <c r="B15" s="4" t="str">
        <f>IFERROR(IF('排序（修正久期）'!B14=1,日收益率!B15,""),"")</f>
        <v/>
      </c>
      <c r="C15" s="4">
        <f>IFERROR(IF('排序（修正久期）'!C14=1,日收益率!C15,""),"")</f>
        <v>1.3448142414860698E-2</v>
      </c>
      <c r="D15" s="4" t="str">
        <f>IFERROR(IF('排序（修正久期）'!D14=1,日收益率!D15,""),"")</f>
        <v/>
      </c>
      <c r="E15" s="4" t="str">
        <f>IFERROR(IF('排序（修正久期）'!E14=1,日收益率!E15,""),"")</f>
        <v/>
      </c>
      <c r="F15" s="4" t="str">
        <f>IFERROR(IF('排序（修正久期）'!F14=1,日收益率!F15,""),"")</f>
        <v/>
      </c>
      <c r="H15" s="9">
        <f t="shared" si="0"/>
        <v>1.0271621886644442</v>
      </c>
    </row>
    <row r="16" spans="1:8" x14ac:dyDescent="0.15">
      <c r="A16" s="1">
        <v>42303</v>
      </c>
      <c r="B16" s="4" t="str">
        <f>IFERROR(IF('排序（修正久期）'!B15=1,日收益率!B16,""),"")</f>
        <v/>
      </c>
      <c r="C16" s="4">
        <f>IFERROR(IF('排序（修正久期）'!C15=1,日收益率!C16,""),"")</f>
        <v>6.0859188544148957E-4</v>
      </c>
      <c r="D16" s="4" t="str">
        <f>IFERROR(IF('排序（修正久期）'!D15=1,日收益率!D16,""),"")</f>
        <v/>
      </c>
      <c r="E16" s="4" t="str">
        <f>IFERROR(IF('排序（修正久期）'!E15=1,日收益率!E16,""),"")</f>
        <v/>
      </c>
      <c r="F16" s="4" t="str">
        <f>IFERROR(IF('排序（修正久期）'!F15=1,日收益率!F16,""),"")</f>
        <v/>
      </c>
      <c r="H16" s="9">
        <f t="shared" si="0"/>
        <v>1.0277873112374978</v>
      </c>
    </row>
    <row r="17" spans="1:8" x14ac:dyDescent="0.15">
      <c r="A17" s="1">
        <v>42304</v>
      </c>
      <c r="B17" s="4" t="str">
        <f>IFERROR(IF('排序（修正久期）'!B16=1,日收益率!B17,""),"")</f>
        <v/>
      </c>
      <c r="C17" s="4">
        <f>IFERROR(IF('排序（修正久期）'!C16=1,日收益率!C17,""),"")</f>
        <v>2.0274057554470204E-4</v>
      </c>
      <c r="D17" s="4" t="str">
        <f>IFERROR(IF('排序（修正久期）'!D16=1,日收益率!D17,""),"")</f>
        <v/>
      </c>
      <c r="E17" s="4" t="str">
        <f>IFERROR(IF('排序（修正久期）'!E16=1,日收益率!E17,""),"")</f>
        <v/>
      </c>
      <c r="F17" s="4" t="str">
        <f>IFERROR(IF('排序（修正久期）'!F16=1,日收益率!F17,""),"")</f>
        <v/>
      </c>
      <c r="H17" s="9">
        <f t="shared" si="0"/>
        <v>1.0279956854285157</v>
      </c>
    </row>
    <row r="18" spans="1:8" x14ac:dyDescent="0.15">
      <c r="A18" s="1">
        <v>42305</v>
      </c>
      <c r="B18" s="4" t="str">
        <f>IFERROR(IF('排序（修正久期）'!B17=1,日收益率!B18,""),"")</f>
        <v/>
      </c>
      <c r="C18" s="4">
        <f>IFERROR(IF('排序（修正久期）'!C17=1,日收益率!C18,""),"")</f>
        <v>2.0269948013540429E-4</v>
      </c>
      <c r="D18" s="4" t="str">
        <f>IFERROR(IF('排序（修正久期）'!D17=1,日收益率!D18,""),"")</f>
        <v/>
      </c>
      <c r="E18" s="4" t="str">
        <f>IFERROR(IF('排序（修正久期）'!E17=1,日收益率!E18,""),"")</f>
        <v/>
      </c>
      <c r="F18" s="4" t="str">
        <f>IFERROR(IF('排序（修正久期）'!F17=1,日收益率!F18,""),"")</f>
        <v/>
      </c>
      <c r="H18" s="9">
        <f t="shared" si="0"/>
        <v>1.0282040596195334</v>
      </c>
    </row>
    <row r="19" spans="1:8" x14ac:dyDescent="0.15">
      <c r="A19" s="1">
        <v>42306</v>
      </c>
      <c r="B19" s="4" t="str">
        <f>IFERROR(IF('排序（修正久期）'!B18=1,日收益率!B19,""),"")</f>
        <v/>
      </c>
      <c r="C19" s="4">
        <f>IFERROR(IF('排序（修正久期）'!C18=1,日收益率!C19,""),"")</f>
        <v>2.0265840138278257E-4</v>
      </c>
      <c r="D19" s="4" t="str">
        <f>IFERROR(IF('排序（修正久期）'!D18=1,日收益率!D19,""),"")</f>
        <v/>
      </c>
      <c r="E19" s="4" t="str">
        <f>IFERROR(IF('排序（修正久期）'!E18=1,日收益率!E19,""),"")</f>
        <v/>
      </c>
      <c r="F19" s="4" t="str">
        <f>IFERROR(IF('排序（修正久期）'!F18=1,日收益率!F19,""),"")</f>
        <v/>
      </c>
      <c r="H19" s="9">
        <f t="shared" si="0"/>
        <v>1.0284124338105511</v>
      </c>
    </row>
    <row r="20" spans="1:8" x14ac:dyDescent="0.15">
      <c r="A20" s="1">
        <v>42307</v>
      </c>
      <c r="B20" s="4" t="str">
        <f>IFERROR(IF('排序（修正久期）'!B19=1,日收益率!B20,""),"")</f>
        <v/>
      </c>
      <c r="C20" s="4">
        <f>IFERROR(IF('排序（修正久期）'!C19=1,日收益率!C20,""),"")</f>
        <v>2.0261733927684489E-4</v>
      </c>
      <c r="D20" s="4" t="str">
        <f>IFERROR(IF('排序（修正久期）'!D19=1,日收益率!D20,""),"")</f>
        <v/>
      </c>
      <c r="E20" s="4" t="str">
        <f>IFERROR(IF('排序（修正久期）'!E19=1,日收益率!E20,""),"")</f>
        <v/>
      </c>
      <c r="F20" s="4" t="str">
        <f>IFERROR(IF('排序（修正久期）'!F19=1,日收益率!F20,""),"")</f>
        <v/>
      </c>
      <c r="H20" s="9">
        <f t="shared" si="0"/>
        <v>1.0286208080015691</v>
      </c>
    </row>
    <row r="21" spans="1:8" x14ac:dyDescent="0.15">
      <c r="A21" s="1">
        <v>42310</v>
      </c>
      <c r="B21" s="4" t="str">
        <f>IFERROR(IF('排序（修正久期）'!B20=1,日收益率!B21,""),"")</f>
        <v/>
      </c>
      <c r="C21" s="4">
        <f>IFERROR(IF('排序（修正久期）'!C20=1,日收益率!C21,""),"")</f>
        <v>-2.6215755669156682E-4</v>
      </c>
      <c r="D21" s="4" t="str">
        <f>IFERROR(IF('排序（修正久期）'!D20=1,日收益率!D21,""),"")</f>
        <v/>
      </c>
      <c r="E21" s="4" t="str">
        <f>IFERROR(IF('排序（修正久期）'!E20=1,日收益率!E21,""),"")</f>
        <v/>
      </c>
      <c r="F21" s="4" t="str">
        <f>IFERROR(IF('排序（修正久期）'!F20=1,日收益率!F21,""),"")</f>
        <v/>
      </c>
      <c r="H21" s="9">
        <f t="shared" si="0"/>
        <v>1.0283511472837812</v>
      </c>
    </row>
    <row r="22" spans="1:8" x14ac:dyDescent="0.15">
      <c r="A22" s="1">
        <v>42311</v>
      </c>
      <c r="B22" s="4" t="str">
        <f>IFERROR(IF('排序（修正久期）'!B21=1,日收益率!B22,""),"")</f>
        <v/>
      </c>
      <c r="C22" s="4">
        <f>IFERROR(IF('排序（修正久期）'!C21=1,日收益率!C22,""),"")</f>
        <v>2.0262941463933259E-4</v>
      </c>
      <c r="D22" s="4" t="str">
        <f>IFERROR(IF('排序（修正久期）'!D21=1,日收益率!D22,""),"")</f>
        <v/>
      </c>
      <c r="E22" s="4" t="str">
        <f>IFERROR(IF('排序（修正久期）'!E21=1,日收益率!E22,""),"")</f>
        <v/>
      </c>
      <c r="F22" s="4" t="str">
        <f>IFERROR(IF('排序（修正久期）'!F21=1,日收益率!F22,""),"")</f>
        <v/>
      </c>
      <c r="H22" s="9">
        <f t="shared" si="0"/>
        <v>1.0285595214747989</v>
      </c>
    </row>
    <row r="23" spans="1:8" x14ac:dyDescent="0.15">
      <c r="A23" s="1">
        <v>42312</v>
      </c>
      <c r="B23" s="4" t="str">
        <f>IFERROR(IF('排序（修正久期）'!B22=1,日收益率!B23,""),"")</f>
        <v/>
      </c>
      <c r="C23" s="4">
        <f>IFERROR(IF('排序（修正久期）'!C22=1,日收益率!C23,""),"")</f>
        <v>2.0258836427777815E-4</v>
      </c>
      <c r="D23" s="4" t="str">
        <f>IFERROR(IF('排序（修正久期）'!D22=1,日收益率!D23,""),"")</f>
        <v/>
      </c>
      <c r="E23" s="4" t="str">
        <f>IFERROR(IF('排序（修正久期）'!E22=1,日收益率!E23,""),"")</f>
        <v/>
      </c>
      <c r="F23" s="4" t="str">
        <f>IFERROR(IF('排序（修正久期）'!F22=1,日收益率!F23,""),"")</f>
        <v/>
      </c>
      <c r="H23" s="9">
        <f t="shared" si="0"/>
        <v>1.0287678956658168</v>
      </c>
    </row>
    <row r="24" spans="1:8" x14ac:dyDescent="0.15">
      <c r="A24" s="1">
        <v>42313</v>
      </c>
      <c r="B24" s="4" t="str">
        <f>IFERROR(IF('排序（修正久期）'!B23=1,日收益率!B24,""),"")</f>
        <v/>
      </c>
      <c r="C24" s="4">
        <f>IFERROR(IF('排序（修正久期）'!C23=1,日收益率!C24,""),"")</f>
        <v>2.0254733054536622E-4</v>
      </c>
      <c r="D24" s="4" t="str">
        <f>IFERROR(IF('排序（修正久期）'!D23=1,日收益率!D24,""),"")</f>
        <v/>
      </c>
      <c r="E24" s="4" t="str">
        <f>IFERROR(IF('排序（修正久期）'!E23=1,日收益率!E24,""),"")</f>
        <v/>
      </c>
      <c r="F24" s="4" t="str">
        <f>IFERROR(IF('排序（修正久期）'!F23=1,日收益率!F24,""),"")</f>
        <v/>
      </c>
      <c r="H24" s="9">
        <f t="shared" si="0"/>
        <v>1.0289762698568348</v>
      </c>
    </row>
    <row r="25" spans="1:8" x14ac:dyDescent="0.15">
      <c r="A25" s="1">
        <v>42314</v>
      </c>
      <c r="B25" s="4" t="str">
        <f>IFERROR(IF('排序（修正久期）'!B24=1,日收益率!B25,""),"")</f>
        <v/>
      </c>
      <c r="C25" s="4">
        <f>IFERROR(IF('排序（修正久期）'!C24=1,日收益率!C25,""),"")</f>
        <v>2.0250631343210479E-4</v>
      </c>
      <c r="D25" s="4" t="str">
        <f>IFERROR(IF('排序（修正久期）'!D24=1,日收益率!D25,""),"")</f>
        <v/>
      </c>
      <c r="E25" s="4" t="str">
        <f>IFERROR(IF('排序（修正久期）'!E24=1,日收益率!E25,""),"")</f>
        <v/>
      </c>
      <c r="F25" s="4" t="str">
        <f>IFERROR(IF('排序（修正久期）'!F24=1,日收益率!F25,""),"")</f>
        <v/>
      </c>
      <c r="H25" s="9">
        <f t="shared" si="0"/>
        <v>1.0291846440478527</v>
      </c>
    </row>
    <row r="26" spans="1:8" x14ac:dyDescent="0.15">
      <c r="A26" s="1">
        <v>42317</v>
      </c>
      <c r="B26" s="4" t="str">
        <f>IFERROR(IF('排序（修正久期）'!B25=1,日收益率!B26,""),"")</f>
        <v/>
      </c>
      <c r="C26" s="4">
        <f>IFERROR(IF('排序（修正久期）'!C25=1,日收益率!C26,""),"")</f>
        <v>6.0739593878400555E-4</v>
      </c>
      <c r="D26" s="4" t="str">
        <f>IFERROR(IF('排序（修正久期）'!D25=1,日收益率!D26,""),"")</f>
        <v/>
      </c>
      <c r="E26" s="4" t="str">
        <f>IFERROR(IF('排序（修正久期）'!E25=1,日收益率!E26,""),"")</f>
        <v/>
      </c>
      <c r="F26" s="4" t="str">
        <f>IFERROR(IF('排序（修正久期）'!F25=1,日收益率!F26,""),"")</f>
        <v/>
      </c>
      <c r="H26" s="9">
        <f t="shared" si="0"/>
        <v>1.0298097666209063</v>
      </c>
    </row>
    <row r="27" spans="1:8" x14ac:dyDescent="0.15">
      <c r="A27" s="1">
        <v>42318</v>
      </c>
      <c r="B27" s="4" t="str">
        <f>IFERROR(IF('排序（修正久期）'!B26=1,日收益率!B27,""),"")</f>
        <v/>
      </c>
      <c r="C27" s="4">
        <f>IFERROR(IF('排序（修正久期）'!C26=1,日收益率!C27,""),"")</f>
        <v>2.0234241096939165E-4</v>
      </c>
      <c r="D27" s="4" t="str">
        <f>IFERROR(IF('排序（修正久期）'!D26=1,日收益率!D27,""),"")</f>
        <v/>
      </c>
      <c r="E27" s="4" t="str">
        <f>IFERROR(IF('排序（修正久期）'!E26=1,日收益率!E27,""),"")</f>
        <v/>
      </c>
      <c r="F27" s="4" t="str">
        <f>IFERROR(IF('排序（修正久期）'!F26=1,日收益率!F27,""),"")</f>
        <v/>
      </c>
      <c r="H27" s="9">
        <f t="shared" si="0"/>
        <v>1.0300181408119242</v>
      </c>
    </row>
    <row r="28" spans="1:8" x14ac:dyDescent="0.15">
      <c r="A28" s="1">
        <v>42319</v>
      </c>
      <c r="B28" s="4" t="str">
        <f>IFERROR(IF('排序（修正久期）'!B27=1,日收益率!B28,""),"")</f>
        <v/>
      </c>
      <c r="C28" s="4">
        <f>IFERROR(IF('排序（修正久期）'!C27=1,日收益率!C28,""),"")</f>
        <v>-7.7029262313615954E-3</v>
      </c>
      <c r="D28" s="4" t="str">
        <f>IFERROR(IF('排序（修正久期）'!D27=1,日收益率!D28,""),"")</f>
        <v/>
      </c>
      <c r="E28" s="4" t="str">
        <f>IFERROR(IF('排序（修正久期）'!E27=1,日收益率!E28,""),"")</f>
        <v/>
      </c>
      <c r="F28" s="4" t="str">
        <f>IFERROR(IF('排序（修正久期）'!F27=1,日收益率!F28,""),"")</f>
        <v/>
      </c>
      <c r="H28" s="9">
        <f t="shared" si="0"/>
        <v>1.0220839870562857</v>
      </c>
    </row>
    <row r="29" spans="1:8" x14ac:dyDescent="0.15">
      <c r="A29" s="1">
        <v>42320</v>
      </c>
      <c r="B29" s="4" t="str">
        <f>IFERROR(IF('排序（修正久期）'!B28=1,日收益率!B29,""),"")</f>
        <v/>
      </c>
      <c r="C29" s="4">
        <f>IFERROR(IF('排序（修正久期）'!C28=1,日收益率!C29,""),"")</f>
        <v>2.0387188690618174E-4</v>
      </c>
      <c r="D29" s="4" t="str">
        <f>IFERROR(IF('排序（修正久期）'!D28=1,日收益率!D29,""),"")</f>
        <v/>
      </c>
      <c r="E29" s="4" t="str">
        <f>IFERROR(IF('排序（修正久期）'!E28=1,日收益率!E29,""),"")</f>
        <v/>
      </c>
      <c r="F29" s="4" t="str">
        <f>IFERROR(IF('排序（修正久期）'!F28=1,日收益率!F29,""),"")</f>
        <v/>
      </c>
      <c r="H29" s="9">
        <f t="shared" si="0"/>
        <v>1.0222923612473034</v>
      </c>
    </row>
    <row r="30" spans="1:8" x14ac:dyDescent="0.15">
      <c r="A30" s="1">
        <v>42321</v>
      </c>
      <c r="B30" s="4" t="str">
        <f>IFERROR(IF('排序（修正久期）'!B29=1,日收益率!B30,""),"")</f>
        <v/>
      </c>
      <c r="C30" s="4">
        <f>IFERROR(IF('排序（修正久期）'!C29=1,日收益率!C30,""),"")</f>
        <v>2.0383033163184905E-4</v>
      </c>
      <c r="D30" s="4" t="str">
        <f>IFERROR(IF('排序（修正久期）'!D29=1,日收益率!D30,""),"")</f>
        <v/>
      </c>
      <c r="E30" s="4" t="str">
        <f>IFERROR(IF('排序（修正久期）'!E29=1,日收益率!E30,""),"")</f>
        <v/>
      </c>
      <c r="F30" s="4" t="str">
        <f>IFERROR(IF('排序（修正久期）'!F29=1,日收益率!F30,""),"")</f>
        <v/>
      </c>
      <c r="H30" s="9">
        <f t="shared" si="0"/>
        <v>1.0225007354383211</v>
      </c>
    </row>
    <row r="31" spans="1:8" x14ac:dyDescent="0.15">
      <c r="A31" s="1">
        <v>42324</v>
      </c>
      <c r="B31" s="4" t="str">
        <f>IFERROR(IF('排序（修正久期）'!B30=1,日收益率!B31,""),"")</f>
        <v/>
      </c>
      <c r="C31" s="4">
        <f>IFERROR(IF('排序（修正久期）'!C30=1,日收益率!C31,""),"")</f>
        <v>-8.1395641557089338E-3</v>
      </c>
      <c r="D31" s="4" t="str">
        <f>IFERROR(IF('排序（修正久期）'!D30=1,日收益率!D31,""),"")</f>
        <v/>
      </c>
      <c r="E31" s="4" t="str">
        <f>IFERROR(IF('排序（修正久期）'!E30=1,日收益率!E31,""),"")</f>
        <v/>
      </c>
      <c r="F31" s="4" t="str">
        <f>IFERROR(IF('排序（修正久期）'!F30=1,日收益率!F31,""),"")</f>
        <v/>
      </c>
      <c r="H31" s="9">
        <f t="shared" si="0"/>
        <v>1.0141780251029613</v>
      </c>
    </row>
    <row r="32" spans="1:8" x14ac:dyDescent="0.15">
      <c r="A32" s="1">
        <v>42325</v>
      </c>
      <c r="B32" s="4" t="str">
        <f>IFERROR(IF('排序（修正久期）'!B31=1,日收益率!B32,""),"")</f>
        <v/>
      </c>
      <c r="C32" s="4">
        <f>IFERROR(IF('排序（修正久期）'!C31=1,日收益率!C32,""),"")</f>
        <v>2.0546115756814309E-4</v>
      </c>
      <c r="D32" s="4" t="str">
        <f>IFERROR(IF('排序（修正久期）'!D31=1,日收益率!D32,""),"")</f>
        <v/>
      </c>
      <c r="E32" s="4" t="str">
        <f>IFERROR(IF('排序（修正久期）'!E31=1,日收益率!E32,""),"")</f>
        <v/>
      </c>
      <c r="F32" s="4" t="str">
        <f>IFERROR(IF('排序（修正久期）'!F31=1,日收益率!F32,""),"")</f>
        <v/>
      </c>
      <c r="H32" s="9">
        <f t="shared" si="0"/>
        <v>1.0143863992939792</v>
      </c>
    </row>
    <row r="33" spans="1:8" x14ac:dyDescent="0.15">
      <c r="A33" s="1">
        <v>42326</v>
      </c>
      <c r="B33" s="4" t="str">
        <f>IFERROR(IF('排序（修正久期）'!B32=1,日收益率!B33,""),"")</f>
        <v/>
      </c>
      <c r="C33" s="4">
        <f>IFERROR(IF('排序（修正久期）'!C32=1,日收益率!C33,""),"")</f>
        <v>2.0541895195247406E-4</v>
      </c>
      <c r="D33" s="4" t="str">
        <f>IFERROR(IF('排序（修正久期）'!D32=1,日收益率!D33,""),"")</f>
        <v/>
      </c>
      <c r="E33" s="4" t="str">
        <f>IFERROR(IF('排序（修正久期）'!E32=1,日收益率!E33,""),"")</f>
        <v/>
      </c>
      <c r="F33" s="4" t="str">
        <f>IFERROR(IF('排序（修正久期）'!F32=1,日收益率!F33,""),"")</f>
        <v/>
      </c>
      <c r="H33" s="9">
        <f t="shared" si="0"/>
        <v>1.0145947734849969</v>
      </c>
    </row>
    <row r="34" spans="1:8" x14ac:dyDescent="0.15">
      <c r="A34" s="1">
        <v>42327</v>
      </c>
      <c r="B34" s="4" t="str">
        <f>IFERROR(IF('排序（修正久期）'!B33=1,日收益率!B34,""),"")</f>
        <v/>
      </c>
      <c r="C34" s="4">
        <f>IFERROR(IF('排序（修正久期）'!C33=1,日收益率!C34,""),"")</f>
        <v>2.0537676367293756E-4</v>
      </c>
      <c r="D34" s="4" t="str">
        <f>IFERROR(IF('排序（修正久期）'!D33=1,日收益率!D34,""),"")</f>
        <v/>
      </c>
      <c r="E34" s="4" t="str">
        <f>IFERROR(IF('排序（修正久期）'!E33=1,日收益率!E34,""),"")</f>
        <v/>
      </c>
      <c r="F34" s="4" t="str">
        <f>IFERROR(IF('排序（修正久期）'!F33=1,日收益率!F34,""),"")</f>
        <v/>
      </c>
      <c r="H34" s="9">
        <f t="shared" si="0"/>
        <v>1.0148031476760149</v>
      </c>
    </row>
    <row r="35" spans="1:8" x14ac:dyDescent="0.15">
      <c r="A35" s="1">
        <v>42328</v>
      </c>
      <c r="B35" s="4" t="str">
        <f>IFERROR(IF('排序（修正久期）'!B34=1,日收益率!B35,""),"")</f>
        <v/>
      </c>
      <c r="C35" s="4">
        <f>IFERROR(IF('排序（修正久期）'!C34=1,日收益率!C35,""),"")</f>
        <v>2.0533459271887544E-4</v>
      </c>
      <c r="D35" s="4" t="str">
        <f>IFERROR(IF('排序（修正久期）'!D34=1,日收益率!D35,""),"")</f>
        <v/>
      </c>
      <c r="E35" s="4" t="str">
        <f>IFERROR(IF('排序（修正久期）'!E34=1,日收益率!E35,""),"")</f>
        <v/>
      </c>
      <c r="F35" s="4" t="str">
        <f>IFERROR(IF('排序（修正久期）'!F34=1,日收益率!F35,""),"")</f>
        <v/>
      </c>
      <c r="H35" s="9">
        <f t="shared" si="0"/>
        <v>1.0150115218670328</v>
      </c>
    </row>
    <row r="36" spans="1:8" x14ac:dyDescent="0.15">
      <c r="A36" s="1">
        <v>42331</v>
      </c>
      <c r="B36" s="4" t="str">
        <f>IFERROR(IF('排序（修正久期）'!B35=1,日收益率!B36,""),"")</f>
        <v/>
      </c>
      <c r="C36" s="4">
        <f>IFERROR(IF('排序（修正久期）'!C35=1,日收益率!C36,""),"")</f>
        <v>-3.0150213685276928E-2</v>
      </c>
      <c r="D36" s="4" t="str">
        <f>IFERROR(IF('排序（修正久期）'!D35=1,日收益率!D36,""),"")</f>
        <v/>
      </c>
      <c r="E36" s="4" t="str">
        <f>IFERROR(IF('排序（修正久期）'!E35=1,日收益率!E36,""),"")</f>
        <v/>
      </c>
      <c r="F36" s="4" t="str">
        <f>IFERROR(IF('排序（修正久期）'!F35=1,日收益率!F36,""),"")</f>
        <v/>
      </c>
      <c r="H36" s="9">
        <f t="shared" si="0"/>
        <v>0.98440870758972365</v>
      </c>
    </row>
    <row r="37" spans="1:8" x14ac:dyDescent="0.15">
      <c r="A37" s="1">
        <v>42332</v>
      </c>
      <c r="B37" s="4" t="str">
        <f>IFERROR(IF('排序（修正久期）'!B36=1,日收益率!B37,""),"")</f>
        <v/>
      </c>
      <c r="C37" s="4">
        <f>IFERROR(IF('排序（修正久期）'!C36=1,日收益率!C37,""),"")</f>
        <v>1.0297340372547037E-3</v>
      </c>
      <c r="D37" s="4" t="str">
        <f>IFERROR(IF('排序（修正久期）'!D36=1,日收益率!D37,""),"")</f>
        <v/>
      </c>
      <c r="E37" s="4" t="str">
        <f>IFERROR(IF('排序（修正久期）'!E36=1,日收益率!E37,""),"")</f>
        <v/>
      </c>
      <c r="F37" s="4" t="str">
        <f>IFERROR(IF('排序（修正久期）'!F36=1,日收益率!F37,""),"")</f>
        <v/>
      </c>
      <c r="H37" s="9">
        <f t="shared" si="0"/>
        <v>0.98542238674249871</v>
      </c>
    </row>
    <row r="38" spans="1:8" x14ac:dyDescent="0.15">
      <c r="A38" s="1">
        <v>42333</v>
      </c>
      <c r="B38" s="4" t="str">
        <f>IFERROR(IF('排序（修正久期）'!B37=1,日收益率!B38,""),"")</f>
        <v/>
      </c>
      <c r="C38" s="4">
        <f>IFERROR(IF('排序（修正久期）'!C37=1,日收益率!C38,""),"")</f>
        <v>3.0225873098599365E-4</v>
      </c>
      <c r="D38" s="4" t="str">
        <f>IFERROR(IF('排序（修正久期）'!D37=1,日收益率!D38,""),"")</f>
        <v/>
      </c>
      <c r="E38" s="4" t="str">
        <f>IFERROR(IF('排序（修正久期）'!E37=1,日收益率!E38,""),"")</f>
        <v/>
      </c>
      <c r="F38" s="4" t="str">
        <f>IFERROR(IF('排序（修正久期）'!F37=1,日收益率!F38,""),"")</f>
        <v/>
      </c>
      <c r="H38" s="9">
        <f t="shared" si="0"/>
        <v>0.98572023926260066</v>
      </c>
    </row>
    <row r="39" spans="1:8" x14ac:dyDescent="0.15">
      <c r="A39" s="1">
        <v>42334</v>
      </c>
      <c r="B39" s="4" t="str">
        <f>IFERROR(IF('排序（修正久期）'!B38=1,日收益率!B39,""),"")</f>
        <v/>
      </c>
      <c r="C39" s="4">
        <f>IFERROR(IF('排序（修正久期）'!C38=1,日收益率!C39,""),"")</f>
        <v>1.4644549173702615E-2</v>
      </c>
      <c r="D39" s="4" t="str">
        <f>IFERROR(IF('排序（修正久期）'!D38=1,日收益率!D39,""),"")</f>
        <v/>
      </c>
      <c r="E39" s="4" t="str">
        <f>IFERROR(IF('排序（修正久期）'!E38=1,日收益率!E39,""),"")</f>
        <v/>
      </c>
      <c r="F39" s="4" t="str">
        <f>IFERROR(IF('排序（修正久期）'!F38=1,日收益率!F39,""),"")</f>
        <v/>
      </c>
      <c r="H39" s="9">
        <f t="shared" si="0"/>
        <v>1.0001556677779957</v>
      </c>
    </row>
    <row r="40" spans="1:8" x14ac:dyDescent="0.15">
      <c r="A40" s="1">
        <v>42335</v>
      </c>
      <c r="B40" s="4" t="str">
        <f>IFERROR(IF('排序（修正久期）'!B39=1,日收益率!B40,""),"")</f>
        <v/>
      </c>
      <c r="C40" s="4">
        <f>IFERROR(IF('排序（修正久期）'!C39=1,日收益率!C40,""),"")</f>
        <v>2.0834175891915052E-4</v>
      </c>
      <c r="D40" s="4" t="str">
        <f>IFERROR(IF('排序（修正久期）'!D39=1,日收益率!D40,""),"")</f>
        <v/>
      </c>
      <c r="E40" s="4" t="str">
        <f>IFERROR(IF('排序（修正久期）'!E39=1,日收益率!E40,""),"")</f>
        <v/>
      </c>
      <c r="F40" s="4" t="str">
        <f>IFERROR(IF('排序（修正久期）'!F39=1,日收益率!F40,""),"")</f>
        <v/>
      </c>
      <c r="H40" s="9">
        <f t="shared" si="0"/>
        <v>1.0003640419690136</v>
      </c>
    </row>
    <row r="41" spans="1:8" x14ac:dyDescent="0.15">
      <c r="A41" s="1">
        <v>42338</v>
      </c>
      <c r="B41" s="4" t="str">
        <f>IFERROR(IF('排序（修正久期）'!B40=1,日收益率!B41,""),"")</f>
        <v/>
      </c>
      <c r="C41" s="4">
        <f>IFERROR(IF('排序（修正久期）'!C40=1,日收益率!C41,""),"")</f>
        <v>-1.4491439549977447E-2</v>
      </c>
      <c r="D41" s="4" t="str">
        <f>IFERROR(IF('排序（修正久期）'!D40=1,日收益率!D41,""),"")</f>
        <v/>
      </c>
      <c r="E41" s="4" t="str">
        <f>IFERROR(IF('排序（修正久期）'!E40=1,日收益率!E41,""),"")</f>
        <v/>
      </c>
      <c r="F41" s="4" t="str">
        <f>IFERROR(IF('排序（修正久期）'!F40=1,日收益率!F41,""),"")</f>
        <v/>
      </c>
      <c r="H41" s="9">
        <f t="shared" si="0"/>
        <v>0.98586732692684853</v>
      </c>
    </row>
    <row r="42" spans="1:8" x14ac:dyDescent="0.15">
      <c r="A42" s="1">
        <v>42339</v>
      </c>
      <c r="B42" s="4" t="str">
        <f>IFERROR(IF('排序（修正久期）'!B41=1,日收益率!B42,""),"")</f>
        <v/>
      </c>
      <c r="C42" s="4">
        <f>IFERROR(IF('排序（修正久期）'!C41=1,日收益率!C42,""),"")</f>
        <v>1.818204423667491E-2</v>
      </c>
      <c r="D42" s="4" t="str">
        <f>IFERROR(IF('排序（修正久期）'!D41=1,日收益率!D42,""),"")</f>
        <v/>
      </c>
      <c r="E42" s="4" t="str">
        <f>IFERROR(IF('排序（修正久期）'!E41=1,日收益率!E42,""),"")</f>
        <v/>
      </c>
      <c r="F42" s="4" t="str">
        <f>IFERROR(IF('排序（修正久期）'!F41=1,日收益率!F42,""),"")</f>
        <v/>
      </c>
      <c r="H42" s="9">
        <f t="shared" si="0"/>
        <v>1.003792410276525</v>
      </c>
    </row>
    <row r="43" spans="1:8" x14ac:dyDescent="0.15">
      <c r="A43" s="1">
        <v>42340</v>
      </c>
      <c r="B43" s="4" t="str">
        <f>IFERROR(IF('排序（修正久期）'!B42=1,日收益率!B43,""),"")</f>
        <v/>
      </c>
      <c r="C43" s="4">
        <f>IFERROR(IF('排序（修正久期）'!C42=1,日收益率!C43,""),"")</f>
        <v>2.0758693618772028E-4</v>
      </c>
      <c r="D43" s="4" t="str">
        <f>IFERROR(IF('排序（修正久期）'!D42=1,日收益率!D43,""),"")</f>
        <v/>
      </c>
      <c r="E43" s="4" t="str">
        <f>IFERROR(IF('排序（修正久期）'!E42=1,日收益率!E43,""),"")</f>
        <v/>
      </c>
      <c r="F43" s="4" t="str">
        <f>IFERROR(IF('排序（修正久期）'!F42=1,日收益率!F43,""),"")</f>
        <v/>
      </c>
      <c r="H43" s="9">
        <f t="shared" si="0"/>
        <v>1.0040007844675427</v>
      </c>
    </row>
    <row r="44" spans="1:8" x14ac:dyDescent="0.15">
      <c r="A44" s="1">
        <v>42341</v>
      </c>
      <c r="B44" s="4" t="str">
        <f>IFERROR(IF('排序（修正久期）'!B43=1,日收益率!B44,""),"")</f>
        <v/>
      </c>
      <c r="C44" s="4">
        <f>IFERROR(IF('排序（修正久期）'!C43=1,日收益率!C44,""),"")</f>
        <v>-1.2982478415439314E-2</v>
      </c>
      <c r="D44" s="4" t="str">
        <f>IFERROR(IF('排序（修正久期）'!D43=1,日收益率!D44,""),"")</f>
        <v/>
      </c>
      <c r="E44" s="4" t="str">
        <f>IFERROR(IF('排序（修正久期）'!E43=1,日收益率!E44,""),"")</f>
        <v/>
      </c>
      <c r="F44" s="4" t="str">
        <f>IFERROR(IF('排序（修正久期）'!F43=1,日收益率!F44,""),"")</f>
        <v/>
      </c>
      <c r="H44" s="9">
        <f t="shared" si="0"/>
        <v>0.9909663659541087</v>
      </c>
    </row>
    <row r="45" spans="1:8" x14ac:dyDescent="0.15">
      <c r="A45" s="1">
        <v>42342</v>
      </c>
      <c r="B45" s="4" t="str">
        <f>IFERROR(IF('排序（修正久期）'!B44=1,日收益率!B45,""),"")</f>
        <v/>
      </c>
      <c r="C45" s="4">
        <f>IFERROR(IF('排序（修正久期）'!C44=1,日收益率!C45,""),"")</f>
        <v>4.6346803220898014E-3</v>
      </c>
      <c r="D45" s="4" t="str">
        <f>IFERROR(IF('排序（修正久期）'!D44=1,日收益率!D45,""),"")</f>
        <v/>
      </c>
      <c r="E45" s="4" t="str">
        <f>IFERROR(IF('排序（修正久期）'!E44=1,日收益率!E45,""),"")</f>
        <v/>
      </c>
      <c r="F45" s="4" t="str">
        <f>IFERROR(IF('排序（修正久期）'!F44=1,日收益率!F45,""),"")</f>
        <v/>
      </c>
      <c r="H45" s="9">
        <f t="shared" si="0"/>
        <v>0.99555917827024909</v>
      </c>
    </row>
    <row r="46" spans="1:8" x14ac:dyDescent="0.15">
      <c r="A46" s="1">
        <v>42345</v>
      </c>
      <c r="B46" s="4" t="str">
        <f>IFERROR(IF('排序（修正久期）'!B45=1,日收益率!B46,""),"")</f>
        <v/>
      </c>
      <c r="C46" s="4">
        <f>IFERROR(IF('排序（修正久期）'!C45=1,日收益率!C46,""),"")</f>
        <v>8.0766593164161016E-4</v>
      </c>
      <c r="D46" s="4" t="str">
        <f>IFERROR(IF('排序（修正久期）'!D45=1,日收益率!D46,""),"")</f>
        <v/>
      </c>
      <c r="E46" s="4" t="str">
        <f>IFERROR(IF('排序（修正久期）'!E45=1,日收益率!E46,""),"")</f>
        <v/>
      </c>
      <c r="F46" s="4" t="str">
        <f>IFERROR(IF('排序（修正久期）'!F45=1,日收益率!F46,""),"")</f>
        <v/>
      </c>
      <c r="H46" s="9">
        <f t="shared" si="0"/>
        <v>0.99636325750147103</v>
      </c>
    </row>
    <row r="47" spans="1:8" x14ac:dyDescent="0.15">
      <c r="A47" s="1">
        <v>42346</v>
      </c>
      <c r="B47" s="4" t="str">
        <f>IFERROR(IF('排序（修正久期）'!B46=1,日收益率!B47,""),"")</f>
        <v/>
      </c>
      <c r="C47" s="4">
        <f>IFERROR(IF('排序（修正久期）'!C46=1,日收益率!C47,""),"")</f>
        <v>-4.3709164900298525E-3</v>
      </c>
      <c r="D47" s="4" t="str">
        <f>IFERROR(IF('排序（修正久期）'!D46=1,日收益率!D47,""),"")</f>
        <v/>
      </c>
      <c r="E47" s="4" t="str">
        <f>IFERROR(IF('排序（修正久期）'!E46=1,日收益率!E47,""),"")</f>
        <v/>
      </c>
      <c r="F47" s="4" t="str">
        <f>IFERROR(IF('排序（修正久期）'!F46=1,日收益率!F47,""),"")</f>
        <v/>
      </c>
      <c r="H47" s="9">
        <f t="shared" si="0"/>
        <v>0.99200823690919804</v>
      </c>
    </row>
    <row r="48" spans="1:8" x14ac:dyDescent="0.15">
      <c r="A48" s="1">
        <v>42347</v>
      </c>
      <c r="B48" s="4" t="str">
        <f>IFERROR(IF('排序（修正久期）'!B47=1,日收益率!B48,""),"")</f>
        <v/>
      </c>
      <c r="C48" s="4">
        <f>IFERROR(IF('排序（修正久期）'!C47=1,日收益率!C48,""),"")</f>
        <v>2.1005288390241184E-4</v>
      </c>
      <c r="D48" s="4" t="str">
        <f>IFERROR(IF('排序（修正久期）'!D47=1,日收益率!D48,""),"")</f>
        <v/>
      </c>
      <c r="E48" s="4" t="str">
        <f>IFERROR(IF('排序（修正久期）'!E47=1,日收益率!E48,""),"")</f>
        <v/>
      </c>
      <c r="F48" s="4" t="str">
        <f>IFERROR(IF('排序（修正久期）'!F47=1,日收益率!F48,""),"")</f>
        <v/>
      </c>
      <c r="H48" s="9">
        <f t="shared" si="0"/>
        <v>0.99221661110021575</v>
      </c>
    </row>
    <row r="49" spans="1:8" x14ac:dyDescent="0.15">
      <c r="A49" s="1">
        <v>42348</v>
      </c>
      <c r="B49" s="4" t="str">
        <f>IFERROR(IF('排序（修正久期）'!B48=1,日收益率!B49,""),"")</f>
        <v/>
      </c>
      <c r="C49" s="4">
        <f>IFERROR(IF('排序（修正久期）'!C48=1,日收益率!C49,""),"")</f>
        <v>8.7771312801887547E-3</v>
      </c>
      <c r="D49" s="4" t="str">
        <f>IFERROR(IF('排序（修正久期）'!D48=1,日收益率!D49,""),"")</f>
        <v/>
      </c>
      <c r="E49" s="4" t="str">
        <f>IFERROR(IF('排序（修正久期）'!E48=1,日收益率!E49,""),"")</f>
        <v/>
      </c>
      <c r="F49" s="4" t="str">
        <f>IFERROR(IF('排序（修正久期）'!F48=1,日收益率!F49,""),"")</f>
        <v/>
      </c>
      <c r="H49" s="9">
        <f t="shared" si="0"/>
        <v>1.0009254265542262</v>
      </c>
    </row>
    <row r="50" spans="1:8" x14ac:dyDescent="0.15">
      <c r="A50" s="1">
        <v>42349</v>
      </c>
      <c r="B50" s="4" t="str">
        <f>IFERROR(IF('排序（修正久期）'!B49=1,日收益率!B50,""),"")</f>
        <v/>
      </c>
      <c r="C50" s="4">
        <f>IFERROR(IF('排序（修正久期）'!C49=1,日收益率!C50,""),"")</f>
        <v>-1.6330004469780057E-2</v>
      </c>
      <c r="D50" s="4" t="str">
        <f>IFERROR(IF('排序（修正久期）'!D49=1,日收益率!D50,""),"")</f>
        <v/>
      </c>
      <c r="E50" s="4" t="str">
        <f>IFERROR(IF('排序（修正久期）'!E49=1,日收益率!E50,""),"")</f>
        <v/>
      </c>
      <c r="F50" s="4" t="str">
        <f>IFERROR(IF('排序（修正久期）'!F49=1,日收益率!F50,""),"")</f>
        <v/>
      </c>
      <c r="H50" s="9">
        <f t="shared" si="0"/>
        <v>0.98458030986467915</v>
      </c>
    </row>
    <row r="51" spans="1:8" x14ac:dyDescent="0.15">
      <c r="A51" s="1">
        <v>42352</v>
      </c>
      <c r="B51" s="4" t="str">
        <f>IFERROR(IF('排序（修正久期）'!B50=1,日收益率!B51,""),"")</f>
        <v/>
      </c>
      <c r="C51" s="4">
        <f>IFERROR(IF('排序（修正久期）'!C50=1,日收益率!C51,""),"")</f>
        <v>6.34912730622883E-4</v>
      </c>
      <c r="D51" s="4" t="str">
        <f>IFERROR(IF('排序（修正久期）'!D50=1,日收益率!D51,""),"")</f>
        <v/>
      </c>
      <c r="E51" s="4" t="str">
        <f>IFERROR(IF('排序（修正久期）'!E50=1,日收益率!E51,""),"")</f>
        <v/>
      </c>
      <c r="F51" s="4" t="str">
        <f>IFERROR(IF('排序（修正久期）'!F50=1,日收益率!F51,""),"")</f>
        <v/>
      </c>
      <c r="H51" s="9">
        <f t="shared" si="0"/>
        <v>0.98520543243773284</v>
      </c>
    </row>
    <row r="52" spans="1:8" x14ac:dyDescent="0.15">
      <c r="A52" s="1">
        <v>42353</v>
      </c>
      <c r="B52" s="4" t="str">
        <f>IFERROR(IF('排序（修正久期）'!B51=1,日收益率!B52,""),"")</f>
        <v/>
      </c>
      <c r="C52" s="4">
        <f>IFERROR(IF('排序（修正久期）'!C51=1,日收益率!C52,""),"")</f>
        <v>-1.8770294984883695E-2</v>
      </c>
      <c r="D52" s="4" t="str">
        <f>IFERROR(IF('排序（修正久期）'!D51=1,日收益率!D52,""),"")</f>
        <v/>
      </c>
      <c r="E52" s="4" t="str">
        <f>IFERROR(IF('排序（修正久期）'!E51=1,日收益率!E52,""),"")</f>
        <v/>
      </c>
      <c r="F52" s="4" t="str">
        <f>IFERROR(IF('排序（修正久期）'!F51=1,日收益率!F52,""),"")</f>
        <v/>
      </c>
      <c r="H52" s="9">
        <f t="shared" si="0"/>
        <v>0.96671283585016665</v>
      </c>
    </row>
    <row r="53" spans="1:8" x14ac:dyDescent="0.15">
      <c r="A53" s="1">
        <v>42354</v>
      </c>
      <c r="B53" s="4" t="str">
        <f>IFERROR(IF('排序（修正久期）'!B52=1,日收益率!B53,""),"")</f>
        <v/>
      </c>
      <c r="C53" s="4">
        <f>IFERROR(IF('排序（修正久期）'!C52=1,日收益率!C53,""),"")</f>
        <v>2.3262831834843567E-2</v>
      </c>
      <c r="D53" s="4" t="str">
        <f>IFERROR(IF('排序（修正久期）'!D52=1,日收益率!D53,""),"")</f>
        <v/>
      </c>
      <c r="E53" s="4" t="str">
        <f>IFERROR(IF('排序（修正久期）'!E52=1,日收益率!E53,""),"")</f>
        <v/>
      </c>
      <c r="F53" s="4" t="str">
        <f>IFERROR(IF('排序（修正久期）'!F52=1,日收益率!F53,""),"")</f>
        <v/>
      </c>
      <c r="H53" s="9">
        <f t="shared" si="0"/>
        <v>0.98920131398313382</v>
      </c>
    </row>
    <row r="54" spans="1:8" x14ac:dyDescent="0.15">
      <c r="A54" s="1">
        <v>42355</v>
      </c>
      <c r="B54" s="4" t="str">
        <f>IFERROR(IF('排序（修正久期）'!B53=1,日收益率!B54,""),"")</f>
        <v/>
      </c>
      <c r="C54" s="4">
        <f>IFERROR(IF('排序（修正久期）'!C53=1,日收益率!C54,""),"")</f>
        <v>2.9243026901106806E-3</v>
      </c>
      <c r="D54" s="4" t="str">
        <f>IFERROR(IF('排序（修正久期）'!D53=1,日收益率!D54,""),"")</f>
        <v/>
      </c>
      <c r="E54" s="4" t="str">
        <f>IFERROR(IF('排序（修正久期）'!E53=1,日收益率!E54,""),"")</f>
        <v/>
      </c>
      <c r="F54" s="4" t="str">
        <f>IFERROR(IF('排序（修正久期）'!F53=1,日收益率!F54,""),"")</f>
        <v/>
      </c>
      <c r="H54" s="9">
        <f t="shared" si="0"/>
        <v>0.99209403804667573</v>
      </c>
    </row>
    <row r="55" spans="1:8" x14ac:dyDescent="0.15">
      <c r="A55" s="1">
        <v>42356</v>
      </c>
      <c r="B55" s="4" t="str">
        <f>IFERROR(IF('排序（修正久期）'!B54=1,日收益率!B55,""),"")</f>
        <v/>
      </c>
      <c r="C55" s="4">
        <f>IFERROR(IF('排序（修正久期）'!C54=1,日收益率!C55,""),"")</f>
        <v>2.1003471750336011E-4</v>
      </c>
      <c r="D55" s="4" t="str">
        <f>IFERROR(IF('排序（修正久期）'!D54=1,日收益率!D55,""),"")</f>
        <v/>
      </c>
      <c r="E55" s="4" t="str">
        <f>IFERROR(IF('排序（修正久期）'!E54=1,日收益率!E55,""),"")</f>
        <v/>
      </c>
      <c r="F55" s="4" t="str">
        <f>IFERROR(IF('排序（修正久期）'!F54=1,日收益率!F55,""),"")</f>
        <v/>
      </c>
      <c r="H55" s="9">
        <f t="shared" si="0"/>
        <v>0.99230241223769367</v>
      </c>
    </row>
    <row r="56" spans="1:8" x14ac:dyDescent="0.15">
      <c r="A56" s="1">
        <v>42359</v>
      </c>
      <c r="B56" s="4" t="str">
        <f>IFERROR(IF('排序（修正久期）'!B55=1,日收益率!B56,""),"")</f>
        <v/>
      </c>
      <c r="C56" s="4">
        <f>IFERROR(IF('排序（修正久期）'!C55=1,日收益率!C56,""),"")</f>
        <v>6.2997183655322253E-4</v>
      </c>
      <c r="D56" s="4" t="str">
        <f>IFERROR(IF('排序（修正久期）'!D55=1,日收益率!D56,""),"")</f>
        <v/>
      </c>
      <c r="E56" s="4" t="str">
        <f>IFERROR(IF('排序（修正久期）'!E55=1,日收益率!E56,""),"")</f>
        <v/>
      </c>
      <c r="F56" s="4" t="str">
        <f>IFERROR(IF('排序（修正久期）'!F55=1,日收益率!F56,""),"")</f>
        <v/>
      </c>
      <c r="H56" s="9">
        <f t="shared" si="0"/>
        <v>0.99292753481074725</v>
      </c>
    </row>
    <row r="57" spans="1:8" x14ac:dyDescent="0.15">
      <c r="A57" s="1">
        <v>42360</v>
      </c>
      <c r="B57" s="4" t="str">
        <f>IFERROR(IF('排序（修正久期）'!B56=1,日收益率!B57,""),"")</f>
        <v/>
      </c>
      <c r="C57" s="4">
        <f>IFERROR(IF('排序（修正久期）'!C56=1,日收益率!C57,""),"")</f>
        <v>-2.0516745466441222E-2</v>
      </c>
      <c r="D57" s="4" t="str">
        <f>IFERROR(IF('排序（修正久期）'!D56=1,日收益率!D57,""),"")</f>
        <v/>
      </c>
      <c r="E57" s="4" t="str">
        <f>IFERROR(IF('排序（修正久期）'!E56=1,日收益率!E57,""),"")</f>
        <v/>
      </c>
      <c r="F57" s="4" t="str">
        <f>IFERROR(IF('排序（修正久期）'!F56=1,日收益率!F57,""),"")</f>
        <v/>
      </c>
      <c r="H57" s="9">
        <f t="shared" si="0"/>
        <v>0.97255589331241421</v>
      </c>
    </row>
    <row r="58" spans="1:8" x14ac:dyDescent="0.15">
      <c r="A58" s="1">
        <v>42361</v>
      </c>
      <c r="B58" s="4" t="str">
        <f>IFERROR(IF('排序（修正久期）'!B57=1,日收益率!B58,""),"")</f>
        <v/>
      </c>
      <c r="C58" s="4">
        <f>IFERROR(IF('排序（修正久期）'!C57=1,日收益率!C58,""),"")</f>
        <v>3.0625748314339063E-4</v>
      </c>
      <c r="D58" s="4" t="str">
        <f>IFERROR(IF('排序（修正久期）'!D57=1,日收益率!D58,""),"")</f>
        <v/>
      </c>
      <c r="E58" s="4" t="str">
        <f>IFERROR(IF('排序（修正久期）'!E57=1,日收益率!E58,""),"")</f>
        <v/>
      </c>
      <c r="F58" s="4" t="str">
        <f>IFERROR(IF('排序（修正久期）'!F57=1,日收益率!F58,""),"")</f>
        <v/>
      </c>
      <c r="H58" s="9">
        <f t="shared" si="0"/>
        <v>0.97285374583251638</v>
      </c>
    </row>
    <row r="59" spans="1:8" x14ac:dyDescent="0.15">
      <c r="A59" s="1">
        <v>42362</v>
      </c>
      <c r="B59" s="4" t="str">
        <f>IFERROR(IF('排序（修正久期）'!B58=1,日收益率!B59,""),"")</f>
        <v/>
      </c>
      <c r="C59" s="4">
        <f>IFERROR(IF('排序（修正久期）'!C58=1,日收益率!C59,""),"")</f>
        <v>7.4802222017833486E-3</v>
      </c>
      <c r="D59" s="4" t="str">
        <f>IFERROR(IF('排序（修正久期）'!D58=1,日收益率!D59,""),"")</f>
        <v/>
      </c>
      <c r="E59" s="4" t="str">
        <f>IFERROR(IF('排序（修正久期）'!E58=1,日收益率!E59,""),"")</f>
        <v/>
      </c>
      <c r="F59" s="4" t="str">
        <f>IFERROR(IF('排序（修正久期）'!F58=1,日收益率!F59,""),"")</f>
        <v/>
      </c>
      <c r="H59" s="9">
        <f t="shared" si="0"/>
        <v>0.98013090802118086</v>
      </c>
    </row>
    <row r="60" spans="1:8" x14ac:dyDescent="0.15">
      <c r="A60" s="1">
        <v>42363</v>
      </c>
      <c r="B60" s="4" t="str">
        <f>IFERROR(IF('排序（修正久期）'!B59=1,日收益率!B60,""),"")</f>
        <v/>
      </c>
      <c r="C60" s="4">
        <f>IFERROR(IF('排序（修正久期）'!C59=1,日收益率!C60,""),"")</f>
        <v>3.0013881420209998E-5</v>
      </c>
      <c r="D60" s="4" t="str">
        <f>IFERROR(IF('排序（修正久期）'!D59=1,日收益率!D60,""),"")</f>
        <v/>
      </c>
      <c r="E60" s="4" t="str">
        <f>IFERROR(IF('排序（修正久期）'!E59=1,日收益率!E60,""),"")</f>
        <v/>
      </c>
      <c r="F60" s="4" t="str">
        <f>IFERROR(IF('排序（修正久期）'!F59=1,日收益率!F60,""),"")</f>
        <v/>
      </c>
      <c r="H60" s="9">
        <f t="shared" si="0"/>
        <v>0.98016032555403054</v>
      </c>
    </row>
    <row r="61" spans="1:8" x14ac:dyDescent="0.15">
      <c r="A61" s="1">
        <v>42366</v>
      </c>
      <c r="B61" s="4" t="str">
        <f>IFERROR(IF('排序（修正久期）'!B60=1,日收益率!B61,""),"")</f>
        <v/>
      </c>
      <c r="C61" s="4">
        <f>IFERROR(IF('排序（修正久期）'!C60=1,日收益率!C61,""),"")</f>
        <v>3.639073899461831E-4</v>
      </c>
      <c r="D61" s="4" t="str">
        <f>IFERROR(IF('排序（修正久期）'!D60=1,日收益率!D61,""),"")</f>
        <v/>
      </c>
      <c r="E61" s="4" t="str">
        <f>IFERROR(IF('排序（修正久期）'!E60=1,日收益率!E61,""),"")</f>
        <v/>
      </c>
      <c r="F61" s="4" t="str">
        <f>IFERROR(IF('排序（修正久期）'!F60=1,日收益率!F61,""),"")</f>
        <v/>
      </c>
      <c r="H61" s="9">
        <f t="shared" si="0"/>
        <v>0.98051701313983175</v>
      </c>
    </row>
    <row r="62" spans="1:8" x14ac:dyDescent="0.15">
      <c r="A62" s="1">
        <v>42367</v>
      </c>
      <c r="B62" s="4" t="str">
        <f>IFERROR(IF('排序（修正久期）'!B61=1,日收益率!B62,""),"")</f>
        <v/>
      </c>
      <c r="C62" s="4">
        <f>IFERROR(IF('排序（修正久期）'!C61=1,日收益率!C62,""),"")</f>
        <v>3.0002062641809601E-5</v>
      </c>
      <c r="D62" s="4" t="str">
        <f>IFERROR(IF('排序（修正久期）'!D61=1,日收益率!D62,""),"")</f>
        <v/>
      </c>
      <c r="E62" s="4" t="str">
        <f>IFERROR(IF('排序（修正久期）'!E61=1,日收益率!E62,""),"")</f>
        <v/>
      </c>
      <c r="F62" s="4" t="str">
        <f>IFERROR(IF('排序（修正久期）'!F61=1,日收益率!F62,""),"")</f>
        <v/>
      </c>
      <c r="H62" s="9">
        <f t="shared" si="0"/>
        <v>0.98054643067268132</v>
      </c>
    </row>
    <row r="63" spans="1:8" x14ac:dyDescent="0.15">
      <c r="A63" s="1">
        <v>42368</v>
      </c>
      <c r="B63" s="4" t="str">
        <f>IFERROR(IF('排序（修正久期）'!B62=1,日收益率!B63,""),"")</f>
        <v/>
      </c>
      <c r="C63" s="4">
        <f>IFERROR(IF('排序（修正久期）'!C62=1,日收益率!C63,""),"")</f>
        <v>-2.9262383917376789E-2</v>
      </c>
      <c r="D63" s="4" t="str">
        <f>IFERROR(IF('排序（修正久期）'!D62=1,日收益率!D63,""),"")</f>
        <v/>
      </c>
      <c r="E63" s="4" t="str">
        <f>IFERROR(IF('排序（修正久期）'!E62=1,日收益率!E63,""),"")</f>
        <v/>
      </c>
      <c r="F63" s="4" t="str">
        <f>IFERROR(IF('排序（修正久期）'!F62=1,日收益率!F63,""),"")</f>
        <v/>
      </c>
      <c r="H63" s="9">
        <f t="shared" si="0"/>
        <v>0.95185330456952388</v>
      </c>
    </row>
    <row r="64" spans="1:8" x14ac:dyDescent="0.15">
      <c r="A64" s="1">
        <v>42369</v>
      </c>
      <c r="B64" s="4" t="str">
        <f>IFERROR(IF('排序（修正久期）'!B63=1,日收益率!B64,""),"")</f>
        <v/>
      </c>
      <c r="C64" s="4">
        <f>IFERROR(IF('排序（修正久期）'!C63=1,日收益率!C64,""),"")</f>
        <v>1.2490985886470796E-4</v>
      </c>
      <c r="D64" s="4" t="str">
        <f>IFERROR(IF('排序（修正久期）'!D63=1,日收益率!D64,""),"")</f>
        <v/>
      </c>
      <c r="E64" s="4" t="str">
        <f>IFERROR(IF('排序（修正久期）'!E63=1,日收益率!E64,""),"")</f>
        <v/>
      </c>
      <c r="F64" s="4" t="str">
        <f>IFERROR(IF('排序（修正久期）'!F63=1,日收益率!F64,""),"")</f>
        <v/>
      </c>
      <c r="H64" s="9">
        <f t="shared" si="0"/>
        <v>0.95197220043145758</v>
      </c>
    </row>
    <row r="65" spans="1:8" x14ac:dyDescent="0.15">
      <c r="A65" s="1">
        <v>42373</v>
      </c>
      <c r="B65" s="4" t="str">
        <f>IFERROR(IF('排序（修正久期）'!B64=1,日收益率!B65,""),"")</f>
        <v/>
      </c>
      <c r="C65" s="4">
        <f>IFERROR(IF('排序（修正久期）'!C64=1,日收益率!C65,""),"")</f>
        <v>4.9957703336223069E-4</v>
      </c>
      <c r="D65" s="4" t="str">
        <f>IFERROR(IF('排序（修正久期）'!D64=1,日收益率!D65,""),"")</f>
        <v/>
      </c>
      <c r="E65" s="4" t="str">
        <f>IFERROR(IF('排序（修正久期）'!E64=1,日收益率!E65,""),"")</f>
        <v/>
      </c>
      <c r="F65" s="4" t="str">
        <f>IFERROR(IF('排序（修正久期）'!F64=1,日收益率!F65,""),"")</f>
        <v/>
      </c>
      <c r="H65" s="9">
        <f t="shared" si="0"/>
        <v>0.95244778387919249</v>
      </c>
    </row>
    <row r="66" spans="1:8" x14ac:dyDescent="0.15">
      <c r="A66" s="1">
        <v>42374</v>
      </c>
      <c r="B66" s="4" t="str">
        <f>IFERROR(IF('排序（修正久期）'!B65=1,日收益率!B66,""),"")</f>
        <v/>
      </c>
      <c r="C66" s="4">
        <f>IFERROR(IF('排序（修正久期）'!C65=1,日收益率!C66,""),"")</f>
        <v>5.9456016060832617E-4</v>
      </c>
      <c r="D66" s="4" t="str">
        <f>IFERROR(IF('排序（修正久期）'!D65=1,日收益率!D66,""),"")</f>
        <v/>
      </c>
      <c r="E66" s="4" t="str">
        <f>IFERROR(IF('排序（修正久期）'!E65=1,日收益率!E66,""),"")</f>
        <v/>
      </c>
      <c r="F66" s="4" t="str">
        <f>IFERROR(IF('排序（修正久期）'!F65=1,日收益率!F66,""),"")</f>
        <v/>
      </c>
      <c r="H66" s="9">
        <f t="shared" si="0"/>
        <v>0.9530140713865467</v>
      </c>
    </row>
    <row r="67" spans="1:8" x14ac:dyDescent="0.15">
      <c r="A67" s="1">
        <v>42375</v>
      </c>
      <c r="B67" s="4" t="str">
        <f>IFERROR(IF('排序（修正久期）'!B66=1,日收益率!B67,""),"")</f>
        <v/>
      </c>
      <c r="C67" s="4">
        <f>IFERROR(IF('排序（修正久期）'!C66=1,日收益率!C67,""),"")</f>
        <v>3.1253737908465418E-4</v>
      </c>
      <c r="D67" s="4" t="str">
        <f>IFERROR(IF('排序（修正久期）'!D66=1,日收益率!D67,""),"")</f>
        <v/>
      </c>
      <c r="E67" s="4" t="str">
        <f>IFERROR(IF('排序（修正久期）'!E66=1,日收益率!E67,""),"")</f>
        <v/>
      </c>
      <c r="F67" s="4" t="str">
        <f>IFERROR(IF('排序（修正久期）'!F66=1,日收益率!F67,""),"")</f>
        <v/>
      </c>
      <c r="H67" s="9">
        <f t="shared" si="0"/>
        <v>0.95331192390664865</v>
      </c>
    </row>
    <row r="68" spans="1:8" x14ac:dyDescent="0.15">
      <c r="A68" s="1">
        <v>42376</v>
      </c>
      <c r="B68" s="4" t="str">
        <f>IFERROR(IF('排序（修正久期）'!B67=1,日收益率!B68,""),"")</f>
        <v/>
      </c>
      <c r="C68" s="4">
        <f>IFERROR(IF('排序（修正久期）'!C67=1,日收益率!C68,""),"")</f>
        <v>2.1857923497270448E-4</v>
      </c>
      <c r="D68" s="4" t="str">
        <f>IFERROR(IF('排序（修正久期）'!D67=1,日收益率!D68,""),"")</f>
        <v/>
      </c>
      <c r="E68" s="4" t="str">
        <f>IFERROR(IF('排序（修正久期）'!E67=1,日收益率!E68,""),"")</f>
        <v/>
      </c>
      <c r="F68" s="4" t="str">
        <f>IFERROR(IF('排序（修正久期）'!F67=1,日收益率!F68,""),"")</f>
        <v/>
      </c>
      <c r="H68" s="9">
        <f t="shared" si="0"/>
        <v>0.95352029809766647</v>
      </c>
    </row>
    <row r="69" spans="1:8" x14ac:dyDescent="0.15">
      <c r="A69" s="1">
        <v>42377</v>
      </c>
      <c r="B69" s="4" t="str">
        <f>IFERROR(IF('排序（修正久期）'!B68=1,日收益率!B69,""),"")</f>
        <v/>
      </c>
      <c r="C69" s="4">
        <f>IFERROR(IF('排序（修正久期）'!C68=1,日收益率!C69,""),"")</f>
        <v>2.1853146853145766E-4</v>
      </c>
      <c r="D69" s="4" t="str">
        <f>IFERROR(IF('排序（修正久期）'!D68=1,日收益率!D69,""),"")</f>
        <v/>
      </c>
      <c r="E69" s="4" t="str">
        <f>IFERROR(IF('排序（修正久期）'!E68=1,日收益率!E69,""),"")</f>
        <v/>
      </c>
      <c r="F69" s="4" t="str">
        <f>IFERROR(IF('排序（修正久期）'!F68=1,日收益率!F69,""),"")</f>
        <v/>
      </c>
      <c r="H69" s="9">
        <f t="shared" ref="H69:H132" si="1">IFERROR(H68*(1+AVERAGE(B69:F69)),H68)</f>
        <v>0.9537286722886843</v>
      </c>
    </row>
    <row r="70" spans="1:8" x14ac:dyDescent="0.15">
      <c r="A70" s="1">
        <v>42380</v>
      </c>
      <c r="B70" s="4" t="str">
        <f>IFERROR(IF('排序（修正久期）'!B69=1,日收益率!B70,""),"")</f>
        <v/>
      </c>
      <c r="C70" s="4">
        <f>IFERROR(IF('排序（修正久期）'!C69=1,日收益率!C70,""),"")</f>
        <v>6.5545116888787724E-4</v>
      </c>
      <c r="D70" s="4" t="str">
        <f>IFERROR(IF('排序（修正久期）'!D69=1,日收益率!D70,""),"")</f>
        <v/>
      </c>
      <c r="E70" s="4" t="str">
        <f>IFERROR(IF('排序（修正久期）'!E69=1,日收益率!E70,""),"")</f>
        <v/>
      </c>
      <c r="F70" s="4" t="str">
        <f>IFERROR(IF('排序（修正久期）'!F69=1,日收益率!F70,""),"")</f>
        <v/>
      </c>
      <c r="H70" s="9">
        <f t="shared" si="1"/>
        <v>0.95435379486173777</v>
      </c>
    </row>
    <row r="71" spans="1:8" x14ac:dyDescent="0.15">
      <c r="A71" s="1">
        <v>42381</v>
      </c>
      <c r="B71" s="4" t="str">
        <f>IFERROR(IF('排序（修正久期）'!B70=1,日收益率!B71,""),"")</f>
        <v/>
      </c>
      <c r="C71" s="4">
        <f>IFERROR(IF('排序（修正久期）'!C70=1,日收益率!C71,""),"")</f>
        <v>2.1834061135383998E-4</v>
      </c>
      <c r="D71" s="4" t="str">
        <f>IFERROR(IF('排序（修正久期）'!D70=1,日收益率!D71,""),"")</f>
        <v/>
      </c>
      <c r="E71" s="4" t="str">
        <f>IFERROR(IF('排序（修正久期）'!E70=1,日收益率!E71,""),"")</f>
        <v/>
      </c>
      <c r="F71" s="4" t="str">
        <f>IFERROR(IF('排序（修正久期）'!F70=1,日收益率!F71,""),"")</f>
        <v/>
      </c>
      <c r="H71" s="9">
        <f t="shared" si="1"/>
        <v>0.9545621690527557</v>
      </c>
    </row>
    <row r="72" spans="1:8" x14ac:dyDescent="0.15">
      <c r="A72" s="1">
        <v>42382</v>
      </c>
      <c r="B72" s="4" t="str">
        <f>IFERROR(IF('排序（修正久期）'!B71=1,日收益率!B72,""),"")</f>
        <v/>
      </c>
      <c r="C72" s="4">
        <f>IFERROR(IF('排序（修正久期）'!C71=1,日收益率!C72,""),"")</f>
        <v>8.6546733952259647E-3</v>
      </c>
      <c r="D72" s="4" t="str">
        <f>IFERROR(IF('排序（修正久期）'!D71=1,日收益率!D72,""),"")</f>
        <v/>
      </c>
      <c r="E72" s="4" t="str">
        <f>IFERROR(IF('排序（修正久期）'!E71=1,日收益率!E72,""),"")</f>
        <v/>
      </c>
      <c r="F72" s="4" t="str">
        <f>IFERROR(IF('排序（修正久期）'!F71=1,日收益率!F72,""),"")</f>
        <v/>
      </c>
      <c r="H72" s="9">
        <f t="shared" si="1"/>
        <v>0.96282359286134578</v>
      </c>
    </row>
    <row r="73" spans="1:8" x14ac:dyDescent="0.15">
      <c r="A73" s="1">
        <v>42383</v>
      </c>
      <c r="B73" s="4" t="str">
        <f>IFERROR(IF('排序（修正久期）'!B72=1,日收益率!B73,""),"")</f>
        <v/>
      </c>
      <c r="C73" s="4">
        <f>IFERROR(IF('排序（修正久期）'!C72=1,日收益率!C73,""),"")</f>
        <v>-8.147572914412371E-3</v>
      </c>
      <c r="D73" s="4" t="str">
        <f>IFERROR(IF('排序（修正久期）'!D72=1,日收益率!D73,""),"")</f>
        <v/>
      </c>
      <c r="E73" s="4" t="str">
        <f>IFERROR(IF('排序（修正久期）'!E72=1,日收益率!E73,""),"")</f>
        <v/>
      </c>
      <c r="F73" s="4" t="str">
        <f>IFERROR(IF('排序（修正久期）'!F72=1,日收益率!F73,""),"")</f>
        <v/>
      </c>
      <c r="H73" s="9">
        <f t="shared" si="1"/>
        <v>0.95497891743479146</v>
      </c>
    </row>
    <row r="74" spans="1:8" x14ac:dyDescent="0.15">
      <c r="A74" s="1">
        <v>42384</v>
      </c>
      <c r="B74" s="4" t="str">
        <f>IFERROR(IF('排序（修正久期）'!B73=1,日收益率!B74,""),"")</f>
        <v/>
      </c>
      <c r="C74" s="4">
        <f>IFERROR(IF('排序（修正久期）'!C73=1,日收益率!C74,""),"")</f>
        <v>-7.1876885163835169E-4</v>
      </c>
      <c r="D74" s="4" t="str">
        <f>IFERROR(IF('排序（修正久期）'!D73=1,日收益率!D74,""),"")</f>
        <v/>
      </c>
      <c r="E74" s="4" t="str">
        <f>IFERROR(IF('排序（修正久期）'!E73=1,日收益率!E74,""),"")</f>
        <v/>
      </c>
      <c r="F74" s="4" t="str">
        <f>IFERROR(IF('排序（修正久期）'!F73=1,日收益率!F74,""),"")</f>
        <v/>
      </c>
      <c r="H74" s="9">
        <f t="shared" si="1"/>
        <v>0.95429250833496804</v>
      </c>
    </row>
    <row r="75" spans="1:8" x14ac:dyDescent="0.15">
      <c r="A75" s="1">
        <v>42387</v>
      </c>
      <c r="B75" s="4" t="str">
        <f>IFERROR(IF('排序（修正久期）'!B74=1,日收益率!B75,""),"")</f>
        <v/>
      </c>
      <c r="C75" s="4">
        <f>IFERROR(IF('排序（修正久期）'!C74=1,日收益率!C75,""),"")</f>
        <v>6.5506390084113519E-4</v>
      </c>
      <c r="D75" s="4" t="str">
        <f>IFERROR(IF('排序（修正久期）'!D74=1,日收益率!D75,""),"")</f>
        <v/>
      </c>
      <c r="E75" s="4" t="str">
        <f>IFERROR(IF('排序（修正久期）'!E74=1,日收益率!E75,""),"")</f>
        <v/>
      </c>
      <c r="F75" s="4" t="str">
        <f>IFERROR(IF('排序（修正久期）'!F74=1,日收益率!F75,""),"")</f>
        <v/>
      </c>
      <c r="H75" s="9">
        <f t="shared" si="1"/>
        <v>0.9549176309080214</v>
      </c>
    </row>
    <row r="76" spans="1:8" x14ac:dyDescent="0.15">
      <c r="A76" s="1">
        <v>42388</v>
      </c>
      <c r="B76" s="4" t="str">
        <f>IFERROR(IF('排序（修正久期）'!B75=1,日收益率!B76,""),"")</f>
        <v/>
      </c>
      <c r="C76" s="4">
        <f>IFERROR(IF('排序（修正久期）'!C75=1,日收益率!C76,""),"")</f>
        <v>-6.2511231484096985E-4</v>
      </c>
      <c r="D76" s="4" t="str">
        <f>IFERROR(IF('排序（修正久期）'!D75=1,日收益率!D76,""),"")</f>
        <v/>
      </c>
      <c r="E76" s="4" t="str">
        <f>IFERROR(IF('排序（修正久期）'!E75=1,日收益率!E76,""),"")</f>
        <v/>
      </c>
      <c r="F76" s="4" t="str">
        <f>IFERROR(IF('排序（修正久期）'!F75=1,日收益率!F76,""),"")</f>
        <v/>
      </c>
      <c r="H76" s="9">
        <f t="shared" si="1"/>
        <v>0.95432070013728199</v>
      </c>
    </row>
    <row r="77" spans="1:8" x14ac:dyDescent="0.15">
      <c r="A77" s="1">
        <v>42389</v>
      </c>
      <c r="B77" s="4" t="str">
        <f>IFERROR(IF('排序（修正久期）'!B76=1,日收益率!B77,""),"")</f>
        <v/>
      </c>
      <c r="C77" s="4">
        <f>IFERROR(IF('排序（修正久期）'!C76=1,日收益率!C77,""),"")</f>
        <v>1.2458690450345422E-4</v>
      </c>
      <c r="D77" s="4" t="str">
        <f>IFERROR(IF('排序（修正久期）'!D76=1,日收益率!D77,""),"")</f>
        <v/>
      </c>
      <c r="E77" s="4" t="str">
        <f>IFERROR(IF('排序（修正久期）'!E76=1,日收益率!E77,""),"")</f>
        <v/>
      </c>
      <c r="F77" s="4" t="str">
        <f>IFERROR(IF('排序（修正久期）'!F76=1,日收益率!F77,""),"")</f>
        <v/>
      </c>
      <c r="H77" s="9">
        <f t="shared" si="1"/>
        <v>0.95443959599921568</v>
      </c>
    </row>
    <row r="78" spans="1:8" x14ac:dyDescent="0.15">
      <c r="A78" s="1">
        <v>42390</v>
      </c>
      <c r="B78" s="4" t="str">
        <f>IFERROR(IF('排序（修正久期）'!B77=1,日收益率!B78,""),"")</f>
        <v/>
      </c>
      <c r="C78" s="4">
        <f>IFERROR(IF('排序（修正久期）'!C77=1,日收益率!C78,""),"")</f>
        <v>2.1832098321494797E-4</v>
      </c>
      <c r="D78" s="4" t="str">
        <f>IFERROR(IF('排序（修正久期）'!D77=1,日收益率!D78,""),"")</f>
        <v/>
      </c>
      <c r="E78" s="4" t="str">
        <f>IFERROR(IF('排序（修正久期）'!E77=1,日收益率!E78,""),"")</f>
        <v/>
      </c>
      <c r="F78" s="4" t="str">
        <f>IFERROR(IF('排序（修正久期）'!F77=1,日收益率!F78,""),"")</f>
        <v/>
      </c>
      <c r="H78" s="9">
        <f t="shared" si="1"/>
        <v>0.95464797019023351</v>
      </c>
    </row>
    <row r="79" spans="1:8" x14ac:dyDescent="0.15">
      <c r="A79" s="1">
        <v>42391</v>
      </c>
      <c r="B79" s="4" t="str">
        <f>IFERROR(IF('排序（修正久期）'!B78=1,日收益率!B79,""),"")</f>
        <v/>
      </c>
      <c r="C79" s="4">
        <f>IFERROR(IF('排序（修正久期）'!C78=1,日收益率!C79,""),"")</f>
        <v>2.1827332956703138E-4</v>
      </c>
      <c r="D79" s="4" t="str">
        <f>IFERROR(IF('排序（修正久期）'!D78=1,日收益率!D79,""),"")</f>
        <v/>
      </c>
      <c r="E79" s="4" t="str">
        <f>IFERROR(IF('排序（修正久期）'!E78=1,日收益率!E79,""),"")</f>
        <v/>
      </c>
      <c r="F79" s="4" t="str">
        <f>IFERROR(IF('排序（修正久期）'!F78=1,日收益率!F79,""),"")</f>
        <v/>
      </c>
      <c r="H79" s="9">
        <f t="shared" si="1"/>
        <v>0.95485634438125133</v>
      </c>
    </row>
    <row r="80" spans="1:8" x14ac:dyDescent="0.15">
      <c r="A80" s="1">
        <v>42394</v>
      </c>
      <c r="B80" s="4" t="str">
        <f>IFERROR(IF('排序（修正久期）'!B79=1,日收益率!B80,""),"")</f>
        <v/>
      </c>
      <c r="C80" s="4">
        <f>IFERROR(IF('排序（修正久期）'!C79=1,日收益率!C80,""),"")</f>
        <v>6.5467709015276654E-4</v>
      </c>
      <c r="D80" s="4" t="str">
        <f>IFERROR(IF('排序（修正久期）'!D79=1,日收益率!D80,""),"")</f>
        <v/>
      </c>
      <c r="E80" s="4" t="str">
        <f>IFERROR(IF('排序（修正久期）'!E79=1,日收益率!E80,""),"")</f>
        <v/>
      </c>
      <c r="F80" s="4" t="str">
        <f>IFERROR(IF('排序（修正久期）'!F79=1,日收益率!F80,""),"")</f>
        <v/>
      </c>
      <c r="H80" s="9">
        <f t="shared" si="1"/>
        <v>0.9554814669543048</v>
      </c>
    </row>
    <row r="81" spans="1:8" x14ac:dyDescent="0.15">
      <c r="A81" s="1">
        <v>42395</v>
      </c>
      <c r="B81" s="4" t="str">
        <f>IFERROR(IF('排序（修正久期）'!B80=1,日收益率!B81,""),"")</f>
        <v/>
      </c>
      <c r="C81" s="4">
        <f>IFERROR(IF('排序（修正久期）'!C80=1,日收益率!C81,""),"")</f>
        <v>2.1808292282421426E-4</v>
      </c>
      <c r="D81" s="4" t="str">
        <f>IFERROR(IF('排序（修正久期）'!D80=1,日收益率!D81,""),"")</f>
        <v/>
      </c>
      <c r="E81" s="4" t="str">
        <f>IFERROR(IF('排序（修正久期）'!E80=1,日收益率!E81,""),"")</f>
        <v/>
      </c>
      <c r="F81" s="4" t="str">
        <f>IFERROR(IF('排序（修正久期）'!F80=1,日收益率!F81,""),"")</f>
        <v/>
      </c>
      <c r="H81" s="9">
        <f t="shared" si="1"/>
        <v>0.95568984114532252</v>
      </c>
    </row>
    <row r="82" spans="1:8" x14ac:dyDescent="0.15">
      <c r="A82" s="1">
        <v>42396</v>
      </c>
      <c r="B82" s="4" t="str">
        <f>IFERROR(IF('排序（修正久期）'!B81=1,日收益率!B82,""),"")</f>
        <v/>
      </c>
      <c r="C82" s="4">
        <f>IFERROR(IF('排序（修正久期）'!C81=1,日收益率!C82,""),"")</f>
        <v>-1.7481306673163832E-3</v>
      </c>
      <c r="D82" s="4" t="str">
        <f>IFERROR(IF('排序（修正久期）'!D81=1,日收益率!D82,""),"")</f>
        <v/>
      </c>
      <c r="E82" s="4" t="str">
        <f>IFERROR(IF('排序（修正久期）'!E81=1,日收益率!E82,""),"")</f>
        <v/>
      </c>
      <c r="F82" s="4" t="str">
        <f>IFERROR(IF('排序（修正久期）'!F81=1,日收益率!F82,""),"")</f>
        <v/>
      </c>
      <c r="H82" s="9">
        <f t="shared" si="1"/>
        <v>0.9540191704255736</v>
      </c>
    </row>
    <row r="83" spans="1:8" x14ac:dyDescent="0.15">
      <c r="A83" s="1">
        <v>42397</v>
      </c>
      <c r="B83" s="4" t="str">
        <f>IFERROR(IF('排序（修正久期）'!B82=1,日收益率!B83,""),"")</f>
        <v/>
      </c>
      <c r="C83" s="4">
        <f>IFERROR(IF('排序（修正久期）'!C82=1,日收益率!C83,""),"")</f>
        <v>1.8128627170841405E-3</v>
      </c>
      <c r="D83" s="4" t="str">
        <f>IFERROR(IF('排序（修正久期）'!D82=1,日收益率!D83,""),"")</f>
        <v/>
      </c>
      <c r="E83" s="4" t="str">
        <f>IFERROR(IF('排序（修正久期）'!E82=1,日收益率!E83,""),"")</f>
        <v/>
      </c>
      <c r="F83" s="4" t="str">
        <f>IFERROR(IF('排序（修正久期）'!F82=1,日收益率!F83,""),"")</f>
        <v/>
      </c>
      <c r="H83" s="9">
        <f t="shared" si="1"/>
        <v>0.95574867621102166</v>
      </c>
    </row>
    <row r="84" spans="1:8" x14ac:dyDescent="0.15">
      <c r="A84" s="1">
        <v>42398</v>
      </c>
      <c r="B84" s="4" t="str">
        <f>IFERROR(IF('排序（修正久期）'!B83=1,日收益率!B84,""),"")</f>
        <v/>
      </c>
      <c r="C84" s="4">
        <f>IFERROR(IF('排序（修正久期）'!C83=1,日收益率!C84,""),"")</f>
        <v>2.1802195096309873E-4</v>
      </c>
      <c r="D84" s="4" t="str">
        <f>IFERROR(IF('排序（修正久期）'!D83=1,日收益率!D84,""),"")</f>
        <v/>
      </c>
      <c r="E84" s="4" t="str">
        <f>IFERROR(IF('排序（修正久期）'!E83=1,日收益率!E84,""),"")</f>
        <v/>
      </c>
      <c r="F84" s="4" t="str">
        <f>IFERROR(IF('排序（修正久期）'!F83=1,日收益率!F84,""),"")</f>
        <v/>
      </c>
      <c r="H84" s="9">
        <f t="shared" si="1"/>
        <v>0.9559570504020396</v>
      </c>
    </row>
    <row r="85" spans="1:8" x14ac:dyDescent="0.15">
      <c r="A85" s="1">
        <v>42401</v>
      </c>
      <c r="B85" s="4" t="str">
        <f>IFERROR(IF('排序（修正久期）'!B84=1,日收益率!B85,""),"")</f>
        <v/>
      </c>
      <c r="C85" s="4">
        <f>IFERROR(IF('排序（修正久期）'!C84=1,日收益率!C85,""),"")</f>
        <v>-1.1607779379106398E-2</v>
      </c>
      <c r="D85" s="4" t="str">
        <f>IFERROR(IF('排序（修正久期）'!D84=1,日收益率!D85,""),"")</f>
        <v/>
      </c>
      <c r="E85" s="4" t="str">
        <f>IFERROR(IF('排序（修正久期）'!E84=1,日收益率!E85,""),"")</f>
        <v/>
      </c>
      <c r="F85" s="4" t="str">
        <f>IFERROR(IF('排序（修正久期）'!F84=1,日收益率!F85,""),"")</f>
        <v/>
      </c>
      <c r="H85" s="9">
        <f t="shared" si="1"/>
        <v>0.94486051186507147</v>
      </c>
    </row>
    <row r="86" spans="1:8" x14ac:dyDescent="0.15">
      <c r="A86" s="1">
        <v>42402</v>
      </c>
      <c r="B86" s="4" t="str">
        <f>IFERROR(IF('排序（修正久期）'!B85=1,日收益率!B86,""),"")</f>
        <v/>
      </c>
      <c r="C86" s="4">
        <f>IFERROR(IF('排序（修正久期）'!C85=1,日收益率!C86,""),"")</f>
        <v>7.8873458691974818E-4</v>
      </c>
      <c r="D86" s="4" t="str">
        <f>IFERROR(IF('排序（修正久期）'!D85=1,日收益率!D86,""),"")</f>
        <v/>
      </c>
      <c r="E86" s="4" t="str">
        <f>IFERROR(IF('排序（修正久期）'!E85=1,日收益率!E86,""),"")</f>
        <v/>
      </c>
      <c r="F86" s="4" t="str">
        <f>IFERROR(IF('排序（修正久期）'!F85=1,日收益率!F86,""),"")</f>
        <v/>
      </c>
      <c r="H86" s="9">
        <f t="shared" si="1"/>
        <v>0.94560575603059416</v>
      </c>
    </row>
    <row r="87" spans="1:8" x14ac:dyDescent="0.15">
      <c r="A87" s="1">
        <v>42403</v>
      </c>
      <c r="B87" s="4" t="str">
        <f>IFERROR(IF('排序（修正久期）'!B86=1,日收益率!B87,""),"")</f>
        <v/>
      </c>
      <c r="C87" s="4">
        <f>IFERROR(IF('排序（修正久期）'!C86=1,日收益率!C87,""),"")</f>
        <v>2.2036053576135473E-4</v>
      </c>
      <c r="D87" s="4" t="str">
        <f>IFERROR(IF('排序（修正久期）'!D86=1,日收益率!D87,""),"")</f>
        <v/>
      </c>
      <c r="E87" s="4" t="str">
        <f>IFERROR(IF('排序（修正久期）'!E86=1,日收益率!E87,""),"")</f>
        <v/>
      </c>
      <c r="F87" s="4" t="str">
        <f>IFERROR(IF('排序（修正久期）'!F86=1,日收益率!F87,""),"")</f>
        <v/>
      </c>
      <c r="H87" s="9">
        <f t="shared" si="1"/>
        <v>0.94581413022161209</v>
      </c>
    </row>
    <row r="88" spans="1:8" x14ac:dyDescent="0.15">
      <c r="A88" s="1">
        <v>42404</v>
      </c>
      <c r="B88" s="4" t="str">
        <f>IFERROR(IF('排序（修正久期）'!B87=1,日收益率!B88,""),"")</f>
        <v/>
      </c>
      <c r="C88" s="4">
        <f>IFERROR(IF('排序（修正久期）'!C87=1,日收益率!C88,""),"")</f>
        <v>2.2031198769356664E-4</v>
      </c>
      <c r="D88" s="4" t="str">
        <f>IFERROR(IF('排序（修正久期）'!D87=1,日收益率!D88,""),"")</f>
        <v/>
      </c>
      <c r="E88" s="4" t="str">
        <f>IFERROR(IF('排序（修正久期）'!E87=1,日收益率!E88,""),"")</f>
        <v/>
      </c>
      <c r="F88" s="4" t="str">
        <f>IFERROR(IF('排序（修正久期）'!F87=1,日收益率!F88,""),"")</f>
        <v/>
      </c>
      <c r="H88" s="9">
        <f t="shared" si="1"/>
        <v>0.94602250441262992</v>
      </c>
    </row>
    <row r="89" spans="1:8" x14ac:dyDescent="0.15">
      <c r="A89" s="1">
        <v>42405</v>
      </c>
      <c r="B89" s="4" t="str">
        <f>IFERROR(IF('排序（修正久期）'!B88=1,日收益率!B89,""),"")</f>
        <v/>
      </c>
      <c r="C89" s="4">
        <f>IFERROR(IF('排序（修正久期）'!C88=1,日收益率!C89,""),"")</f>
        <v>2.5848564983550482E-3</v>
      </c>
      <c r="D89" s="4" t="str">
        <f>IFERROR(IF('排序（修正久期）'!D88=1,日收益率!D89,""),"")</f>
        <v/>
      </c>
      <c r="E89" s="4" t="str">
        <f>IFERROR(IF('排序（修正久期）'!E88=1,日收益率!E89,""),"")</f>
        <v/>
      </c>
      <c r="F89" s="4" t="str">
        <f>IFERROR(IF('排序（修正久期）'!F88=1,日收益率!F89,""),"")</f>
        <v/>
      </c>
      <c r="H89" s="9">
        <f t="shared" si="1"/>
        <v>0.94846783683075098</v>
      </c>
    </row>
    <row r="90" spans="1:8" x14ac:dyDescent="0.15">
      <c r="A90" s="1">
        <v>42415</v>
      </c>
      <c r="B90" s="4" t="str">
        <f>IFERROR(IF('排序（修正久期）'!B89=1,日收益率!B90,""),"")</f>
        <v/>
      </c>
      <c r="C90" s="4">
        <f>IFERROR(IF('排序（修正久期）'!C89=1,日收益率!C90,""),"")</f>
        <v>2.1969557946648344E-3</v>
      </c>
      <c r="D90" s="4" t="str">
        <f>IFERROR(IF('排序（修正久期）'!D89=1,日收益率!D90,""),"")</f>
        <v/>
      </c>
      <c r="E90" s="4" t="str">
        <f>IFERROR(IF('排序（修正久期）'!E89=1,日收益率!E90,""),"")</f>
        <v/>
      </c>
      <c r="F90" s="4" t="str">
        <f>IFERROR(IF('排序（修正久期）'!F89=1,日收益率!F90,""),"")</f>
        <v/>
      </c>
      <c r="H90" s="9">
        <f t="shared" si="1"/>
        <v>0.95055157874092955</v>
      </c>
    </row>
    <row r="91" spans="1:8" x14ac:dyDescent="0.15">
      <c r="A91" s="1">
        <v>42416</v>
      </c>
      <c r="B91" s="4" t="str">
        <f>IFERROR(IF('排序（修正久期）'!B90=1,日收益率!B91,""),"")</f>
        <v/>
      </c>
      <c r="C91" s="4">
        <f>IFERROR(IF('排序（修正久期）'!C90=1,日收益率!C91,""),"")</f>
        <v>6.8987927757380163E-4</v>
      </c>
      <c r="D91" s="4" t="str">
        <f>IFERROR(IF('排序（修正久期）'!D90=1,日收益率!D91,""),"")</f>
        <v/>
      </c>
      <c r="E91" s="4" t="str">
        <f>IFERROR(IF('排序（修正久期）'!E90=1,日收益率!E91,""),"")</f>
        <v/>
      </c>
      <c r="F91" s="4" t="str">
        <f>IFERROR(IF('排序（修正久期）'!F90=1,日收益率!F91,""),"")</f>
        <v/>
      </c>
      <c r="H91" s="9">
        <f t="shared" si="1"/>
        <v>0.951207344577368</v>
      </c>
    </row>
    <row r="92" spans="1:8" x14ac:dyDescent="0.15">
      <c r="A92" s="1">
        <v>42417</v>
      </c>
      <c r="B92" s="4" t="str">
        <f>IFERROR(IF('排序（修正久期）'!B91=1,日收益率!B92,""),"")</f>
        <v/>
      </c>
      <c r="C92" s="4">
        <f>IFERROR(IF('排序（修正久期）'!C91=1,日收益率!C92,""),"")</f>
        <v>6.4275617145146402E-3</v>
      </c>
      <c r="D92" s="4" t="str">
        <f>IFERROR(IF('排序（修正久期）'!D91=1,日收益率!D92,""),"")</f>
        <v/>
      </c>
      <c r="E92" s="4" t="str">
        <f>IFERROR(IF('排序（修正久期）'!E91=1,日收益率!E92,""),"")</f>
        <v/>
      </c>
      <c r="F92" s="4" t="str">
        <f>IFERROR(IF('排序（修正久期）'!F91=1,日收益率!F92,""),"")</f>
        <v/>
      </c>
      <c r="H92" s="9">
        <f t="shared" si="1"/>
        <v>0.95732128848793863</v>
      </c>
    </row>
    <row r="93" spans="1:8" x14ac:dyDescent="0.15">
      <c r="A93" s="1">
        <v>42418</v>
      </c>
      <c r="B93" s="4" t="str">
        <f>IFERROR(IF('排序（修正久期）'!B92=1,日收益率!B93,""),"")</f>
        <v/>
      </c>
      <c r="C93" s="4">
        <f>IFERROR(IF('排序（修正久期）'!C92=1,日收益率!C93,""),"")</f>
        <v>-1.3712819501653373E-3</v>
      </c>
      <c r="D93" s="4" t="str">
        <f>IFERROR(IF('排序（修正久期）'!D92=1,日收益率!D93,""),"")</f>
        <v/>
      </c>
      <c r="E93" s="4" t="str">
        <f>IFERROR(IF('排序（修正久期）'!E92=1,日收益率!E93,""),"")</f>
        <v/>
      </c>
      <c r="F93" s="4" t="str">
        <f>IFERROR(IF('排序（修正久期）'!F92=1,日收益率!F93,""),"")</f>
        <v/>
      </c>
      <c r="H93" s="9">
        <f t="shared" si="1"/>
        <v>0.9560085310845261</v>
      </c>
    </row>
    <row r="94" spans="1:8" x14ac:dyDescent="0.15">
      <c r="A94" s="1">
        <v>42419</v>
      </c>
      <c r="B94" s="4" t="str">
        <f>IFERROR(IF('排序（修正久期）'!B93=1,日收益率!B94,""),"")</f>
        <v/>
      </c>
      <c r="C94" s="4">
        <f>IFERROR(IF('排序（修正久期）'!C93=1,日收益率!C94,""),"")</f>
        <v>-1.5642028335138836E-4</v>
      </c>
      <c r="D94" s="4" t="str">
        <f>IFERROR(IF('排序（修正久期）'!D93=1,日收益率!D94,""),"")</f>
        <v/>
      </c>
      <c r="E94" s="4" t="str">
        <f>IFERROR(IF('排序（修正久期）'!E93=1,日收益率!E94,""),"")</f>
        <v/>
      </c>
      <c r="F94" s="4" t="str">
        <f>IFERROR(IF('排序（修正久期）'!F93=1,日收益率!F94,""),"")</f>
        <v/>
      </c>
      <c r="H94" s="9">
        <f t="shared" si="1"/>
        <v>0.95585899195920754</v>
      </c>
    </row>
    <row r="95" spans="1:8" x14ac:dyDescent="0.15">
      <c r="A95" s="1">
        <v>42422</v>
      </c>
      <c r="B95" s="4" t="str">
        <f>IFERROR(IF('排序（修正久期）'!B94=1,日收益率!B95,""),"")</f>
        <v/>
      </c>
      <c r="C95" s="4">
        <f>IFERROR(IF('排序（修正久期）'!C94=1,日收益率!C95,""),"")</f>
        <v>-3.7572387757289771E-4</v>
      </c>
      <c r="D95" s="4" t="str">
        <f>IFERROR(IF('排序（修正久期）'!D94=1,日收益率!D95,""),"")</f>
        <v/>
      </c>
      <c r="E95" s="4" t="str">
        <f>IFERROR(IF('排序（修正久期）'!E94=1,日收益率!E95,""),"")</f>
        <v/>
      </c>
      <c r="F95" s="4" t="str">
        <f>IFERROR(IF('排序（修正久期）'!F94=1,日收益率!F95,""),"")</f>
        <v/>
      </c>
      <c r="H95" s="9">
        <f t="shared" si="1"/>
        <v>0.95549985291233575</v>
      </c>
    </row>
    <row r="96" spans="1:8" x14ac:dyDescent="0.15">
      <c r="A96" s="1">
        <v>42423</v>
      </c>
      <c r="B96" s="4" t="str">
        <f>IFERROR(IF('排序（修正久期）'!B95=1,日收益率!B96,""),"")</f>
        <v/>
      </c>
      <c r="C96" s="4">
        <f>IFERROR(IF('排序（修正久期）'!C95=1,日收益率!C96,""),"")</f>
        <v>7.7995215096171577E-4</v>
      </c>
      <c r="D96" s="4" t="str">
        <f>IFERROR(IF('排序（修正久期）'!D95=1,日收益率!D96,""),"")</f>
        <v/>
      </c>
      <c r="E96" s="4" t="str">
        <f>IFERROR(IF('排序（修正久期）'!E95=1,日收益率!E96,""),"")</f>
        <v/>
      </c>
      <c r="F96" s="4" t="str">
        <f>IFERROR(IF('排序（修正久期）'!F95=1,日收益率!F96,""),"")</f>
        <v/>
      </c>
      <c r="H96" s="9">
        <f t="shared" si="1"/>
        <v>0.95624509707785832</v>
      </c>
    </row>
    <row r="97" spans="1:8" x14ac:dyDescent="0.15">
      <c r="A97" s="1">
        <v>42424</v>
      </c>
      <c r="B97" s="4" t="str">
        <f>IFERROR(IF('排序（修正久期）'!B96=1,日收益率!B97,""),"")</f>
        <v/>
      </c>
      <c r="C97" s="4">
        <f>IFERROR(IF('排序（修正久期）'!C96=1,日收益率!C97,""),"")</f>
        <v>1.2433617939278108E-4</v>
      </c>
      <c r="D97" s="4" t="str">
        <f>IFERROR(IF('排序（修正久期）'!D96=1,日收益率!D97,""),"")</f>
        <v/>
      </c>
      <c r="E97" s="4" t="str">
        <f>IFERROR(IF('排序（修正久期）'!E96=1,日收益率!E97,""),"")</f>
        <v/>
      </c>
      <c r="F97" s="4" t="str">
        <f>IFERROR(IF('排序（修正久期）'!F96=1,日收益率!F97,""),"")</f>
        <v/>
      </c>
      <c r="H97" s="9">
        <f t="shared" si="1"/>
        <v>0.95636399293979202</v>
      </c>
    </row>
    <row r="98" spans="1:8" x14ac:dyDescent="0.15">
      <c r="A98" s="1">
        <v>42425</v>
      </c>
      <c r="B98" s="4" t="str">
        <f>IFERROR(IF('排序（修正久期）'!B97=1,日收益率!B98,""),"")</f>
        <v/>
      </c>
      <c r="C98" s="4">
        <f>IFERROR(IF('排序（修正久期）'!C97=1,日收益率!C98,""),"")</f>
        <v>-4.4601661027376949E-3</v>
      </c>
      <c r="D98" s="4" t="str">
        <f>IFERROR(IF('排序（修正久期）'!D97=1,日收益率!D98,""),"")</f>
        <v/>
      </c>
      <c r="E98" s="4" t="str">
        <f>IFERROR(IF('排序（修正久期）'!E97=1,日收益率!E98,""),"")</f>
        <v/>
      </c>
      <c r="F98" s="4" t="str">
        <f>IFERROR(IF('排序（修正久期）'!F97=1,日收益率!F98,""),"")</f>
        <v/>
      </c>
      <c r="H98" s="9">
        <f t="shared" si="1"/>
        <v>0.95209845067660304</v>
      </c>
    </row>
    <row r="99" spans="1:8" x14ac:dyDescent="0.15">
      <c r="A99" s="1">
        <v>42426</v>
      </c>
      <c r="B99" s="4" t="str">
        <f>IFERROR(IF('排序（修正久期）'!B98=1,日收益率!B99,""),"")</f>
        <v/>
      </c>
      <c r="C99" s="4">
        <f>IFERROR(IF('排序（修正久期）'!C98=1,日收益率!C99,""),"")</f>
        <v>2.1885781966113349E-4</v>
      </c>
      <c r="D99" s="4" t="str">
        <f>IFERROR(IF('排序（修正久期）'!D98=1,日收益率!D99,""),"")</f>
        <v/>
      </c>
      <c r="E99" s="4" t="str">
        <f>IFERROR(IF('排序（修正久期）'!E98=1,日收益率!E99,""),"")</f>
        <v/>
      </c>
      <c r="F99" s="4" t="str">
        <f>IFERROR(IF('排序（修正久期）'!F98=1,日收益率!F99,""),"")</f>
        <v/>
      </c>
      <c r="H99" s="9">
        <f t="shared" si="1"/>
        <v>0.95230682486762086</v>
      </c>
    </row>
    <row r="100" spans="1:8" x14ac:dyDescent="0.15">
      <c r="A100" s="1">
        <v>42429</v>
      </c>
      <c r="B100" s="4" t="str">
        <f>IFERROR(IF('排序（修正久期）'!B99=1,日收益率!B100,""),"")</f>
        <v/>
      </c>
      <c r="C100" s="4">
        <f>IFERROR(IF('排序（修正久期）'!C99=1,日收益率!C100,""),"")</f>
        <v>-2.5381952042010658E-3</v>
      </c>
      <c r="D100" s="4" t="str">
        <f>IFERROR(IF('排序（修正久期）'!D99=1,日收益率!D100,""),"")</f>
        <v/>
      </c>
      <c r="E100" s="4" t="str">
        <f>IFERROR(IF('排序（修正久期）'!E99=1,日收益率!E100,""),"")</f>
        <v/>
      </c>
      <c r="F100" s="4" t="str">
        <f>IFERROR(IF('排序（修正久期）'!F99=1,日收益率!F100,""),"")</f>
        <v/>
      </c>
      <c r="H100" s="9">
        <f t="shared" si="1"/>
        <v>0.94988968425181397</v>
      </c>
    </row>
    <row r="101" spans="1:8" x14ac:dyDescent="0.15">
      <c r="A101" s="1">
        <v>42430</v>
      </c>
      <c r="B101" s="4" t="str">
        <f>IFERROR(IF('排序（修正久期）'!B100=1,日收益率!B101,""),"")</f>
        <v/>
      </c>
      <c r="C101" s="4">
        <f>IFERROR(IF('排序（修正久期）'!C100=1,日收益率!C101,""),"")</f>
        <v>-1.6646063399564648E-3</v>
      </c>
      <c r="D101" s="4" t="str">
        <f>IFERROR(IF('排序（修正久期）'!D100=1,日收益率!D101,""),"")</f>
        <v/>
      </c>
      <c r="E101" s="4" t="str">
        <f>IFERROR(IF('排序（修正久期）'!E100=1,日收益率!E101,""),"")</f>
        <v/>
      </c>
      <c r="F101" s="4" t="str">
        <f>IFERROR(IF('排序（修正久期）'!F100=1,日收益率!F101,""),"")</f>
        <v/>
      </c>
      <c r="H101" s="9">
        <f t="shared" si="1"/>
        <v>0.94830849186114918</v>
      </c>
    </row>
    <row r="102" spans="1:8" x14ac:dyDescent="0.15">
      <c r="A102" s="1">
        <v>42431</v>
      </c>
      <c r="B102" s="4" t="str">
        <f>IFERROR(IF('排序（修正久期）'!B101=1,日收益率!B102,""),"")</f>
        <v/>
      </c>
      <c r="C102" s="4">
        <f>IFERROR(IF('排序（修正久期）'!C101=1,日收益率!C102,""),"")</f>
        <v>-1.2899590005014394E-3</v>
      </c>
      <c r="D102" s="4" t="str">
        <f>IFERROR(IF('排序（修正久期）'!D101=1,日收益率!D102,""),"")</f>
        <v/>
      </c>
      <c r="E102" s="4" t="str">
        <f>IFERROR(IF('排序（修正久期）'!E101=1,日收益率!E102,""),"")</f>
        <v/>
      </c>
      <c r="F102" s="4" t="str">
        <f>IFERROR(IF('排序（修正久期）'!F101=1,日收益率!F102,""),"")</f>
        <v/>
      </c>
      <c r="H102" s="9">
        <f t="shared" si="1"/>
        <v>0.9470852127868209</v>
      </c>
    </row>
    <row r="103" spans="1:8" x14ac:dyDescent="0.15">
      <c r="A103" s="1">
        <v>42432</v>
      </c>
      <c r="B103" s="4" t="str">
        <f>IFERROR(IF('排序（修正久期）'!B102=1,日收益率!B103,""),"")</f>
        <v/>
      </c>
      <c r="C103" s="4">
        <f>IFERROR(IF('排序（修正久期）'!C102=1,日收益率!C103,""),"")</f>
        <v>2.2001630709089781E-4</v>
      </c>
      <c r="D103" s="4" t="str">
        <f>IFERROR(IF('排序（修正久期）'!D102=1,日收益率!D103,""),"")</f>
        <v/>
      </c>
      <c r="E103" s="4" t="str">
        <f>IFERROR(IF('排序（修正久期）'!E102=1,日收益率!E103,""),"")</f>
        <v/>
      </c>
      <c r="F103" s="4" t="str">
        <f>IFERROR(IF('排序（修正久期）'!F102=1,日收益率!F103,""),"")</f>
        <v/>
      </c>
      <c r="H103" s="9">
        <f t="shared" si="1"/>
        <v>0.94729358697783861</v>
      </c>
    </row>
    <row r="104" spans="1:8" x14ac:dyDescent="0.15">
      <c r="A104" s="1">
        <v>42433</v>
      </c>
      <c r="B104" s="4" t="str">
        <f>IFERROR(IF('排序（修正久期）'!B103=1,日收益率!B104,""),"")</f>
        <v/>
      </c>
      <c r="C104" s="4">
        <f>IFERROR(IF('排序（修正久期）'!C103=1,日收益率!C104,""),"")</f>
        <v>2.199679105636676E-4</v>
      </c>
      <c r="D104" s="4" t="str">
        <f>IFERROR(IF('排序（修正久期）'!D103=1,日收益率!D104,""),"")</f>
        <v/>
      </c>
      <c r="E104" s="4" t="str">
        <f>IFERROR(IF('排序（修正久期）'!E103=1,日收益率!E104,""),"")</f>
        <v/>
      </c>
      <c r="F104" s="4" t="str">
        <f>IFERROR(IF('排序（修正久期）'!F103=1,日收益率!F104,""),"")</f>
        <v/>
      </c>
      <c r="H104" s="9">
        <f t="shared" si="1"/>
        <v>0.94750196116885643</v>
      </c>
    </row>
    <row r="105" spans="1:8" x14ac:dyDescent="0.15">
      <c r="A105" s="1">
        <v>42436</v>
      </c>
      <c r="B105" s="4" t="str">
        <f>IFERROR(IF('排序（修正久期）'!B104=1,日收益率!B105,""),"")</f>
        <v/>
      </c>
      <c r="C105" s="4">
        <f>IFERROR(IF('排序（修正久期）'!C104=1,日收益率!C105,""),"")</f>
        <v>5.6532257021246757E-4</v>
      </c>
      <c r="D105" s="4" t="str">
        <f>IFERROR(IF('排序（修正久期）'!D104=1,日收益率!D105,""),"")</f>
        <v/>
      </c>
      <c r="E105" s="4" t="str">
        <f>IFERROR(IF('排序（修正久期）'!E104=1,日收益率!E105,""),"")</f>
        <v/>
      </c>
      <c r="F105" s="4" t="str">
        <f>IFERROR(IF('排序（修正久期）'!F104=1,日收益率!F105,""),"")</f>
        <v/>
      </c>
      <c r="H105" s="9">
        <f t="shared" si="1"/>
        <v>0.94803760541282578</v>
      </c>
    </row>
    <row r="106" spans="1:8" x14ac:dyDescent="0.15">
      <c r="A106" s="1">
        <v>42437</v>
      </c>
      <c r="B106" s="4" t="str">
        <f>IFERROR(IF('排序（修正久期）'!B105=1,日收益率!B106,""),"")</f>
        <v/>
      </c>
      <c r="C106" s="4">
        <f>IFERROR(IF('排序（修正久期）'!C105=1,日收益率!C106,""),"")</f>
        <v>-2.894833130130392E-3</v>
      </c>
      <c r="D106" s="4" t="str">
        <f>IFERROR(IF('排序（修正久期）'!D105=1,日收益率!D106,""),"")</f>
        <v/>
      </c>
      <c r="E106" s="4" t="str">
        <f>IFERROR(IF('排序（修正久期）'!E105=1,日收益率!E106,""),"")</f>
        <v/>
      </c>
      <c r="F106" s="4" t="str">
        <f>IFERROR(IF('排序（修正久期）'!F105=1,日收益率!F106,""),"")</f>
        <v/>
      </c>
      <c r="H106" s="9">
        <f t="shared" si="1"/>
        <v>0.94529319474406726</v>
      </c>
    </row>
    <row r="107" spans="1:8" x14ac:dyDescent="0.15">
      <c r="A107" s="1">
        <v>42438</v>
      </c>
      <c r="B107" s="4" t="str">
        <f>IFERROR(IF('排序（修正久期）'!B106=1,日收益率!B107,""),"")</f>
        <v/>
      </c>
      <c r="C107" s="4">
        <f>IFERROR(IF('排序（修正久期）'!C106=1,日收益率!C107,""),"")</f>
        <v>-7.162788767751449E-3</v>
      </c>
      <c r="D107" s="4" t="str">
        <f>IFERROR(IF('排序（修正久期）'!D106=1,日收益率!D107,""),"")</f>
        <v/>
      </c>
      <c r="E107" s="4" t="str">
        <f>IFERROR(IF('排序（修正久期）'!E106=1,日收益率!E107,""),"")</f>
        <v/>
      </c>
      <c r="F107" s="4" t="str">
        <f>IFERROR(IF('排序（修正久期）'!F106=1,日收益率!F107,""),"")</f>
        <v/>
      </c>
      <c r="H107" s="9">
        <f t="shared" si="1"/>
        <v>0.93852225926652255</v>
      </c>
    </row>
    <row r="108" spans="1:8" x14ac:dyDescent="0.15">
      <c r="A108" s="1">
        <v>42439</v>
      </c>
      <c r="B108" s="4" t="str">
        <f>IFERROR(IF('排序（修正久期）'!B107=1,日收益率!B108,""),"")</f>
        <v/>
      </c>
      <c r="C108" s="4">
        <f>IFERROR(IF('排序（修正久期）'!C107=1,日收益率!C108,""),"")</f>
        <v>-1.0169991798182898E-2</v>
      </c>
      <c r="D108" s="4" t="str">
        <f>IFERROR(IF('排序（修正久期）'!D107=1,日收益率!D108,""),"")</f>
        <v/>
      </c>
      <c r="E108" s="4" t="str">
        <f>IFERROR(IF('排序（修正久期）'!E107=1,日收益率!E108,""),"")</f>
        <v/>
      </c>
      <c r="F108" s="4" t="str">
        <f>IFERROR(IF('排序（修正久期）'!F107=1,日收益率!F108,""),"")</f>
        <v/>
      </c>
      <c r="H108" s="9">
        <f t="shared" si="1"/>
        <v>0.92897749558736997</v>
      </c>
    </row>
    <row r="109" spans="1:8" x14ac:dyDescent="0.15">
      <c r="A109" s="1">
        <v>42440</v>
      </c>
      <c r="B109" s="4" t="str">
        <f>IFERROR(IF('排序（修正久期）'!B108=1,日收益率!B109,""),"")</f>
        <v/>
      </c>
      <c r="C109" s="4">
        <f>IFERROR(IF('排序（修正久期）'!C108=1,日收益率!C109,""),"")</f>
        <v>-2.0873548780375728E-3</v>
      </c>
      <c r="D109" s="4" t="str">
        <f>IFERROR(IF('排序（修正久期）'!D108=1,日收益率!D109,""),"")</f>
        <v/>
      </c>
      <c r="E109" s="4" t="str">
        <f>IFERROR(IF('排序（修正久期）'!E108=1,日收益率!E109,""),"")</f>
        <v/>
      </c>
      <c r="F109" s="4" t="str">
        <f>IFERROR(IF('排序（修正久期）'!F108=1,日收益率!F109,""),"")</f>
        <v/>
      </c>
      <c r="H109" s="9">
        <f t="shared" si="1"/>
        <v>0.92703838988036857</v>
      </c>
    </row>
    <row r="110" spans="1:8" x14ac:dyDescent="0.15">
      <c r="A110" s="1">
        <v>42443</v>
      </c>
      <c r="B110" s="4" t="str">
        <f>IFERROR(IF('排序（修正久期）'!B109=1,日收益率!B110,""),"")</f>
        <v/>
      </c>
      <c r="C110" s="4">
        <f>IFERROR(IF('排序（修正久期）'!C109=1,日收益率!C110,""),"")</f>
        <v>-2.0282554226743743E-3</v>
      </c>
      <c r="D110" s="4" t="str">
        <f>IFERROR(IF('排序（修正久期）'!D109=1,日收益率!D110,""),"")</f>
        <v/>
      </c>
      <c r="E110" s="4" t="str">
        <f>IFERROR(IF('排序（修正久期）'!E109=1,日收益率!E110,""),"")</f>
        <v/>
      </c>
      <c r="F110" s="4" t="str">
        <f>IFERROR(IF('排序（修正久期）'!F109=1,日收益率!F110,""),"")</f>
        <v/>
      </c>
      <c r="H110" s="9">
        <f t="shared" si="1"/>
        <v>0.92515811923906643</v>
      </c>
    </row>
    <row r="111" spans="1:8" x14ac:dyDescent="0.15">
      <c r="A111" s="1">
        <v>42444</v>
      </c>
      <c r="B111" s="4" t="str">
        <f>IFERROR(IF('排序（修正久期）'!B110=1,日收益率!B111,""),"")</f>
        <v/>
      </c>
      <c r="C111" s="4">
        <f>IFERROR(IF('排序（修正久期）'!C110=1,日收益率!C111,""),"")</f>
        <v>-4.5178667719503185E-4</v>
      </c>
      <c r="D111" s="4" t="str">
        <f>IFERROR(IF('排序（修正久期）'!D110=1,日收益率!D111,""),"")</f>
        <v/>
      </c>
      <c r="E111" s="4" t="str">
        <f>IFERROR(IF('排序（修正久期）'!E110=1,日收益率!E111,""),"")</f>
        <v/>
      </c>
      <c r="F111" s="4" t="str">
        <f>IFERROR(IF('排序（修正久期）'!F110=1,日收益率!F111,""),"")</f>
        <v/>
      </c>
      <c r="H111" s="9">
        <f t="shared" si="1"/>
        <v>0.92474014512649538</v>
      </c>
    </row>
    <row r="112" spans="1:8" x14ac:dyDescent="0.15">
      <c r="A112" s="1">
        <v>42445</v>
      </c>
      <c r="B112" s="4" t="str">
        <f>IFERROR(IF('排序（修正久期）'!B111=1,日收益率!B112,""),"")</f>
        <v/>
      </c>
      <c r="C112" s="4">
        <f>IFERROR(IF('排序（修正久期）'!C111=1,日收益率!C112,""),"")</f>
        <v>-8.3903292508358263E-4</v>
      </c>
      <c r="D112" s="4" t="str">
        <f>IFERROR(IF('排序（修正久期）'!D111=1,日收益率!D112,""),"")</f>
        <v/>
      </c>
      <c r="E112" s="4" t="str">
        <f>IFERROR(IF('排序（修正久期）'!E111=1,日收益率!E112,""),"")</f>
        <v/>
      </c>
      <c r="F112" s="4" t="str">
        <f>IFERROR(IF('排序（修正久期）'!F111=1,日收益率!F112,""),"")</f>
        <v/>
      </c>
      <c r="H112" s="9">
        <f t="shared" si="1"/>
        <v>0.92396425769758772</v>
      </c>
    </row>
    <row r="113" spans="1:8" x14ac:dyDescent="0.15">
      <c r="A113" s="1">
        <v>42446</v>
      </c>
      <c r="B113" s="4" t="str">
        <f>IFERROR(IF('排序（修正久期）'!B112=1,日收益率!B113,""),"")</f>
        <v/>
      </c>
      <c r="C113" s="4">
        <f>IFERROR(IF('排序（修正久期）'!C112=1,日收益率!C113,""),"")</f>
        <v>-6.4605396341510524E-4</v>
      </c>
      <c r="D113" s="4" t="str">
        <f>IFERROR(IF('排序（修正久期）'!D112=1,日收益率!D113,""),"")</f>
        <v/>
      </c>
      <c r="E113" s="4" t="str">
        <f>IFERROR(IF('排序（修正久期）'!E112=1,日收益率!E113,""),"")</f>
        <v/>
      </c>
      <c r="F113" s="4" t="str">
        <f>IFERROR(IF('排序（修正久期）'!F112=1,日收益率!F113,""),"")</f>
        <v/>
      </c>
      <c r="H113" s="9">
        <f t="shared" si="1"/>
        <v>0.92336732692684831</v>
      </c>
    </row>
    <row r="114" spans="1:8" x14ac:dyDescent="0.15">
      <c r="A114" s="1">
        <v>42447</v>
      </c>
      <c r="B114" s="4" t="str">
        <f>IFERROR(IF('排序（修正久期）'!B113=1,日收益率!B114,""),"")</f>
        <v/>
      </c>
      <c r="C114" s="4">
        <f>IFERROR(IF('排序（修正久期）'!C113=1,日收益率!C114,""),"")</f>
        <v>-1.7124196888440579E-3</v>
      </c>
      <c r="D114" s="4" t="str">
        <f>IFERROR(IF('排序（修正久期）'!D113=1,日收益率!D114,""),"")</f>
        <v/>
      </c>
      <c r="E114" s="4" t="str">
        <f>IFERROR(IF('排序（修正久期）'!E113=1,日收益率!E114,""),"")</f>
        <v/>
      </c>
      <c r="F114" s="4" t="str">
        <f>IFERROR(IF('排序（修正久期）'!F113=1,日收益率!F114,""),"")</f>
        <v/>
      </c>
      <c r="H114" s="9">
        <f t="shared" si="1"/>
        <v>0.92178613453618341</v>
      </c>
    </row>
    <row r="115" spans="1:8" x14ac:dyDescent="0.15">
      <c r="A115" s="1">
        <v>42450</v>
      </c>
      <c r="B115" s="4" t="str">
        <f>IFERROR(IF('排序（修正久期）'!B114=1,日收益率!B115,""),"")</f>
        <v/>
      </c>
      <c r="C115" s="4">
        <f>IFERROR(IF('排序（修正久期）'!C114=1,日收益率!C115,""),"")</f>
        <v>6.7816443492962897E-4</v>
      </c>
      <c r="D115" s="4" t="str">
        <f>IFERROR(IF('排序（修正久期）'!D114=1,日收益率!D115,""),"")</f>
        <v/>
      </c>
      <c r="E115" s="4" t="str">
        <f>IFERROR(IF('排序（修正久期）'!E114=1,日收益率!E115,""),"")</f>
        <v/>
      </c>
      <c r="F115" s="4" t="str">
        <f>IFERROR(IF('排序（修正久期）'!F114=1,日收益率!F115,""),"")</f>
        <v/>
      </c>
      <c r="H115" s="9">
        <f t="shared" si="1"/>
        <v>0.9224112571092371</v>
      </c>
    </row>
    <row r="116" spans="1:8" x14ac:dyDescent="0.15">
      <c r="A116" s="1">
        <v>42451</v>
      </c>
      <c r="B116" s="4" t="str">
        <f>IFERROR(IF('排序（修正久期）'!B115=1,日收益率!B116,""),"")</f>
        <v/>
      </c>
      <c r="C116" s="4">
        <f>IFERROR(IF('排序（修正久期）'!C115=1,日收益率!C116,""),"")</f>
        <v>-9.3815611130310117E-4</v>
      </c>
      <c r="D116" s="4" t="str">
        <f>IFERROR(IF('排序（修正久期）'!D115=1,日收益率!D116,""),"")</f>
        <v/>
      </c>
      <c r="E116" s="4" t="str">
        <f>IFERROR(IF('排序（修正久期）'!E115=1,日收益率!E116,""),"")</f>
        <v/>
      </c>
      <c r="F116" s="4" t="str">
        <f>IFERROR(IF('排序（修正久期）'!F115=1,日收益率!F116,""),"")</f>
        <v/>
      </c>
      <c r="H116" s="9">
        <f t="shared" si="1"/>
        <v>0.92154589135124532</v>
      </c>
    </row>
    <row r="117" spans="1:8" x14ac:dyDescent="0.15">
      <c r="A117" s="1">
        <v>42452</v>
      </c>
      <c r="B117" s="4" t="str">
        <f>IFERROR(IF('排序（修正久期）'!B116=1,日收益率!B117,""),"")</f>
        <v/>
      </c>
      <c r="C117" s="4">
        <f>IFERROR(IF('排序（修正久期）'!C116=1,日收益率!C117,""),"")</f>
        <v>3.2320964468213198E-4</v>
      </c>
      <c r="D117" s="4" t="str">
        <f>IFERROR(IF('排序（修正久期）'!D116=1,日收益率!D117,""),"")</f>
        <v/>
      </c>
      <c r="E117" s="4" t="str">
        <f>IFERROR(IF('排序（修正久期）'!E116=1,日收益率!E117,""),"")</f>
        <v/>
      </c>
      <c r="F117" s="4" t="str">
        <f>IFERROR(IF('排序（修正久期）'!F116=1,日收益率!F117,""),"")</f>
        <v/>
      </c>
      <c r="H117" s="9">
        <f t="shared" si="1"/>
        <v>0.92184374387134727</v>
      </c>
    </row>
    <row r="118" spans="1:8" x14ac:dyDescent="0.15">
      <c r="A118" s="1">
        <v>42453</v>
      </c>
      <c r="B118" s="4" t="str">
        <f>IFERROR(IF('排序（修正久期）'!B117=1,日收益率!B118,""),"")</f>
        <v/>
      </c>
      <c r="C118" s="4">
        <f>IFERROR(IF('排序（修正久期）'!C117=1,日收益率!C118,""),"")</f>
        <v>-1.6221743252342602E-4</v>
      </c>
      <c r="D118" s="4" t="str">
        <f>IFERROR(IF('排序（修正久期）'!D117=1,日收益率!D118,""),"")</f>
        <v/>
      </c>
      <c r="E118" s="4" t="str">
        <f>IFERROR(IF('排序（修正久期）'!E117=1,日收益率!E118,""),"")</f>
        <v/>
      </c>
      <c r="F118" s="4" t="str">
        <f>IFERROR(IF('排序（修正久期）'!F117=1,日收益率!F118,""),"")</f>
        <v/>
      </c>
      <c r="H118" s="9">
        <f t="shared" si="1"/>
        <v>0.9216942047460287</v>
      </c>
    </row>
    <row r="119" spans="1:8" x14ac:dyDescent="0.15">
      <c r="A119" s="1">
        <v>42454</v>
      </c>
      <c r="B119" s="4" t="str">
        <f>IFERROR(IF('排序（修正久期）'!B118=1,日收益率!B119,""),"")</f>
        <v/>
      </c>
      <c r="C119" s="4">
        <f>IFERROR(IF('排序（修正久期）'!C118=1,日收益率!C119,""),"")</f>
        <v>1.2899708094238349E-4</v>
      </c>
      <c r="D119" s="4" t="str">
        <f>IFERROR(IF('排序（修正久期）'!D118=1,日收益率!D119,""),"")</f>
        <v/>
      </c>
      <c r="E119" s="4" t="str">
        <f>IFERROR(IF('排序（修正久期）'!E118=1,日收益率!E119,""),"")</f>
        <v/>
      </c>
      <c r="F119" s="4" t="str">
        <f>IFERROR(IF('排序（修正久期）'!F118=1,日收益率!F119,""),"")</f>
        <v/>
      </c>
      <c r="H119" s="9">
        <f t="shared" si="1"/>
        <v>0.9218131006079624</v>
      </c>
    </row>
    <row r="120" spans="1:8" x14ac:dyDescent="0.15">
      <c r="A120" s="1">
        <v>42457</v>
      </c>
      <c r="B120" s="4" t="str">
        <f>IFERROR(IF('排序（修正久期）'!B119=1,日收益率!B120,""),"")</f>
        <v/>
      </c>
      <c r="C120" s="4">
        <f>IFERROR(IF('排序（修正久期）'!C119=1,日收益率!C120,""),"")</f>
        <v>1.9280581661917928E-4</v>
      </c>
      <c r="D120" s="4" t="str">
        <f>IFERROR(IF('排序（修正久期）'!D119=1,日收益率!D120,""),"")</f>
        <v/>
      </c>
      <c r="E120" s="4" t="str">
        <f>IFERROR(IF('排序（修正久期）'!E119=1,日收益率!E120,""),"")</f>
        <v/>
      </c>
      <c r="F120" s="4" t="str">
        <f>IFERROR(IF('排序（修正久期）'!F119=1,日收益率!F120,""),"")</f>
        <v/>
      </c>
      <c r="H120" s="9">
        <f t="shared" si="1"/>
        <v>0.92199083153559536</v>
      </c>
    </row>
    <row r="121" spans="1:8" x14ac:dyDescent="0.15">
      <c r="A121" s="1">
        <v>42458</v>
      </c>
      <c r="B121" s="4" t="str">
        <f>IFERROR(IF('排序（修正久期）'!B120=1,日收益率!B121,""),"")</f>
        <v/>
      </c>
      <c r="C121" s="4">
        <f>IFERROR(IF('排序（修正久期）'!C120=1,日收益率!C121,""),"")</f>
        <v>-2.1998226528422871E-2</v>
      </c>
      <c r="D121" s="4" t="str">
        <f>IFERROR(IF('排序（修正久期）'!D120=1,日收益率!D121,""),"")</f>
        <v/>
      </c>
      <c r="E121" s="4" t="str">
        <f>IFERROR(IF('排序（修正久期）'!E120=1,日收益率!E121,""),"")</f>
        <v/>
      </c>
      <c r="F121" s="4" t="str">
        <f>IFERROR(IF('排序（修正久期）'!F120=1,日收益率!F121,""),"")</f>
        <v/>
      </c>
      <c r="H121" s="9">
        <f t="shared" si="1"/>
        <v>0.90170866836634633</v>
      </c>
    </row>
    <row r="122" spans="1:8" x14ac:dyDescent="0.15">
      <c r="A122" s="1">
        <v>42459</v>
      </c>
      <c r="B122" s="4" t="str">
        <f>IFERROR(IF('排序（修正久期）'!B121=1,日收益率!B122,""),"")</f>
        <v/>
      </c>
      <c r="C122" s="4">
        <f>IFERROR(IF('排序（修正久期）'!C121=1,日收益率!C122,""),"")</f>
        <v>1.0055053354176779E-2</v>
      </c>
      <c r="D122" s="4" t="str">
        <f>IFERROR(IF('排序（修正久期）'!D121=1,日收益率!D122,""),"")</f>
        <v/>
      </c>
      <c r="E122" s="4" t="str">
        <f>IFERROR(IF('排序（修正久期）'!E121=1,日收益率!E122,""),"")</f>
        <v/>
      </c>
      <c r="F122" s="4" t="str">
        <f>IFERROR(IF('排序（修正久期）'!F121=1,日收益率!F122,""),"")</f>
        <v/>
      </c>
      <c r="H122" s="9">
        <f t="shared" si="1"/>
        <v>0.91077539713669364</v>
      </c>
    </row>
    <row r="123" spans="1:8" x14ac:dyDescent="0.15">
      <c r="A123" s="1">
        <v>42460</v>
      </c>
      <c r="B123" s="4" t="str">
        <f>IFERROR(IF('排序（修正久期）'!B122=1,日收益率!B123,""),"")</f>
        <v/>
      </c>
      <c r="C123" s="4">
        <f>IFERROR(IF('排序（修正久期）'!C122=1,日收益率!C123,""),"")</f>
        <v>2.2878768099454661E-4</v>
      </c>
      <c r="D123" s="4" t="str">
        <f>IFERROR(IF('排序（修正久期）'!D122=1,日收益率!D123,""),"")</f>
        <v/>
      </c>
      <c r="E123" s="4" t="str">
        <f>IFERROR(IF('排序（修正久期）'!E122=1,日收益率!E123,""),"")</f>
        <v/>
      </c>
      <c r="F123" s="4" t="str">
        <f>IFERROR(IF('排序（修正久期）'!F122=1,日收益率!F123,""),"")</f>
        <v/>
      </c>
      <c r="H123" s="9">
        <f t="shared" si="1"/>
        <v>0.91098377132771147</v>
      </c>
    </row>
    <row r="124" spans="1:8" x14ac:dyDescent="0.15">
      <c r="A124" s="1">
        <v>42461</v>
      </c>
      <c r="B124" s="4" t="str">
        <f>IFERROR(IF('排序（修正久期）'!B123=1,日收益率!B124,""),"")</f>
        <v/>
      </c>
      <c r="C124" s="4">
        <f>IFERROR(IF('排序（修正久期）'!C123=1,日收益率!C124,""),"")</f>
        <v>-2.7179141488959946E-3</v>
      </c>
      <c r="D124" s="4" t="str">
        <f>IFERROR(IF('排序（修正久期）'!D123=1,日收益率!D124,""),"")</f>
        <v/>
      </c>
      <c r="E124" s="4" t="str">
        <f>IFERROR(IF('排序（修正久期）'!E123=1,日收益率!E124,""),"")</f>
        <v/>
      </c>
      <c r="F124" s="4" t="str">
        <f>IFERROR(IF('排序（修正久期）'!F123=1,日收益率!F124,""),"")</f>
        <v/>
      </c>
      <c r="H124" s="9">
        <f t="shared" si="1"/>
        <v>0.90850779564620521</v>
      </c>
    </row>
    <row r="125" spans="1:8" x14ac:dyDescent="0.15">
      <c r="A125" s="1">
        <v>42465</v>
      </c>
      <c r="B125" s="4" t="str">
        <f>IFERROR(IF('排序（修正久期）'!B124=1,日收益率!B125,""),"")</f>
        <v/>
      </c>
      <c r="C125" s="4">
        <f>IFERROR(IF('排序（修正久期）'!C124=1,日收益率!C125,""),"")</f>
        <v>-4.9919252236584333E-3</v>
      </c>
      <c r="D125" s="4" t="str">
        <f>IFERROR(IF('排序（修正久期）'!D124=1,日收益率!D125,""),"")</f>
        <v/>
      </c>
      <c r="E125" s="4" t="str">
        <f>IFERROR(IF('排序（修正久期）'!E124=1,日收益率!E125,""),"")</f>
        <v/>
      </c>
      <c r="F125" s="4" t="str">
        <f>IFERROR(IF('排序（修正久期）'!F124=1,日收益率!F125,""),"")</f>
        <v/>
      </c>
      <c r="H125" s="9">
        <f t="shared" si="1"/>
        <v>0.90397259266522856</v>
      </c>
    </row>
    <row r="126" spans="1:8" x14ac:dyDescent="0.15">
      <c r="A126" s="1">
        <v>42466</v>
      </c>
      <c r="B126" s="4" t="str">
        <f>IFERROR(IF('排序（修正久期）'!B125=1,日收益率!B126,""),"")</f>
        <v/>
      </c>
      <c r="C126" s="4">
        <f>IFERROR(IF('排序（修正久期）'!C125=1,日收益率!C126,""),"")</f>
        <v>-3.7288287274389598E-3</v>
      </c>
      <c r="D126" s="4" t="str">
        <f>IFERROR(IF('排序（修正久期）'!D125=1,日收益率!D126,""),"")</f>
        <v/>
      </c>
      <c r="E126" s="4" t="str">
        <f>IFERROR(IF('排序（修正久期）'!E125=1,日收益率!E126,""),"")</f>
        <v/>
      </c>
      <c r="F126" s="4" t="str">
        <f>IFERROR(IF('排序（修正久期）'!F125=1,日收益率!F126,""),"")</f>
        <v/>
      </c>
      <c r="H126" s="9">
        <f t="shared" si="1"/>
        <v>0.90060183369288094</v>
      </c>
    </row>
    <row r="127" spans="1:8" x14ac:dyDescent="0.15">
      <c r="A127" s="1">
        <v>42467</v>
      </c>
      <c r="B127" s="4" t="str">
        <f>IFERROR(IF('排序（修正久期）'!B126=1,日收益率!B127,""),"")</f>
        <v/>
      </c>
      <c r="C127" s="4">
        <f>IFERROR(IF('排序（修正久期）'!C126=1,日收益率!C127,""),"")</f>
        <v>-3.3453692223309739E-3</v>
      </c>
      <c r="D127" s="4" t="str">
        <f>IFERROR(IF('排序（修正久期）'!D126=1,日收益率!D127,""),"")</f>
        <v/>
      </c>
      <c r="E127" s="4" t="str">
        <f>IFERROR(IF('排序（修正久期）'!E126=1,日收益率!E127,""),"")</f>
        <v/>
      </c>
      <c r="F127" s="4" t="str">
        <f>IFERROR(IF('排序（修正久期）'!F126=1,日收益率!F127,""),"")</f>
        <v/>
      </c>
      <c r="H127" s="9">
        <f t="shared" si="1"/>
        <v>0.89758898803686993</v>
      </c>
    </row>
    <row r="128" spans="1:8" x14ac:dyDescent="0.15">
      <c r="A128" s="1">
        <v>42468</v>
      </c>
      <c r="B128" s="4" t="str">
        <f>IFERROR(IF('排序（修正久期）'!B127=1,日收益率!B128,""),"")</f>
        <v/>
      </c>
      <c r="C128" s="4">
        <f>IFERROR(IF('排序（修正久期）'!C127=1,日收益率!C128,""),"")</f>
        <v>1.9268348971512861E-3</v>
      </c>
      <c r="D128" s="4" t="str">
        <f>IFERROR(IF('排序（修正久期）'!D127=1,日收益率!D128,""),"")</f>
        <v/>
      </c>
      <c r="E128" s="4" t="str">
        <f>IFERROR(IF('排序（修正久期）'!E127=1,日收益率!E128,""),"")</f>
        <v/>
      </c>
      <c r="F128" s="4" t="str">
        <f>IFERROR(IF('排序（修正久期）'!F127=1,日收益率!F128,""),"")</f>
        <v/>
      </c>
      <c r="H128" s="9">
        <f t="shared" si="1"/>
        <v>0.8993184938223181</v>
      </c>
    </row>
    <row r="129" spans="1:8" x14ac:dyDescent="0.15">
      <c r="A129" s="1">
        <v>42471</v>
      </c>
      <c r="B129" s="4" t="str">
        <f>IFERROR(IF('排序（修正久期）'!B128=1,日收益率!B129,""),"")</f>
        <v/>
      </c>
      <c r="C129" s="4">
        <f>IFERROR(IF('排序（修正久期）'!C128=1,日收益率!C129,""),"")</f>
        <v>-1.792285675344174E-3</v>
      </c>
      <c r="D129" s="4" t="str">
        <f>IFERROR(IF('排序（修正久期）'!D128=1,日收益率!D129,""),"")</f>
        <v/>
      </c>
      <c r="E129" s="4" t="str">
        <f>IFERROR(IF('排序（修正久期）'!E128=1,日收益率!E129,""),"")</f>
        <v/>
      </c>
      <c r="F129" s="4" t="str">
        <f>IFERROR(IF('排序（修正久期）'!F128=1,日收益率!F129,""),"")</f>
        <v/>
      </c>
      <c r="H129" s="9">
        <f t="shared" si="1"/>
        <v>0.89770665816826822</v>
      </c>
    </row>
    <row r="130" spans="1:8" x14ac:dyDescent="0.15">
      <c r="A130" s="1">
        <v>42472</v>
      </c>
      <c r="B130" s="4" t="str">
        <f>IFERROR(IF('排序（修正久期）'!B129=1,日收益率!B130,""),"")</f>
        <v/>
      </c>
      <c r="C130" s="4">
        <f>IFERROR(IF('排序（修正久期）'!C129=1,日收益率!C130,""),"")</f>
        <v>7.3049011107539918E-4</v>
      </c>
      <c r="D130" s="4" t="str">
        <f>IFERROR(IF('排序（修正久期）'!D129=1,日收益率!D130,""),"")</f>
        <v/>
      </c>
      <c r="E130" s="4" t="str">
        <f>IFERROR(IF('排序（修正久期）'!E129=1,日收益率!E130,""),"")</f>
        <v/>
      </c>
      <c r="F130" s="4" t="str">
        <f>IFERROR(IF('排序（修正久期）'!F129=1,日收益率!F130,""),"")</f>
        <v/>
      </c>
      <c r="H130" s="9">
        <f t="shared" si="1"/>
        <v>0.89836242400470667</v>
      </c>
    </row>
    <row r="131" spans="1:8" x14ac:dyDescent="0.15">
      <c r="A131" s="1">
        <v>42473</v>
      </c>
      <c r="B131" s="4" t="str">
        <f>IFERROR(IF('排序（修正久期）'!B130=1,日收益率!B131,""),"")</f>
        <v/>
      </c>
      <c r="C131" s="4">
        <f>IFERROR(IF('排序（修正久期）'!C130=1,日收益率!C131,""),"")</f>
        <v>-8.6366861321829358E-4</v>
      </c>
      <c r="D131" s="4" t="str">
        <f>IFERROR(IF('排序（修正久期）'!D130=1,日收益率!D131,""),"")</f>
        <v/>
      </c>
      <c r="E131" s="4" t="str">
        <f>IFERROR(IF('排序（修正久期）'!E130=1,日收益率!E131,""),"")</f>
        <v/>
      </c>
      <c r="F131" s="4" t="str">
        <f>IFERROR(IF('排序（修正久期）'!F130=1,日收益率!F131,""),"")</f>
        <v/>
      </c>
      <c r="H131" s="9">
        <f t="shared" si="1"/>
        <v>0.89758653657579912</v>
      </c>
    </row>
    <row r="132" spans="1:8" x14ac:dyDescent="0.15">
      <c r="A132" s="1">
        <v>42474</v>
      </c>
      <c r="B132" s="4" t="str">
        <f>IFERROR(IF('排序（修正久期）'!B131=1,日收益率!B132,""),"")</f>
        <v/>
      </c>
      <c r="C132" s="4">
        <f>IFERROR(IF('排序（修正久期）'!C131=1,日收益率!C132,""),"")</f>
        <v>3.318371075822224E-4</v>
      </c>
      <c r="D132" s="4" t="str">
        <f>IFERROR(IF('排序（修正久期）'!D131=1,日收益率!D132,""),"")</f>
        <v/>
      </c>
      <c r="E132" s="4" t="str">
        <f>IFERROR(IF('排序（修正久期）'!E131=1,日收益率!E132,""),"")</f>
        <v/>
      </c>
      <c r="F132" s="4" t="str">
        <f>IFERROR(IF('排序（修正久期）'!F131=1,日收益率!F132,""),"")</f>
        <v/>
      </c>
      <c r="H132" s="9">
        <f t="shared" si="1"/>
        <v>0.89788438909590118</v>
      </c>
    </row>
    <row r="133" spans="1:8" x14ac:dyDescent="0.15">
      <c r="A133" s="1">
        <v>42475</v>
      </c>
      <c r="B133" s="4" t="str">
        <f>IFERROR(IF('排序（修正久期）'!B132=1,日收益率!B133,""),"")</f>
        <v/>
      </c>
      <c r="C133" s="4">
        <f>IFERROR(IF('排序（修正久期）'!C132=1,日收益率!C133,""),"")</f>
        <v>9.2965475816675358E-4</v>
      </c>
      <c r="D133" s="4" t="str">
        <f>IFERROR(IF('排序（修正久期）'!D132=1,日收益率!D133,""),"")</f>
        <v/>
      </c>
      <c r="E133" s="4" t="str">
        <f>IFERROR(IF('排序（修正久期）'!E132=1,日收益率!E133,""),"")</f>
        <v/>
      </c>
      <c r="F133" s="4" t="str">
        <f>IFERROR(IF('排序（修正久期）'!F132=1,日收益率!F133,""),"")</f>
        <v/>
      </c>
      <c r="H133" s="9">
        <f t="shared" ref="H133:H196" si="2">IFERROR(H132*(1+AVERAGE(B133:F133)),H132)</f>
        <v>0.89871911159050788</v>
      </c>
    </row>
    <row r="134" spans="1:8" x14ac:dyDescent="0.15">
      <c r="A134" s="1">
        <v>42478</v>
      </c>
      <c r="B134" s="4" t="str">
        <f>IFERROR(IF('排序（修正久期）'!B133=1,日收益率!B134,""),"")</f>
        <v/>
      </c>
      <c r="C134" s="4">
        <f>IFERROR(IF('排序（修正久期）'!C133=1,日收益率!C134,""),"")</f>
        <v>-1.0092592718879967E-4</v>
      </c>
      <c r="D134" s="4" t="str">
        <f>IFERROR(IF('排序（修正久期）'!D133=1,日收益率!D134,""),"")</f>
        <v/>
      </c>
      <c r="E134" s="4" t="str">
        <f>IFERROR(IF('排序（修正久期）'!E133=1,日收益率!E134,""),"")</f>
        <v/>
      </c>
      <c r="F134" s="4" t="str">
        <f>IFERROR(IF('排序（修正久期）'!F133=1,日收益率!F134,""),"")</f>
        <v/>
      </c>
      <c r="H134" s="9">
        <f t="shared" si="2"/>
        <v>0.89862840753088835</v>
      </c>
    </row>
    <row r="135" spans="1:8" x14ac:dyDescent="0.15">
      <c r="A135" s="1">
        <v>42479</v>
      </c>
      <c r="B135" s="4" t="str">
        <f>IFERROR(IF('排序（修正久期）'!B134=1,日收益率!B135,""),"")</f>
        <v/>
      </c>
      <c r="C135" s="4">
        <f>IFERROR(IF('排序（修正久期）'!C134=1,日收益率!C135,""),"")</f>
        <v>3.314523752042664E-4</v>
      </c>
      <c r="D135" s="4" t="str">
        <f>IFERROR(IF('排序（修正久期）'!D134=1,日收益率!D135,""),"")</f>
        <v/>
      </c>
      <c r="E135" s="4" t="str">
        <f>IFERROR(IF('排序（修正久期）'!E134=1,日收益率!E135,""),"")</f>
        <v/>
      </c>
      <c r="F135" s="4" t="str">
        <f>IFERROR(IF('排序（修正久期）'!F134=1,日收益率!F135,""),"")</f>
        <v/>
      </c>
      <c r="H135" s="9">
        <f t="shared" si="2"/>
        <v>0.89892626005099052</v>
      </c>
    </row>
    <row r="136" spans="1:8" x14ac:dyDescent="0.15">
      <c r="A136" s="1">
        <v>42480</v>
      </c>
      <c r="B136" s="4" t="str">
        <f>IFERROR(IF('排序（修正久期）'!B135=1,日收益率!B136,""),"")</f>
        <v/>
      </c>
      <c r="C136" s="4">
        <f>IFERROR(IF('排序（修正久期）'!C135=1,日收益率!C136,""),"")</f>
        <v>1.3226431045287868E-4</v>
      </c>
      <c r="D136" s="4" t="str">
        <f>IFERROR(IF('排序（修正久期）'!D135=1,日收益率!D136,""),"")</f>
        <v/>
      </c>
      <c r="E136" s="4" t="str">
        <f>IFERROR(IF('排序（修正久期）'!E135=1,日收益率!E136,""),"")</f>
        <v/>
      </c>
      <c r="F136" s="4" t="str">
        <f>IFERROR(IF('排序（修正久期）'!F135=1,日收益率!F136,""),"")</f>
        <v/>
      </c>
      <c r="H136" s="9">
        <f t="shared" si="2"/>
        <v>0.89904515591292411</v>
      </c>
    </row>
    <row r="137" spans="1:8" x14ac:dyDescent="0.15">
      <c r="A137" s="1">
        <v>42481</v>
      </c>
      <c r="B137" s="4" t="str">
        <f>IFERROR(IF('排序（修正久期）'!B136=1,日收益率!B137,""),"")</f>
        <v/>
      </c>
      <c r="C137" s="4">
        <f>IFERROR(IF('排序（修正久期）'!C136=1,日收益率!C137,""),"")</f>
        <v>-6.6396083312758591E-4</v>
      </c>
      <c r="D137" s="4" t="str">
        <f>IFERROR(IF('排序（修正久期）'!D136=1,日收益率!D137,""),"")</f>
        <v/>
      </c>
      <c r="E137" s="4" t="str">
        <f>IFERROR(IF('排序（修正久期）'!E136=1,日收益率!E137,""),"")</f>
        <v/>
      </c>
      <c r="F137" s="4" t="str">
        <f>IFERROR(IF('排序（修正久期）'!F136=1,日收益率!F137,""),"")</f>
        <v/>
      </c>
      <c r="H137" s="9">
        <f t="shared" si="2"/>
        <v>0.89844822514218481</v>
      </c>
    </row>
    <row r="138" spans="1:8" x14ac:dyDescent="0.15">
      <c r="A138" s="1">
        <v>42482</v>
      </c>
      <c r="B138" s="4" t="str">
        <f>IFERROR(IF('排序（修正久期）'!B137=1,日收益率!B138,""),"")</f>
        <v/>
      </c>
      <c r="C138" s="4">
        <f>IFERROR(IF('排序（修正久期）'!C137=1,日收益率!C138,""),"")</f>
        <v>3.274260221819425E-5</v>
      </c>
      <c r="D138" s="4" t="str">
        <f>IFERROR(IF('排序（修正久期）'!D137=1,日收益率!D138,""),"")</f>
        <v/>
      </c>
      <c r="E138" s="4" t="str">
        <f>IFERROR(IF('排序（修正久期）'!E137=1,日收益率!E138,""),"")</f>
        <v/>
      </c>
      <c r="F138" s="4" t="str">
        <f>IFERROR(IF('排序（修正久期）'!F137=1,日收益率!F138,""),"")</f>
        <v/>
      </c>
      <c r="H138" s="9">
        <f t="shared" si="2"/>
        <v>0.89847764267503427</v>
      </c>
    </row>
    <row r="139" spans="1:8" x14ac:dyDescent="0.15">
      <c r="A139" s="1">
        <v>42485</v>
      </c>
      <c r="B139" s="4" t="str">
        <f>IFERROR(IF('排序（修正久期）'!B138=1,日收益率!B139,""),"")</f>
        <v/>
      </c>
      <c r="C139" s="4">
        <f>IFERROR(IF('排序（修正久期）'!C138=1,日收益率!C139,""),"")</f>
        <v>3.9699105337676066E-4</v>
      </c>
      <c r="D139" s="4" t="str">
        <f>IFERROR(IF('排序（修正久期）'!D138=1,日收益率!D139,""),"")</f>
        <v/>
      </c>
      <c r="E139" s="4" t="str">
        <f>IFERROR(IF('排序（修正久期）'!E138=1,日收益率!E139,""),"")</f>
        <v/>
      </c>
      <c r="F139" s="4" t="str">
        <f>IFERROR(IF('排序（修正久期）'!F138=1,日收益率!F139,""),"")</f>
        <v/>
      </c>
      <c r="H139" s="9">
        <f t="shared" si="2"/>
        <v>0.89883433026083526</v>
      </c>
    </row>
    <row r="140" spans="1:8" x14ac:dyDescent="0.15">
      <c r="A140" s="1">
        <v>42486</v>
      </c>
      <c r="B140" s="4" t="str">
        <f>IFERROR(IF('排序（修正久期）'!B139=1,日收益率!B140,""),"")</f>
        <v/>
      </c>
      <c r="C140" s="4">
        <f>IFERROR(IF('排序（修正久期）'!C139=1,日收益率!C140,""),"")</f>
        <v>2.3182713877578642E-4</v>
      </c>
      <c r="D140" s="4" t="str">
        <f>IFERROR(IF('排序（修正久期）'!D139=1,日收益率!D140,""),"")</f>
        <v/>
      </c>
      <c r="E140" s="4" t="str">
        <f>IFERROR(IF('排序（修正久期）'!E139=1,日收益率!E140,""),"")</f>
        <v/>
      </c>
      <c r="F140" s="4" t="str">
        <f>IFERROR(IF('排序（修正久期）'!F139=1,日收益率!F140,""),"")</f>
        <v/>
      </c>
      <c r="H140" s="9">
        <f t="shared" si="2"/>
        <v>0.89904270445185308</v>
      </c>
    </row>
    <row r="141" spans="1:8" x14ac:dyDescent="0.15">
      <c r="A141" s="1">
        <v>42487</v>
      </c>
      <c r="B141" s="4" t="str">
        <f>IFERROR(IF('排序（修正久期）'!B140=1,日收益率!B141,""),"")</f>
        <v/>
      </c>
      <c r="C141" s="4">
        <f>IFERROR(IF('排序（修正久期）'!C140=1,日收益率!C141,""),"")</f>
        <v>1.3265619141757945E-3</v>
      </c>
      <c r="D141" s="4" t="str">
        <f>IFERROR(IF('排序（修正久期）'!D140=1,日收益率!D141,""),"")</f>
        <v/>
      </c>
      <c r="E141" s="4" t="str">
        <f>IFERROR(IF('排序（修正久期）'!E140=1,日收益率!E141,""),"")</f>
        <v/>
      </c>
      <c r="F141" s="4" t="str">
        <f>IFERROR(IF('排序（修正久期）'!F140=1,日收益率!F141,""),"")</f>
        <v/>
      </c>
      <c r="H141" s="9">
        <f t="shared" si="2"/>
        <v>0.9002353402627965</v>
      </c>
    </row>
    <row r="142" spans="1:8" x14ac:dyDescent="0.15">
      <c r="A142" s="1">
        <v>42488</v>
      </c>
      <c r="B142" s="4" t="str">
        <f>IFERROR(IF('排序（修正久期）'!B141=1,日收益率!B142,""),"")</f>
        <v/>
      </c>
      <c r="C142" s="4">
        <f>IFERROR(IF('排序（修正久期）'!C141=1,日收益率!C142,""),"")</f>
        <v>6.2904385334294766E-4</v>
      </c>
      <c r="D142" s="4" t="str">
        <f>IFERROR(IF('排序（修正久期）'!D141=1,日收益率!D142,""),"")</f>
        <v/>
      </c>
      <c r="E142" s="4" t="str">
        <f>IFERROR(IF('排序（修正久期）'!E141=1,日收益率!E142,""),"")</f>
        <v/>
      </c>
      <c r="F142" s="4" t="str">
        <f>IFERROR(IF('排序（修正久期）'!F141=1,日收益率!F142,""),"")</f>
        <v/>
      </c>
      <c r="H142" s="9">
        <f t="shared" si="2"/>
        <v>0.90080162777015094</v>
      </c>
    </row>
    <row r="143" spans="1:8" x14ac:dyDescent="0.15">
      <c r="A143" s="1">
        <v>42489</v>
      </c>
      <c r="B143" s="4" t="str">
        <f>IFERROR(IF('排序（修正久期）'!B142=1,日收益率!B143,""),"")</f>
        <v/>
      </c>
      <c r="C143" s="4">
        <f>IFERROR(IF('排序（修正久期）'!C142=1,日收益率!C143,""),"")</f>
        <v>1.3198895102806141E-4</v>
      </c>
      <c r="D143" s="4" t="str">
        <f>IFERROR(IF('排序（修正久期）'!D142=1,日收益率!D143,""),"")</f>
        <v/>
      </c>
      <c r="E143" s="4" t="str">
        <f>IFERROR(IF('排序（修正久期）'!E142=1,日收益率!E143,""),"")</f>
        <v/>
      </c>
      <c r="F143" s="4" t="str">
        <f>IFERROR(IF('排序（修正久期）'!F142=1,日收益率!F143,""),"")</f>
        <v/>
      </c>
      <c r="H143" s="9">
        <f t="shared" si="2"/>
        <v>0.90092052363208464</v>
      </c>
    </row>
    <row r="144" spans="1:8" x14ac:dyDescent="0.15">
      <c r="A144" s="1">
        <v>42493</v>
      </c>
      <c r="B144" s="4" t="str">
        <f>IFERROR(IF('排序（修正久期）'!B143=1,日收益率!B144,""),"")</f>
        <v/>
      </c>
      <c r="C144" s="4">
        <f>IFERROR(IF('排序（修正久期）'!C143=1,日收益率!C144,""),"")</f>
        <v>1.1237988209635841E-3</v>
      </c>
      <c r="D144" s="4" t="str">
        <f>IFERROR(IF('排序（修正久期）'!D143=1,日收益率!D144,""),"")</f>
        <v/>
      </c>
      <c r="E144" s="4" t="str">
        <f>IFERROR(IF('排序（修正久期）'!E143=1,日收益率!E144,""),"")</f>
        <v/>
      </c>
      <c r="F144" s="4" t="str">
        <f>IFERROR(IF('排序（修正久期）'!F143=1,日收益率!F144,""),"")</f>
        <v/>
      </c>
      <c r="H144" s="9">
        <f t="shared" si="2"/>
        <v>0.90193297705432429</v>
      </c>
    </row>
    <row r="145" spans="1:8" x14ac:dyDescent="0.15">
      <c r="A145" s="1">
        <v>42494</v>
      </c>
      <c r="B145" s="4" t="str">
        <f>IFERROR(IF('排序（修正久期）'!B144=1,日收益率!B145,""),"")</f>
        <v/>
      </c>
      <c r="C145" s="4">
        <f>IFERROR(IF('排序（修正久期）'!C144=1,日收益率!C145,""),"")</f>
        <v>1.3182338927442139E-4</v>
      </c>
      <c r="D145" s="4" t="str">
        <f>IFERROR(IF('排序（修正久期）'!D144=1,日收益率!D145,""),"")</f>
        <v/>
      </c>
      <c r="E145" s="4" t="str">
        <f>IFERROR(IF('排序（修正久期）'!E144=1,日收益率!E145,""),"")</f>
        <v/>
      </c>
      <c r="F145" s="4" t="str">
        <f>IFERROR(IF('排序（修正久期）'!F144=1,日收益率!F145,""),"")</f>
        <v/>
      </c>
      <c r="H145" s="9">
        <f t="shared" si="2"/>
        <v>0.90205187291625799</v>
      </c>
    </row>
    <row r="146" spans="1:8" x14ac:dyDescent="0.15">
      <c r="A146" s="1">
        <v>42495</v>
      </c>
      <c r="B146" s="4" t="str">
        <f>IFERROR(IF('排序（修正久期）'!B145=1,日收益率!B146,""),"")</f>
        <v/>
      </c>
      <c r="C146" s="4">
        <f>IFERROR(IF('排序（修正久期）'!C145=1,日收益率!C146,""),"")</f>
        <v>1.12374818257166E-3</v>
      </c>
      <c r="D146" s="4" t="str">
        <f>IFERROR(IF('排序（修正久期）'!D145=1,日收益率!D146,""),"")</f>
        <v/>
      </c>
      <c r="E146" s="4" t="str">
        <f>IFERROR(IF('排序（修正久期）'!E145=1,日收益率!E146,""),"")</f>
        <v/>
      </c>
      <c r="F146" s="4" t="str">
        <f>IFERROR(IF('排序（修正久期）'!F145=1,日收益率!F146,""),"")</f>
        <v/>
      </c>
      <c r="H146" s="9">
        <f t="shared" si="2"/>
        <v>0.90306555206903305</v>
      </c>
    </row>
    <row r="147" spans="1:8" x14ac:dyDescent="0.15">
      <c r="A147" s="1">
        <v>42496</v>
      </c>
      <c r="B147" s="4" t="str">
        <f>IFERROR(IF('排序（修正久期）'!B146=1,日收益率!B147,""),"")</f>
        <v/>
      </c>
      <c r="C147" s="4">
        <f>IFERROR(IF('排序（修正久期）'!C146=1,日收益率!C147,""),"")</f>
        <v>-6.6100491749654378E-4</v>
      </c>
      <c r="D147" s="4" t="str">
        <f>IFERROR(IF('排序（修正久期）'!D146=1,日收益率!D147,""),"")</f>
        <v/>
      </c>
      <c r="E147" s="4" t="str">
        <f>IFERROR(IF('排序（修正久期）'!E146=1,日收益率!E147,""),"")</f>
        <v/>
      </c>
      <c r="F147" s="4" t="str">
        <f>IFERROR(IF('排序（修正久期）'!F146=1,日收益率!F147,""),"")</f>
        <v/>
      </c>
      <c r="H147" s="9">
        <f t="shared" si="2"/>
        <v>0.90246862129829364</v>
      </c>
    </row>
    <row r="148" spans="1:8" x14ac:dyDescent="0.15">
      <c r="A148" s="1">
        <v>42499</v>
      </c>
      <c r="B148" s="4" t="str">
        <f>IFERROR(IF('排序（修正久期）'!B147=1,日收益率!B148,""),"")</f>
        <v/>
      </c>
      <c r="C148" s="4">
        <f>IFERROR(IF('排序（修正久期）'!C147=1,日收益率!C148,""),"")</f>
        <v>-1.4885843508496421E-3</v>
      </c>
      <c r="D148" s="4" t="str">
        <f>IFERROR(IF('排序（修正久期）'!D147=1,日收益率!D148,""),"")</f>
        <v/>
      </c>
      <c r="E148" s="4" t="str">
        <f>IFERROR(IF('排序（修正久期）'!E147=1,日收益率!E148,""),"")</f>
        <v/>
      </c>
      <c r="F148" s="4" t="str">
        <f>IFERROR(IF('排序（修正久期）'!F147=1,日收益率!F148,""),"")</f>
        <v/>
      </c>
      <c r="H148" s="9">
        <f t="shared" si="2"/>
        <v>0.90112522063149614</v>
      </c>
    </row>
    <row r="149" spans="1:8" x14ac:dyDescent="0.15">
      <c r="A149" s="1">
        <v>42500</v>
      </c>
      <c r="B149" s="4" t="str">
        <f>IFERROR(IF('排序（修正久期）'!B148=1,日收益率!B149,""),"")</f>
        <v/>
      </c>
      <c r="C149" s="4">
        <f>IFERROR(IF('排序（修正久期）'!C148=1,日收益率!C149,""),"")</f>
        <v>1.3234962063402023E-3</v>
      </c>
      <c r="D149" s="4" t="str">
        <f>IFERROR(IF('排序（修正久期）'!D148=1,日收益率!D149,""),"")</f>
        <v/>
      </c>
      <c r="E149" s="4" t="str">
        <f>IFERROR(IF('排序（修正久期）'!E148=1,日收益率!E149,""),"")</f>
        <v/>
      </c>
      <c r="F149" s="4" t="str">
        <f>IFERROR(IF('排序（修正久期）'!F148=1,日收益率!F149,""),"")</f>
        <v/>
      </c>
      <c r="H149" s="9">
        <f t="shared" si="2"/>
        <v>0.90231785644243945</v>
      </c>
    </row>
    <row r="150" spans="1:8" x14ac:dyDescent="0.15">
      <c r="A150" s="1">
        <v>42501</v>
      </c>
      <c r="B150" s="4" t="str">
        <f>IFERROR(IF('排序（修正久期）'!B149=1,日收益率!B150,""),"")</f>
        <v/>
      </c>
      <c r="C150" s="4">
        <f>IFERROR(IF('排序（修正久期）'!C149=1,日收益率!C150,""),"")</f>
        <v>-1.6572776904622E-4</v>
      </c>
      <c r="D150" s="4" t="str">
        <f>IFERROR(IF('排序（修正久期）'!D149=1,日收益率!D150,""),"")</f>
        <v/>
      </c>
      <c r="E150" s="4" t="str">
        <f>IFERROR(IF('排序（修正久期）'!E149=1,日收益率!E150,""),"")</f>
        <v/>
      </c>
      <c r="F150" s="4" t="str">
        <f>IFERROR(IF('排序（修正久期）'!F149=1,日收益率!F150,""),"")</f>
        <v/>
      </c>
      <c r="H150" s="9">
        <f t="shared" si="2"/>
        <v>0.90216831731712066</v>
      </c>
    </row>
    <row r="151" spans="1:8" x14ac:dyDescent="0.15">
      <c r="A151" s="1">
        <v>42502</v>
      </c>
      <c r="B151" s="4" t="str">
        <f>IFERROR(IF('排序（修正久期）'!B150=1,日收益率!B151,""),"")</f>
        <v/>
      </c>
      <c r="C151" s="4">
        <f>IFERROR(IF('排序（修正久期）'!C150=1,日收益率!C151,""),"")</f>
        <v>-1.058387962365348E-3</v>
      </c>
      <c r="D151" s="4" t="str">
        <f>IFERROR(IF('排序（修正久期）'!D150=1,日收益率!D151,""),"")</f>
        <v/>
      </c>
      <c r="E151" s="4" t="str">
        <f>IFERROR(IF('排序（修正久期）'!E150=1,日收益率!E151,""),"")</f>
        <v/>
      </c>
      <c r="F151" s="4" t="str">
        <f>IFERROR(IF('排序（修正久期）'!F150=1,日收益率!F151,""),"")</f>
        <v/>
      </c>
      <c r="H151" s="9">
        <f t="shared" si="2"/>
        <v>0.90121347323004486</v>
      </c>
    </row>
    <row r="152" spans="1:8" x14ac:dyDescent="0.15">
      <c r="A152" s="1">
        <v>42503</v>
      </c>
      <c r="B152" s="4" t="str">
        <f>IFERROR(IF('排序（修正久期）'!B151=1,日收益率!B152,""),"")</f>
        <v/>
      </c>
      <c r="C152" s="4">
        <f>IFERROR(IF('排序（修正久期）'!C151=1,日收益率!C152,""),"")</f>
        <v>-7.9102776485693305E-3</v>
      </c>
      <c r="D152" s="4" t="str">
        <f>IFERROR(IF('排序（修正久期）'!D151=1,日收益率!D152,""),"")</f>
        <v/>
      </c>
      <c r="E152" s="4" t="str">
        <f>IFERROR(IF('排序（修正久期）'!E151=1,日收益率!E152,""),"")</f>
        <v/>
      </c>
      <c r="F152" s="4" t="str">
        <f>IFERROR(IF('排序（修正久期）'!F151=1,日收益率!F152,""),"")</f>
        <v/>
      </c>
      <c r="H152" s="9">
        <f t="shared" si="2"/>
        <v>0.89408462443616366</v>
      </c>
    </row>
    <row r="153" spans="1:8" x14ac:dyDescent="0.15">
      <c r="A153" s="1">
        <v>42506</v>
      </c>
      <c r="B153" s="4" t="str">
        <f>IFERROR(IF('排序（修正久期）'!B152=1,日收益率!B153,""),"")</f>
        <v/>
      </c>
      <c r="C153" s="4">
        <f>IFERROR(IF('排序（修正久期）'!C152=1,日收益率!C153,""),"")</f>
        <v>-3.5041059457383561E-3</v>
      </c>
      <c r="D153" s="4" t="str">
        <f>IFERROR(IF('排序（修正久期）'!D152=1,日收益率!D153,""),"")</f>
        <v/>
      </c>
      <c r="E153" s="4" t="str">
        <f>IFERROR(IF('排序（修正久期）'!E152=1,日收益率!E153,""),"")</f>
        <v/>
      </c>
      <c r="F153" s="4" t="str">
        <f>IFERROR(IF('排序（修正久期）'!F152=1,日收益率!F153,""),"")</f>
        <v/>
      </c>
      <c r="H153" s="9">
        <f t="shared" si="2"/>
        <v>0.89095165718768365</v>
      </c>
    </row>
    <row r="154" spans="1:8" x14ac:dyDescent="0.15">
      <c r="A154" s="1">
        <v>42507</v>
      </c>
      <c r="B154" s="4" t="str">
        <f>IFERROR(IF('排序（修正久期）'!B153=1,日收益率!B154,""),"")</f>
        <v/>
      </c>
      <c r="C154" s="4">
        <f>IFERROR(IF('排序（修正久期）'!C153=1,日收益率!C154,""),"")</f>
        <v>-2.4777334173461396E-3</v>
      </c>
      <c r="D154" s="4" t="str">
        <f>IFERROR(IF('排序（修正久期）'!D153=1,日收益率!D154,""),"")</f>
        <v/>
      </c>
      <c r="E154" s="4" t="str">
        <f>IFERROR(IF('排序（修正久期）'!E153=1,日收益率!E154,""),"")</f>
        <v/>
      </c>
      <c r="F154" s="4" t="str">
        <f>IFERROR(IF('排序（修正久期）'!F153=1,日收益率!F154,""),"")</f>
        <v/>
      </c>
      <c r="H154" s="9">
        <f t="shared" si="2"/>
        <v>0.88874411649342977</v>
      </c>
    </row>
    <row r="155" spans="1:8" x14ac:dyDescent="0.15">
      <c r="A155" s="1">
        <v>42508</v>
      </c>
      <c r="B155" s="4" t="str">
        <f>IFERROR(IF('排序（修正久期）'!B154=1,日收益率!B155,""),"")</f>
        <v/>
      </c>
      <c r="C155" s="4">
        <f>IFERROR(IF('排序（修正久期）'!C154=1,日收益率!C155,""),"")</f>
        <v>1.3377963322325215E-4</v>
      </c>
      <c r="D155" s="4" t="str">
        <f>IFERROR(IF('排序（修正久期）'!D154=1,日收益率!D155,""),"")</f>
        <v/>
      </c>
      <c r="E155" s="4" t="str">
        <f>IFERROR(IF('排序（修正久期）'!E154=1,日收益率!E155,""),"")</f>
        <v/>
      </c>
      <c r="F155" s="4" t="str">
        <f>IFERROR(IF('排序（修正久期）'!F154=1,日收益率!F155,""),"")</f>
        <v/>
      </c>
      <c r="H155" s="9">
        <f t="shared" si="2"/>
        <v>0.88886301235536358</v>
      </c>
    </row>
    <row r="156" spans="1:8" x14ac:dyDescent="0.15">
      <c r="A156" s="1">
        <v>42509</v>
      </c>
      <c r="B156" s="4" t="str">
        <f>IFERROR(IF('排序（修正久期）'!B155=1,日收益率!B156,""),"")</f>
        <v/>
      </c>
      <c r="C156" s="4">
        <f>IFERROR(IF('排序（修正久期）'!C155=1,日收益率!C156,""),"")</f>
        <v>3.3095687907769289E-5</v>
      </c>
      <c r="D156" s="4" t="str">
        <f>IFERROR(IF('排序（修正久期）'!D155=1,日收益率!D156,""),"")</f>
        <v/>
      </c>
      <c r="E156" s="4" t="str">
        <f>IFERROR(IF('排序（修正久期）'!E155=1,日收益率!E156,""),"")</f>
        <v/>
      </c>
      <c r="F156" s="4" t="str">
        <f>IFERROR(IF('排序（修正久期）'!F155=1,日收益率!F156,""),"")</f>
        <v/>
      </c>
      <c r="H156" s="9">
        <f t="shared" si="2"/>
        <v>0.88889242988821326</v>
      </c>
    </row>
    <row r="157" spans="1:8" x14ac:dyDescent="0.15">
      <c r="A157" s="1">
        <v>42510</v>
      </c>
      <c r="B157" s="4" t="str">
        <f>IFERROR(IF('排序（修正久期）'!B156=1,日收益率!B157,""),"")</f>
        <v/>
      </c>
      <c r="C157" s="4">
        <f>IFERROR(IF('排序（修正久期）'!C156=1,日收益率!C157,""),"")</f>
        <v>-5.7088172268415782E-4</v>
      </c>
      <c r="D157" s="4" t="str">
        <f>IFERROR(IF('排序（修正久期）'!D156=1,日收益率!D157,""),"")</f>
        <v/>
      </c>
      <c r="E157" s="4" t="str">
        <f>IFERROR(IF('排序（修正久期）'!E156=1,日收益率!E157,""),"")</f>
        <v/>
      </c>
      <c r="F157" s="4" t="str">
        <f>IFERROR(IF('排序（修正久期）'!F156=1,日收益率!F157,""),"")</f>
        <v/>
      </c>
      <c r="H157" s="9">
        <f t="shared" si="2"/>
        <v>0.88838497744655776</v>
      </c>
    </row>
    <row r="158" spans="1:8" x14ac:dyDescent="0.15">
      <c r="A158" s="1">
        <v>42513</v>
      </c>
      <c r="B158" s="4" t="str">
        <f>IFERROR(IF('排序（修正久期）'!B157=1,日收益率!B158,""),"")</f>
        <v/>
      </c>
      <c r="C158" s="4">
        <f>IFERROR(IF('排序（修正久期）'!C157=1,日收益率!C158,""),"")</f>
        <v>4.5310301056873392E-3</v>
      </c>
      <c r="D158" s="4" t="str">
        <f>IFERROR(IF('排序（修正久期）'!D157=1,日收益率!D158,""),"")</f>
        <v/>
      </c>
      <c r="E158" s="4" t="str">
        <f>IFERROR(IF('排序（修正久期）'!E157=1,日收益率!E158,""),"")</f>
        <v/>
      </c>
      <c r="F158" s="4" t="str">
        <f>IFERROR(IF('排序（修正久期）'!F157=1,日收益率!F158,""),"")</f>
        <v/>
      </c>
      <c r="H158" s="9">
        <f t="shared" si="2"/>
        <v>0.89241027652480842</v>
      </c>
    </row>
    <row r="159" spans="1:8" x14ac:dyDescent="0.15">
      <c r="A159" s="1">
        <v>42514</v>
      </c>
      <c r="B159" s="4" t="str">
        <f>IFERROR(IF('排序（修正久期）'!B158=1,日收益率!B159,""),"")</f>
        <v/>
      </c>
      <c r="C159" s="4">
        <f>IFERROR(IF('排序（修正久期）'!C158=1,日收益率!C159,""),"")</f>
        <v>-1.8720881680731605E-3</v>
      </c>
      <c r="D159" s="4" t="str">
        <f>IFERROR(IF('排序（修正久期）'!D158=1,日收益率!D159,""),"")</f>
        <v/>
      </c>
      <c r="E159" s="4" t="str">
        <f>IFERROR(IF('排序（修正久期）'!E158=1,日收益率!E159,""),"")</f>
        <v/>
      </c>
      <c r="F159" s="4" t="str">
        <f>IFERROR(IF('排序（修正久期）'!F158=1,日收益率!F159,""),"")</f>
        <v/>
      </c>
      <c r="H159" s="9">
        <f t="shared" si="2"/>
        <v>0.8907396058050594</v>
      </c>
    </row>
    <row r="160" spans="1:8" x14ac:dyDescent="0.15">
      <c r="A160" s="1">
        <v>42515</v>
      </c>
      <c r="B160" s="4" t="str">
        <f>IFERROR(IF('排序（修正久期）'!B159=1,日收益率!B160,""),"")</f>
        <v/>
      </c>
      <c r="C160" s="4">
        <f>IFERROR(IF('排序（修正久期）'!C159=1,日收益率!C160,""),"")</f>
        <v>-1.8755994556219902E-3</v>
      </c>
      <c r="D160" s="4" t="str">
        <f>IFERROR(IF('排序（修正久期）'!D159=1,日收益率!D160,""),"")</f>
        <v/>
      </c>
      <c r="E160" s="4" t="str">
        <f>IFERROR(IF('排序（修正久期）'!E159=1,日收益率!E160,""),"")</f>
        <v/>
      </c>
      <c r="F160" s="4" t="str">
        <f>IFERROR(IF('排序（修正久期）'!F159=1,日收益率!F160,""),"")</f>
        <v/>
      </c>
      <c r="H160" s="9">
        <f t="shared" si="2"/>
        <v>0.88906893508531049</v>
      </c>
    </row>
    <row r="161" spans="1:8" x14ac:dyDescent="0.15">
      <c r="A161" s="1">
        <v>42516</v>
      </c>
      <c r="B161" s="4" t="str">
        <f>IFERROR(IF('排序（修正久期）'!B160=1,日收益率!B161,""),"")</f>
        <v/>
      </c>
      <c r="C161" s="4">
        <f>IFERROR(IF('排序（修正久期）'!C160=1,日收益率!C161,""),"")</f>
        <v>3.3501622691733957E-4</v>
      </c>
      <c r="D161" s="4" t="str">
        <f>IFERROR(IF('排序（修正久期）'!D160=1,日收益率!D161,""),"")</f>
        <v/>
      </c>
      <c r="E161" s="4" t="str">
        <f>IFERROR(IF('排序（修正久期）'!E160=1,日收益率!E161,""),"")</f>
        <v/>
      </c>
      <c r="F161" s="4" t="str">
        <f>IFERROR(IF('排序（修正久期）'!F160=1,日收益率!F161,""),"")</f>
        <v/>
      </c>
      <c r="H161" s="9">
        <f t="shared" si="2"/>
        <v>0.88936678760541221</v>
      </c>
    </row>
    <row r="162" spans="1:8" x14ac:dyDescent="0.15">
      <c r="A162" s="1">
        <v>42517</v>
      </c>
      <c r="B162" s="4" t="str">
        <f>IFERROR(IF('排序（修正久期）'!B161=1,日收益率!B162,""),"")</f>
        <v/>
      </c>
      <c r="C162" s="4">
        <f>IFERROR(IF('排序（修正久期）'!C161=1,日收益率!C162,""),"")</f>
        <v>-1.9791036424602337E-3</v>
      </c>
      <c r="D162" s="4" t="str">
        <f>IFERROR(IF('排序（修正久期）'!D161=1,日收益率!D162,""),"")</f>
        <v/>
      </c>
      <c r="E162" s="4" t="str">
        <f>IFERROR(IF('排序（修正久期）'!E161=1,日收益率!E162,""),"")</f>
        <v/>
      </c>
      <c r="F162" s="4" t="str">
        <f>IFERROR(IF('排序（修正久期）'!F161=1,日收益率!F162,""),"")</f>
        <v/>
      </c>
      <c r="H162" s="9">
        <f t="shared" si="2"/>
        <v>0.88760663855657917</v>
      </c>
    </row>
    <row r="163" spans="1:8" x14ac:dyDescent="0.15">
      <c r="A163" s="1">
        <v>42520</v>
      </c>
      <c r="B163" s="4" t="str">
        <f>IFERROR(IF('排序（修正久期）'!B162=1,日收益率!B163,""),"")</f>
        <v/>
      </c>
      <c r="C163" s="4">
        <f>IFERROR(IF('排序（修正久期）'!C162=1,日收益率!C163,""),"")</f>
        <v>1.1075129980875342E-3</v>
      </c>
      <c r="D163" s="4" t="str">
        <f>IFERROR(IF('排序（修正久期）'!D162=1,日收益率!D163,""),"")</f>
        <v/>
      </c>
      <c r="E163" s="4" t="str">
        <f>IFERROR(IF('排序（修正久期）'!E162=1,日收益率!E163,""),"")</f>
        <v/>
      </c>
      <c r="F163" s="4" t="str">
        <f>IFERROR(IF('排序（修正久期）'!F162=1,日收益率!F163,""),"")</f>
        <v/>
      </c>
      <c r="H163" s="9">
        <f t="shared" si="2"/>
        <v>0.88858967444596937</v>
      </c>
    </row>
    <row r="164" spans="1:8" x14ac:dyDescent="0.15">
      <c r="A164" s="1">
        <v>42521</v>
      </c>
      <c r="B164" s="4" t="str">
        <f>IFERROR(IF('排序（修正久期）'!B163=1,日收益率!B164,""),"")</f>
        <v/>
      </c>
      <c r="C164" s="4">
        <f>IFERROR(IF('排序（修正久期）'!C163=1,日收益率!C164,""),"")</f>
        <v>1.3380288490050241E-4</v>
      </c>
      <c r="D164" s="4" t="str">
        <f>IFERROR(IF('排序（修正久期）'!D163=1,日收益率!D164,""),"")</f>
        <v/>
      </c>
      <c r="E164" s="4" t="str">
        <f>IFERROR(IF('排序（修正久期）'!E163=1,日收益率!E164,""),"")</f>
        <v/>
      </c>
      <c r="F164" s="4" t="str">
        <f>IFERROR(IF('排序（修正久期）'!F163=1,日收益率!F164,""),"")</f>
        <v/>
      </c>
      <c r="H164" s="9">
        <f t="shared" si="2"/>
        <v>0.88870857030790307</v>
      </c>
    </row>
    <row r="165" spans="1:8" x14ac:dyDescent="0.15">
      <c r="A165" s="1">
        <v>42522</v>
      </c>
      <c r="B165" s="4" t="str">
        <f>IFERROR(IF('排序（修正久期）'!B164=1,日收益率!B165,""),"")</f>
        <v/>
      </c>
      <c r="C165" s="4">
        <f>IFERROR(IF('排序（修正久期）'!C164=1,日收益率!C165,""),"")</f>
        <v>2.3446852880648628E-4</v>
      </c>
      <c r="D165" s="4" t="str">
        <f>IFERROR(IF('排序（修正久期）'!D164=1,日收益率!D165,""),"")</f>
        <v/>
      </c>
      <c r="E165" s="4" t="str">
        <f>IFERROR(IF('排序（修正久期）'!E164=1,日收益率!E165,""),"")</f>
        <v/>
      </c>
      <c r="F165" s="4" t="str">
        <f>IFERROR(IF('排序（修正久期）'!F164=1,日收益率!F165,""),"")</f>
        <v/>
      </c>
      <c r="H165" s="9">
        <f t="shared" si="2"/>
        <v>0.88891694449892089</v>
      </c>
    </row>
    <row r="166" spans="1:8" x14ac:dyDescent="0.15">
      <c r="A166" s="1">
        <v>42523</v>
      </c>
      <c r="B166" s="4" t="str">
        <f>IFERROR(IF('排序（修正久期）'!B165=1,日收益率!B166,""),"")</f>
        <v/>
      </c>
      <c r="C166" s="4">
        <f>IFERROR(IF('排序（修正久期）'!C165=1,日收益率!C166,""),"")</f>
        <v>-2.688861494677397E-4</v>
      </c>
      <c r="D166" s="4" t="str">
        <f>IFERROR(IF('排序（修正久期）'!D165=1,日收益率!D166,""),"")</f>
        <v/>
      </c>
      <c r="E166" s="4" t="str">
        <f>IFERROR(IF('排序（修正久期）'!E165=1,日收益率!E166,""),"")</f>
        <v/>
      </c>
      <c r="F166" s="4" t="str">
        <f>IFERROR(IF('排序（修正久期）'!F165=1,日收益率!F166,""),"")</f>
        <v/>
      </c>
      <c r="H166" s="9">
        <f t="shared" si="2"/>
        <v>0.88867792704451798</v>
      </c>
    </row>
    <row r="167" spans="1:8" x14ac:dyDescent="0.15">
      <c r="A167" s="1">
        <v>42524</v>
      </c>
      <c r="B167" s="4" t="str">
        <f>IFERROR(IF('排序（修正久期）'!B166=1,日收益率!B167,""),"")</f>
        <v/>
      </c>
      <c r="C167" s="4">
        <f>IFERROR(IF('排序（修正久期）'!C166=1,日收益率!C167,""),"")</f>
        <v>-6.758443571819317E-5</v>
      </c>
      <c r="D167" s="4" t="str">
        <f>IFERROR(IF('排序（修正久期）'!D166=1,日收益率!D167,""),"")</f>
        <v/>
      </c>
      <c r="E167" s="4" t="str">
        <f>IFERROR(IF('排序（修正久期）'!E166=1,日收益率!E167,""),"")</f>
        <v/>
      </c>
      <c r="F167" s="4" t="str">
        <f>IFERROR(IF('排序（修正久期）'!F166=1,日收益率!F167,""),"")</f>
        <v/>
      </c>
      <c r="H167" s="9">
        <f t="shared" si="2"/>
        <v>0.88861786624828343</v>
      </c>
    </row>
    <row r="168" spans="1:8" x14ac:dyDescent="0.15">
      <c r="A168" s="1">
        <v>42527</v>
      </c>
      <c r="B168" s="4" t="str">
        <f>IFERROR(IF('排序（修正久期）'!B167=1,日收益率!B168,""),"")</f>
        <v/>
      </c>
      <c r="C168" s="4">
        <f>IFERROR(IF('排序（修正久期）'!C167=1,日收益率!C168,""),"")</f>
        <v>2.000082762045885E-4</v>
      </c>
      <c r="D168" s="4" t="str">
        <f>IFERROR(IF('排序（修正久期）'!D167=1,日收益率!D168,""),"")</f>
        <v/>
      </c>
      <c r="E168" s="4" t="str">
        <f>IFERROR(IF('排序（修正久期）'!E167=1,日收益率!E168,""),"")</f>
        <v/>
      </c>
      <c r="F168" s="4" t="str">
        <f>IFERROR(IF('排序（修正久期）'!F167=1,日收益率!F168,""),"")</f>
        <v/>
      </c>
      <c r="H168" s="9">
        <f t="shared" si="2"/>
        <v>0.88879559717591639</v>
      </c>
    </row>
    <row r="169" spans="1:8" x14ac:dyDescent="0.15">
      <c r="A169" s="1">
        <v>42528</v>
      </c>
      <c r="B169" s="4" t="str">
        <f>IFERROR(IF('排序（修正久期）'!B168=1,日收益率!B169,""),"")</f>
        <v/>
      </c>
      <c r="C169" s="4">
        <f>IFERROR(IF('排序（修正久期）'!C168=1,日收益率!C169,""),"")</f>
        <v>3.3098198216841013E-5</v>
      </c>
      <c r="D169" s="4" t="str">
        <f>IFERROR(IF('排序（修正久期）'!D168=1,日收益率!D169,""),"")</f>
        <v/>
      </c>
      <c r="E169" s="4" t="str">
        <f>IFERROR(IF('排序（修正久期）'!E168=1,日收益率!E169,""),"")</f>
        <v/>
      </c>
      <c r="F169" s="4" t="str">
        <f>IFERROR(IF('排序（修正久期）'!F168=1,日收益率!F169,""),"")</f>
        <v/>
      </c>
      <c r="H169" s="9">
        <f t="shared" si="2"/>
        <v>0.88882501470876596</v>
      </c>
    </row>
    <row r="170" spans="1:8" x14ac:dyDescent="0.15">
      <c r="A170" s="1">
        <v>42529</v>
      </c>
      <c r="B170" s="4" t="str">
        <f>IFERROR(IF('排序（修正久期）'!B169=1,日收益率!B170,""),"")</f>
        <v/>
      </c>
      <c r="C170" s="4">
        <f>IFERROR(IF('排序（修正久期）'!C169=1,日收益率!C170,""),"")</f>
        <v>-6.7573251473107554E-5</v>
      </c>
      <c r="D170" s="4" t="str">
        <f>IFERROR(IF('排序（修正久期）'!D169=1,日收益率!D170,""),"")</f>
        <v/>
      </c>
      <c r="E170" s="4" t="str">
        <f>IFERROR(IF('排序（修正久期）'!E169=1,日收益率!E170,""),"")</f>
        <v/>
      </c>
      <c r="F170" s="4" t="str">
        <f>IFERROR(IF('排序（修正久期）'!F169=1,日收益率!F170,""),"")</f>
        <v/>
      </c>
      <c r="H170" s="9">
        <f t="shared" si="2"/>
        <v>0.88876495391253141</v>
      </c>
    </row>
    <row r="171" spans="1:8" x14ac:dyDescent="0.15">
      <c r="A171" s="1">
        <v>42534</v>
      </c>
      <c r="B171" s="4" t="str">
        <f>IFERROR(IF('排序（修正久期）'!B170=1,日收益率!B171,""),"")</f>
        <v/>
      </c>
      <c r="C171" s="4">
        <f>IFERROR(IF('排序（修正久期）'!C170=1,日收益率!C171,""),"")</f>
        <v>2.6617385428018281E-4</v>
      </c>
      <c r="D171" s="4" t="str">
        <f>IFERROR(IF('排序（修正久期）'!D170=1,日收益率!D171,""),"")</f>
        <v/>
      </c>
      <c r="E171" s="4" t="str">
        <f>IFERROR(IF('排序（修正久期）'!E170=1,日收益率!E171,""),"")</f>
        <v/>
      </c>
      <c r="F171" s="4" t="str">
        <f>IFERROR(IF('排序（修正久期）'!F170=1,日收益率!F171,""),"")</f>
        <v/>
      </c>
      <c r="H171" s="9">
        <f t="shared" si="2"/>
        <v>0.8890015199058634</v>
      </c>
    </row>
    <row r="172" spans="1:8" x14ac:dyDescent="0.15">
      <c r="A172" s="1">
        <v>42535</v>
      </c>
      <c r="B172" s="4" t="str">
        <f>IFERROR(IF('排序（修正久期）'!B171=1,日收益率!B172,""),"")</f>
        <v/>
      </c>
      <c r="C172" s="4">
        <f>IFERROR(IF('排序（修正久期）'!C171=1,日收益率!C172,""),"")</f>
        <v>-6.7146203619827816E-4</v>
      </c>
      <c r="D172" s="4" t="str">
        <f>IFERROR(IF('排序（修正久期）'!D171=1,日收益率!D172,""),"")</f>
        <v/>
      </c>
      <c r="E172" s="4" t="str">
        <f>IFERROR(IF('排序（修正久期）'!E171=1,日收益率!E172,""),"")</f>
        <v/>
      </c>
      <c r="F172" s="4" t="str">
        <f>IFERROR(IF('排序（修正久期）'!F171=1,日收益率!F172,""),"")</f>
        <v/>
      </c>
      <c r="H172" s="9">
        <f t="shared" si="2"/>
        <v>0.8884045891351241</v>
      </c>
    </row>
    <row r="173" spans="1:8" x14ac:dyDescent="0.15">
      <c r="A173" s="1">
        <v>42536</v>
      </c>
      <c r="B173" s="4" t="str">
        <f>IFERROR(IF('排序（修正久期）'!B172=1,日收益率!B173,""),"")</f>
        <v/>
      </c>
      <c r="C173" s="4">
        <f>IFERROR(IF('排序（修正久期）'!C172=1,日收益率!C173,""),"")</f>
        <v>1.2417287071122551E-3</v>
      </c>
      <c r="D173" s="4" t="str">
        <f>IFERROR(IF('排序（修正久期）'!D172=1,日收益率!D173,""),"")</f>
        <v/>
      </c>
      <c r="E173" s="4" t="str">
        <f>IFERROR(IF('排序（修正久期）'!E172=1,日收益率!E173,""),"")</f>
        <v/>
      </c>
      <c r="F173" s="4" t="str">
        <f>IFERROR(IF('排序（修正久期）'!F172=1,日收益率!F173,""),"")</f>
        <v/>
      </c>
      <c r="H173" s="9">
        <f t="shared" si="2"/>
        <v>0.88950774661698351</v>
      </c>
    </row>
    <row r="174" spans="1:8" x14ac:dyDescent="0.15">
      <c r="A174" s="1">
        <v>42537</v>
      </c>
      <c r="B174" s="4" t="str">
        <f>IFERROR(IF('排序（修正久期）'!B173=1,日收益率!B174,""),"")</f>
        <v/>
      </c>
      <c r="C174" s="4">
        <f>IFERROR(IF('排序（修正久期）'!C173=1,日收益率!C174,""),"")</f>
        <v>-1.6811447217590647E-4</v>
      </c>
      <c r="D174" s="4" t="str">
        <f>IFERROR(IF('排序（修正久期）'!D173=1,日收益率!D174,""),"")</f>
        <v/>
      </c>
      <c r="E174" s="4" t="str">
        <f>IFERROR(IF('排序（修正久期）'!E173=1,日收益率!E174,""),"")</f>
        <v/>
      </c>
      <c r="F174" s="4" t="str">
        <f>IFERROR(IF('排序（修正久期）'!F173=1,日收益率!F174,""),"")</f>
        <v/>
      </c>
      <c r="H174" s="9">
        <f t="shared" si="2"/>
        <v>0.88935820749166461</v>
      </c>
    </row>
    <row r="175" spans="1:8" x14ac:dyDescent="0.15">
      <c r="A175" s="1">
        <v>42538</v>
      </c>
      <c r="B175" s="4" t="str">
        <f>IFERROR(IF('排序（修正久期）'!B174=1,日收益率!B175,""),"")</f>
        <v/>
      </c>
      <c r="C175" s="4">
        <f>IFERROR(IF('排序（修正久期）'!C174=1,日收益率!C175,""),"")</f>
        <v>-3.6936273901766459E-4</v>
      </c>
      <c r="D175" s="4" t="str">
        <f>IFERROR(IF('排序（修正久期）'!D174=1,日收益率!D175,""),"")</f>
        <v/>
      </c>
      <c r="E175" s="4" t="str">
        <f>IFERROR(IF('排序（修正久期）'!E174=1,日收益率!E175,""),"")</f>
        <v/>
      </c>
      <c r="F175" s="4" t="str">
        <f>IFERROR(IF('排序（修正久期）'!F174=1,日收益率!F175,""),"")</f>
        <v/>
      </c>
      <c r="H175" s="9">
        <f t="shared" si="2"/>
        <v>0.88902971170817768</v>
      </c>
    </row>
    <row r="176" spans="1:8" x14ac:dyDescent="0.15">
      <c r="A176" s="1">
        <v>42541</v>
      </c>
      <c r="B176" s="4" t="str">
        <f>IFERROR(IF('排序（修正久期）'!B175=1,日收益率!B176,""),"")</f>
        <v/>
      </c>
      <c r="C176" s="4">
        <f>IFERROR(IF('排序（修正久期）'!C175=1,日收益率!C176,""),"")</f>
        <v>-1.3787284262045674E-6</v>
      </c>
      <c r="D176" s="4" t="str">
        <f>IFERROR(IF('排序（修正久期）'!D175=1,日收益率!D176,""),"")</f>
        <v/>
      </c>
      <c r="E176" s="4" t="str">
        <f>IFERROR(IF('排序（修正久期）'!E175=1,日收益率!E176,""),"")</f>
        <v/>
      </c>
      <c r="F176" s="4" t="str">
        <f>IFERROR(IF('排序（修正久期）'!F175=1,日收益率!F176,""),"")</f>
        <v/>
      </c>
      <c r="H176" s="9">
        <f t="shared" si="2"/>
        <v>0.88902848597764239</v>
      </c>
    </row>
    <row r="177" spans="1:8" x14ac:dyDescent="0.15">
      <c r="A177" s="1">
        <v>42542</v>
      </c>
      <c r="B177" s="4" t="str">
        <f>IFERROR(IF('排序（修正久期）'!B176=1,日收益率!B177,""),"")</f>
        <v/>
      </c>
      <c r="C177" s="4">
        <f>IFERROR(IF('排序（修正久期）'!C176=1,日收益率!C177,""),"")</f>
        <v>1.3373684174222689E-4</v>
      </c>
      <c r="D177" s="4" t="str">
        <f>IFERROR(IF('排序（修正久期）'!D176=1,日收益率!D177,""),"")</f>
        <v/>
      </c>
      <c r="E177" s="4" t="str">
        <f>IFERROR(IF('排序（修正久期）'!E176=1,日收益率!E177,""),"")</f>
        <v/>
      </c>
      <c r="F177" s="4" t="str">
        <f>IFERROR(IF('排序（修正久期）'!F176=1,日收益率!F177,""),"")</f>
        <v/>
      </c>
      <c r="H177" s="9">
        <f t="shared" si="2"/>
        <v>0.88914738183957587</v>
      </c>
    </row>
    <row r="178" spans="1:8" x14ac:dyDescent="0.15">
      <c r="A178" s="1">
        <v>42543</v>
      </c>
      <c r="B178" s="4" t="str">
        <f>IFERROR(IF('排序（修正久期）'!B177=1,日收益率!B178,""),"")</f>
        <v/>
      </c>
      <c r="C178" s="4">
        <f>IFERROR(IF('排序（修正久期）'!C177=1,日收益率!C178,""),"")</f>
        <v>8.3815594663372295E-4</v>
      </c>
      <c r="D178" s="4" t="str">
        <f>IFERROR(IF('排序（修正久期）'!D177=1,日收益率!D178,""),"")</f>
        <v/>
      </c>
      <c r="E178" s="4" t="str">
        <f>IFERROR(IF('排序（修正久期）'!E177=1,日收益率!E178,""),"")</f>
        <v/>
      </c>
      <c r="F178" s="4" t="str">
        <f>IFERROR(IF('排序（修正久期）'!F177=1,日收益率!F178,""),"")</f>
        <v/>
      </c>
      <c r="H178" s="9">
        <f t="shared" si="2"/>
        <v>0.88989262600509855</v>
      </c>
    </row>
    <row r="179" spans="1:8" x14ac:dyDescent="0.15">
      <c r="A179" s="1">
        <v>42544</v>
      </c>
      <c r="B179" s="4" t="str">
        <f>IFERROR(IF('排序（修正久期）'!B178=1,日收益率!B179,""),"")</f>
        <v/>
      </c>
      <c r="C179" s="4">
        <f>IFERROR(IF('排序（修正久期）'!C178=1,日收益率!C179,""),"")</f>
        <v>-1.5757358714068026E-3</v>
      </c>
      <c r="D179" s="4" t="str">
        <f>IFERROR(IF('排序（修正久期）'!D178=1,日收益率!D179,""),"")</f>
        <v/>
      </c>
      <c r="E179" s="4" t="str">
        <f>IFERROR(IF('排序（修正久期）'!E178=1,日收益率!E179,""),"")</f>
        <v/>
      </c>
      <c r="F179" s="4" t="str">
        <f>IFERROR(IF('排序（修正久期）'!F178=1,日收益率!F179,""),"")</f>
        <v/>
      </c>
      <c r="H179" s="9">
        <f t="shared" si="2"/>
        <v>0.8884903902726019</v>
      </c>
    </row>
    <row r="180" spans="1:8" x14ac:dyDescent="0.15">
      <c r="A180" s="1">
        <v>42545</v>
      </c>
      <c r="B180" s="4" t="str">
        <f>IFERROR(IF('排序（修正久期）'!B179=1,日收益率!B180,""),"")</f>
        <v/>
      </c>
      <c r="C180" s="4">
        <f>IFERROR(IF('排序（修正久期）'!C179=1,日收益率!C180,""),"")</f>
        <v>-3.3909715726768708E-3</v>
      </c>
      <c r="D180" s="4" t="str">
        <f>IFERROR(IF('排序（修正久期）'!D179=1,日收益率!D180,""),"")</f>
        <v/>
      </c>
      <c r="E180" s="4" t="str">
        <f>IFERROR(IF('排序（修正久期）'!E179=1,日收益率!E180,""),"")</f>
        <v/>
      </c>
      <c r="F180" s="4" t="str">
        <f>IFERROR(IF('排序（修正久期）'!F179=1,日收益率!F180,""),"")</f>
        <v/>
      </c>
      <c r="H180" s="9">
        <f t="shared" si="2"/>
        <v>0.88547754461659089</v>
      </c>
    </row>
    <row r="181" spans="1:8" x14ac:dyDescent="0.15">
      <c r="A181" s="1">
        <v>42548</v>
      </c>
      <c r="B181" s="4" t="str">
        <f>IFERROR(IF('排序（修正久期）'!B180=1,日收益率!B181,""),"")</f>
        <v/>
      </c>
      <c r="C181" s="4">
        <f>IFERROR(IF('排序（修正久期）'!C180=1,日收益率!C181,""),"")</f>
        <v>6.0785210446456794E-3</v>
      </c>
      <c r="D181" s="4" t="str">
        <f>IFERROR(IF('排序（修正久期）'!D180=1,日收益率!D181,""),"")</f>
        <v/>
      </c>
      <c r="E181" s="4" t="str">
        <f>IFERROR(IF('排序（修正久期）'!E180=1,日收益率!E181,""),"")</f>
        <v/>
      </c>
      <c r="F181" s="4" t="str">
        <f>IFERROR(IF('排序（修正久期）'!F180=1,日收益率!F181,""),"")</f>
        <v/>
      </c>
      <c r="H181" s="9">
        <f t="shared" si="2"/>
        <v>0.89085993850610401</v>
      </c>
    </row>
    <row r="182" spans="1:8" x14ac:dyDescent="0.15">
      <c r="A182" s="1">
        <v>42549</v>
      </c>
      <c r="B182" s="4" t="str">
        <f>IFERROR(IF('排序（修正久期）'!B181=1,日收益率!B182,""),"")</f>
        <v/>
      </c>
      <c r="C182" s="4">
        <f>IFERROR(IF('排序（修正久期）'!C181=1,日收益率!C182,""),"")</f>
        <v>-7.3753860789005365E-5</v>
      </c>
      <c r="D182" s="4" t="str">
        <f>IFERROR(IF('排序（修正久期）'!D181=1,日收益率!D182,""),"")</f>
        <v/>
      </c>
      <c r="E182" s="4" t="str">
        <f>IFERROR(IF('排序（修正久期）'!E181=1,日收益率!E182,""),"")</f>
        <v/>
      </c>
      <c r="F182" s="4" t="str">
        <f>IFERROR(IF('排序（修正久期）'!F181=1,日收益率!F182,""),"")</f>
        <v/>
      </c>
      <c r="H182" s="9">
        <f t="shared" si="2"/>
        <v>0.89079423414621695</v>
      </c>
    </row>
    <row r="183" spans="1:8" x14ac:dyDescent="0.15">
      <c r="A183" s="1">
        <v>42550</v>
      </c>
      <c r="B183" s="4" t="str">
        <f>IFERROR(IF('排序（修正久期）'!B182=1,日收益率!B183,""),"")</f>
        <v/>
      </c>
      <c r="C183" s="4">
        <f>IFERROR(IF('排序（修正久期）'!C182=1,日收益率!C183,""),"")</f>
        <v>1.2448763628536419E-3</v>
      </c>
      <c r="D183" s="4" t="str">
        <f>IFERROR(IF('排序（修正久期）'!D182=1,日收益率!D183,""),"")</f>
        <v/>
      </c>
      <c r="E183" s="4" t="str">
        <f>IFERROR(IF('排序（修正久期）'!E182=1,日收益率!E183,""),"")</f>
        <v/>
      </c>
      <c r="F183" s="4" t="str">
        <f>IFERROR(IF('排序（修正久期）'!F182=1,日收益率!F183,""),"")</f>
        <v/>
      </c>
      <c r="H183" s="9">
        <f t="shared" si="2"/>
        <v>0.89190316283247184</v>
      </c>
    </row>
    <row r="184" spans="1:8" x14ac:dyDescent="0.15">
      <c r="A184" s="1">
        <v>42551</v>
      </c>
      <c r="B184" s="4" t="str">
        <f>IFERROR(IF('排序（修正久期）'!B183=1,日收益率!B184,""),"")</f>
        <v/>
      </c>
      <c r="C184" s="4">
        <f>IFERROR(IF('排序（修正久期）'!C183=1,日收益率!C184,""),"")</f>
        <v>5.5235661129069413E-3</v>
      </c>
      <c r="D184" s="4" t="str">
        <f>IFERROR(IF('排序（修正久期）'!D183=1,日收益率!D184,""),"")</f>
        <v/>
      </c>
      <c r="E184" s="4" t="str">
        <f>IFERROR(IF('排序（修正久期）'!E183=1,日收益率!E184,""),"")</f>
        <v/>
      </c>
      <c r="F184" s="4" t="str">
        <f>IFERROR(IF('排序（修正久期）'!F183=1,日收益率!F184,""),"")</f>
        <v/>
      </c>
      <c r="H184" s="9">
        <f t="shared" si="2"/>
        <v>0.89682964891868777</v>
      </c>
    </row>
    <row r="185" spans="1:8" x14ac:dyDescent="0.15">
      <c r="A185" s="1">
        <v>42552</v>
      </c>
      <c r="B185" s="4" t="str">
        <f>IFERROR(IF('排序（修正久期）'!B184=1,日收益率!B185,""),"")</f>
        <v/>
      </c>
      <c r="C185" s="4">
        <f>IFERROR(IF('排序（修正久期）'!C184=1,日收益率!C185,""),"")</f>
        <v>1.1387151178785526E-2</v>
      </c>
      <c r="D185" s="4" t="str">
        <f>IFERROR(IF('排序（修正久期）'!D184=1,日收益率!D185,""),"")</f>
        <v/>
      </c>
      <c r="E185" s="4" t="str">
        <f>IFERROR(IF('排序（修正久期）'!E184=1,日收益率!E185,""),"")</f>
        <v/>
      </c>
      <c r="F185" s="4" t="str">
        <f>IFERROR(IF('排序（修正久期）'!F184=1,日收益率!F185,""),"")</f>
        <v/>
      </c>
      <c r="H185" s="9">
        <f t="shared" si="2"/>
        <v>0.90704198371254197</v>
      </c>
    </row>
    <row r="186" spans="1:8" x14ac:dyDescent="0.15">
      <c r="A186" s="1">
        <v>42555</v>
      </c>
      <c r="B186" s="4" t="str">
        <f>IFERROR(IF('排序（修正久期）'!B185=1,日收益率!B186,""),"")</f>
        <v/>
      </c>
      <c r="C186" s="4">
        <f>IFERROR(IF('排序（修正久期）'!C185=1,日收益率!C186,""),"")</f>
        <v>3.4518952161315397E-3</v>
      </c>
      <c r="D186" s="4" t="str">
        <f>IFERROR(IF('排序（修正久期）'!D185=1,日收益率!D186,""),"")</f>
        <v/>
      </c>
      <c r="E186" s="4" t="str">
        <f>IFERROR(IF('排序（修正久期）'!E185=1,日收益率!E186,""),"")</f>
        <v/>
      </c>
      <c r="F186" s="4" t="str">
        <f>IFERROR(IF('排序（修正久期）'!F185=1,日收益率!F186,""),"")</f>
        <v/>
      </c>
      <c r="H186" s="9">
        <f t="shared" si="2"/>
        <v>0.91017299759694981</v>
      </c>
    </row>
    <row r="187" spans="1:8" x14ac:dyDescent="0.15">
      <c r="A187" s="1">
        <v>42556</v>
      </c>
      <c r="B187" s="4" t="str">
        <f>IFERROR(IF('排序（修正久期）'!B186=1,日收益率!B187,""),"")</f>
        <v/>
      </c>
      <c r="C187" s="4">
        <f>IFERROR(IF('排序（修正久期）'!C186=1,日收益率!C187,""),"")</f>
        <v>-2.9759493204670751E-3</v>
      </c>
      <c r="D187" s="4" t="str">
        <f>IFERROR(IF('排序（修正久期）'!D186=1,日收益率!D187,""),"")</f>
        <v/>
      </c>
      <c r="E187" s="4" t="str">
        <f>IFERROR(IF('排序（修正久期）'!E186=1,日收益率!E187,""),"")</f>
        <v/>
      </c>
      <c r="F187" s="4" t="str">
        <f>IFERROR(IF('排序（修正久期）'!F186=1,日收益率!F187,""),"")</f>
        <v/>
      </c>
      <c r="H187" s="9">
        <f t="shared" si="2"/>
        <v>0.90746436888324367</v>
      </c>
    </row>
    <row r="188" spans="1:8" x14ac:dyDescent="0.15">
      <c r="A188" s="1">
        <v>42557</v>
      </c>
      <c r="B188" s="4" t="str">
        <f>IFERROR(IF('排序（修正久期）'!B187=1,日收益率!B188,""),"")</f>
        <v/>
      </c>
      <c r="C188" s="4">
        <f>IFERROR(IF('排序（修正久期）'!C187=1,日收益率!C188,""),"")</f>
        <v>1.8692141173688448E-3</v>
      </c>
      <c r="D188" s="4" t="str">
        <f>IFERROR(IF('排序（修正久期）'!D187=1,日收益率!D188,""),"")</f>
        <v/>
      </c>
      <c r="E188" s="4" t="str">
        <f>IFERROR(IF('排序（修正久期）'!E187=1,日收益率!E188,""),"")</f>
        <v/>
      </c>
      <c r="F188" s="4" t="str">
        <f>IFERROR(IF('排序（修正久期）'!F187=1,日收益率!F188,""),"")</f>
        <v/>
      </c>
      <c r="H188" s="9">
        <f t="shared" si="2"/>
        <v>0.90916061409256943</v>
      </c>
    </row>
    <row r="189" spans="1:8" x14ac:dyDescent="0.15">
      <c r="A189" s="1">
        <v>42558</v>
      </c>
      <c r="B189" s="4" t="str">
        <f>IFERROR(IF('排序（修正久期）'!B188=1,日收益率!B189,""),"")</f>
        <v/>
      </c>
      <c r="C189" s="4">
        <f>IFERROR(IF('排序（修正久期）'!C188=1,日收益率!C189,""),"")</f>
        <v>1.3273944721394759E-3</v>
      </c>
      <c r="D189" s="4" t="str">
        <f>IFERROR(IF('排序（修正久期）'!D188=1,日收益率!D189,""),"")</f>
        <v/>
      </c>
      <c r="E189" s="4" t="str">
        <f>IFERROR(IF('排序（修正久期）'!E188=1,日收益率!E189,""),"")</f>
        <v/>
      </c>
      <c r="F189" s="4" t="str">
        <f>IFERROR(IF('排序（修正久期）'!F188=1,日收益率!F189,""),"")</f>
        <v/>
      </c>
      <c r="H189" s="9">
        <f t="shared" si="2"/>
        <v>0.91036742886600286</v>
      </c>
    </row>
    <row r="190" spans="1:8" x14ac:dyDescent="0.15">
      <c r="A190" s="1">
        <v>42559</v>
      </c>
      <c r="B190" s="4" t="str">
        <f>IFERROR(IF('排序（修正久期）'!B189=1,日收益率!B190,""),"")</f>
        <v/>
      </c>
      <c r="C190" s="4">
        <f>IFERROR(IF('排序（修正久期）'!C189=1,日收益率!C190,""),"")</f>
        <v>5.9491545395629064E-3</v>
      </c>
      <c r="D190" s="4" t="str">
        <f>IFERROR(IF('排序（修正久期）'!D189=1,日收益率!D190,""),"")</f>
        <v/>
      </c>
      <c r="E190" s="4" t="str">
        <f>IFERROR(IF('排序（修正久期）'!E189=1,日收益率!E190,""),"")</f>
        <v/>
      </c>
      <c r="F190" s="4" t="str">
        <f>IFERROR(IF('排序（修正久期）'!F189=1,日收益率!F190,""),"")</f>
        <v/>
      </c>
      <c r="H190" s="9">
        <f t="shared" si="2"/>
        <v>0.91578334538811124</v>
      </c>
    </row>
    <row r="191" spans="1:8" x14ac:dyDescent="0.15">
      <c r="A191" s="1">
        <v>42562</v>
      </c>
      <c r="B191" s="4" t="str">
        <f>IFERROR(IF('排序（修正久期）'!B190=1,日收益率!B191,""),"")</f>
        <v/>
      </c>
      <c r="C191" s="4">
        <f>IFERROR(IF('排序（修正久期）'!C190=1,日收益率!C191,""),"")</f>
        <v>3.9533851958901689E-3</v>
      </c>
      <c r="D191" s="4" t="str">
        <f>IFERROR(IF('排序（修正久期）'!D190=1,日收益率!D191,""),"")</f>
        <v/>
      </c>
      <c r="E191" s="4" t="str">
        <f>IFERROR(IF('排序（修正久期）'!E190=1,日收益率!E191,""),"")</f>
        <v/>
      </c>
      <c r="F191" s="4" t="str">
        <f>IFERROR(IF('排序（修正久期）'!F190=1,日收益率!F191,""),"")</f>
        <v/>
      </c>
      <c r="H191" s="9">
        <f t="shared" si="2"/>
        <v>0.91940378970841141</v>
      </c>
    </row>
    <row r="192" spans="1:8" x14ac:dyDescent="0.15">
      <c r="A192" s="1">
        <v>42563</v>
      </c>
      <c r="B192" s="4" t="str">
        <f>IFERROR(IF('排序（修正久期）'!B191=1,日收益率!B192,""),"")</f>
        <v/>
      </c>
      <c r="C192" s="4">
        <f>IFERROR(IF('排序（修正久期）'!C191=1,日收益率!C192,""),"")</f>
        <v>-3.908648468116116E-4</v>
      </c>
      <c r="D192" s="4" t="str">
        <f>IFERROR(IF('排序（修正久期）'!D191=1,日收益率!D192,""),"")</f>
        <v/>
      </c>
      <c r="E192" s="4" t="str">
        <f>IFERROR(IF('排序（修正久期）'!E191=1,日收益率!E192,""),"")</f>
        <v/>
      </c>
      <c r="F192" s="4" t="str">
        <f>IFERROR(IF('排序（修正久期）'!F191=1,日收益率!F192,""),"")</f>
        <v/>
      </c>
      <c r="H192" s="9">
        <f t="shared" si="2"/>
        <v>0.91904442708698897</v>
      </c>
    </row>
    <row r="193" spans="1:8" x14ac:dyDescent="0.15">
      <c r="A193" s="1">
        <v>42564</v>
      </c>
      <c r="B193" s="4" t="str">
        <f>IFERROR(IF('排序（修正久期）'!B192=1,日收益率!B193,""),"")</f>
        <v/>
      </c>
      <c r="C193" s="4">
        <f>IFERROR(IF('排序（修正久期）'!C192=1,日收益率!C193,""),"")</f>
        <v>1.6326447239605191E-3</v>
      </c>
      <c r="D193" s="4" t="str">
        <f>IFERROR(IF('排序（修正久期）'!D192=1,日收益率!D193,""),"")</f>
        <v/>
      </c>
      <c r="E193" s="4" t="str">
        <f>IFERROR(IF('排序（修正久期）'!E192=1,日收益率!E193,""),"")</f>
        <v/>
      </c>
      <c r="F193" s="4" t="str">
        <f>IFERROR(IF('排序（修正久期）'!F192=1,日收益率!F193,""),"")</f>
        <v/>
      </c>
      <c r="H193" s="9">
        <f t="shared" si="2"/>
        <v>0.92054490012195789</v>
      </c>
    </row>
    <row r="194" spans="1:8" x14ac:dyDescent="0.15">
      <c r="A194" s="1">
        <v>42565</v>
      </c>
      <c r="B194" s="4" t="str">
        <f>IFERROR(IF('排序（修正久期）'!B193=1,日收益率!B194,""),"")</f>
        <v/>
      </c>
      <c r="C194" s="4">
        <f>IFERROR(IF('排序（修正久期）'!C193=1,日收益率!C194,""),"")</f>
        <v>1.736318480429988E-3</v>
      </c>
      <c r="D194" s="4" t="str">
        <f>IFERROR(IF('排序（修正久期）'!D193=1,日收益率!D194,""),"")</f>
        <v/>
      </c>
      <c r="E194" s="4" t="str">
        <f>IFERROR(IF('排序（修正久期）'!E193=1,日收益率!E194,""),"")</f>
        <v/>
      </c>
      <c r="F194" s="4" t="str">
        <f>IFERROR(IF('排序（修正久期）'!F193=1,日收益率!F194,""),"")</f>
        <v/>
      </c>
      <c r="H194" s="9">
        <f t="shared" si="2"/>
        <v>0.92214325924410523</v>
      </c>
    </row>
    <row r="195" spans="1:8" x14ac:dyDescent="0.15">
      <c r="A195" s="1">
        <v>42566</v>
      </c>
      <c r="B195" s="4" t="str">
        <f>IFERROR(IF('排序（修正久期）'!B194=1,日收益率!B195,""),"")</f>
        <v/>
      </c>
      <c r="C195" s="4">
        <f>IFERROR(IF('排序（修正久期）'!C194=1,日收益率!C195,""),"")</f>
        <v>2.472000953901432E-4</v>
      </c>
      <c r="D195" s="4" t="str">
        <f>IFERROR(IF('排序（修正久期）'!D194=1,日收益率!D195,""),"")</f>
        <v/>
      </c>
      <c r="E195" s="4" t="str">
        <f>IFERROR(IF('排序（修正久期）'!E194=1,日收益率!E195,""),"")</f>
        <v/>
      </c>
      <c r="F195" s="4" t="str">
        <f>IFERROR(IF('排序（修正久期）'!F194=1,日收益率!F195,""),"")</f>
        <v/>
      </c>
      <c r="H195" s="9">
        <f t="shared" si="2"/>
        <v>0.92237121314575377</v>
      </c>
    </row>
    <row r="196" spans="1:8" x14ac:dyDescent="0.15">
      <c r="A196" s="1">
        <v>42569</v>
      </c>
      <c r="B196" s="4" t="str">
        <f>IFERROR(IF('排序（修正久期）'!B195=1,日收益率!B196,""),"")</f>
        <v/>
      </c>
      <c r="C196" s="4">
        <f>IFERROR(IF('排序（修正久期）'!C195=1,日收益率!C196,""),"")</f>
        <v>2.4394073315965326E-3</v>
      </c>
      <c r="D196" s="4" t="str">
        <f>IFERROR(IF('排序（修正久期）'!D195=1,日收益率!D196,""),"")</f>
        <v/>
      </c>
      <c r="E196" s="4" t="str">
        <f>IFERROR(IF('排序（修正久期）'!E195=1,日收益率!E196,""),"")</f>
        <v/>
      </c>
      <c r="F196" s="4" t="str">
        <f>IFERROR(IF('排序（修正久期）'!F195=1,日收益率!F196,""),"")</f>
        <v/>
      </c>
      <c r="H196" s="9">
        <f t="shared" si="2"/>
        <v>0.92462125224555514</v>
      </c>
    </row>
    <row r="197" spans="1:8" x14ac:dyDescent="0.15">
      <c r="A197" s="1">
        <v>42570</v>
      </c>
      <c r="B197" s="4" t="str">
        <f>IFERROR(IF('排序（修正久期）'!B196=1,日收益率!B197,""),"")</f>
        <v/>
      </c>
      <c r="C197" s="4">
        <f>IFERROR(IF('排序（修正久期）'!C196=1,日收益率!C197,""),"")</f>
        <v>6.7000217533164097E-4</v>
      </c>
      <c r="D197" s="4" t="str">
        <f>IFERROR(IF('排序（修正久期）'!D196=1,日收益率!D197,""),"")</f>
        <v/>
      </c>
      <c r="E197" s="4" t="str">
        <f>IFERROR(IF('排序（修正久期）'!E196=1,日收益率!E197,""),"")</f>
        <v/>
      </c>
      <c r="F197" s="4" t="str">
        <f>IFERROR(IF('排序（修正久期）'!F196=1,日收益率!F197,""),"")</f>
        <v/>
      </c>
      <c r="H197" s="9">
        <f t="shared" ref="H197:H248" si="3">IFERROR(H196*(1+AVERAGE(B197:F197)),H196)</f>
        <v>0.92524075049591747</v>
      </c>
    </row>
    <row r="198" spans="1:8" x14ac:dyDescent="0.15">
      <c r="A198" s="1">
        <v>42571</v>
      </c>
      <c r="B198" s="4" t="str">
        <f>IFERROR(IF('排序（修正久期）'!B197=1,日收益率!B198,""),"")</f>
        <v/>
      </c>
      <c r="C198" s="4">
        <f>IFERROR(IF('排序（修正久期）'!C197=1,日收益率!C198,""),"")</f>
        <v>3.4782003791367089E-5</v>
      </c>
      <c r="D198" s="4" t="str">
        <f>IFERROR(IF('排序（修正久期）'!D197=1,日收益率!D198,""),"")</f>
        <v/>
      </c>
      <c r="E198" s="4" t="str">
        <f>IFERROR(IF('排序（修正久期）'!E197=1,日收益率!E198,""),"")</f>
        <v/>
      </c>
      <c r="F198" s="4" t="str">
        <f>IFERROR(IF('排序（修正久期）'!F197=1,日收益率!F198,""),"")</f>
        <v/>
      </c>
      <c r="H198" s="9">
        <f t="shared" si="3"/>
        <v>0.92527293222320917</v>
      </c>
    </row>
    <row r="199" spans="1:8" x14ac:dyDescent="0.15">
      <c r="A199" s="1">
        <v>42572</v>
      </c>
      <c r="B199" s="4" t="str">
        <f>IFERROR(IF('排序（修正久期）'!B198=1,日收益率!B199,""),"")</f>
        <v/>
      </c>
      <c r="C199" s="4">
        <f>IFERROR(IF('排序（修正久期）'!C198=1,日收益率!C199,""),"")</f>
        <v>5.6373870348802591E-4</v>
      </c>
      <c r="D199" s="4" t="str">
        <f>IFERROR(IF('排序（修正久期）'!D198=1,日收益率!D199,""),"")</f>
        <v/>
      </c>
      <c r="E199" s="4" t="str">
        <f>IFERROR(IF('排序（修正久期）'!E198=1,日收益率!E199,""),"")</f>
        <v/>
      </c>
      <c r="F199" s="4" t="str">
        <f>IFERROR(IF('排序（修正久期）'!F198=1,日收益率!F199,""),"")</f>
        <v/>
      </c>
      <c r="H199" s="9">
        <f t="shared" si="3"/>
        <v>0.92579454438639319</v>
      </c>
    </row>
    <row r="200" spans="1:8" x14ac:dyDescent="0.15">
      <c r="A200" s="1">
        <v>42573</v>
      </c>
      <c r="B200" s="4" t="str">
        <f>IFERROR(IF('排序（修正久期）'!B199=1,日收益率!B200,""),"")</f>
        <v/>
      </c>
      <c r="C200" s="4">
        <f>IFERROR(IF('排序（修正久期）'!C199=1,日收益率!C200,""),"")</f>
        <v>1.4049317449393861E-4</v>
      </c>
      <c r="D200" s="4" t="str">
        <f>IFERROR(IF('排序（修正久期）'!D199=1,日收益率!D200,""),"")</f>
        <v/>
      </c>
      <c r="E200" s="4" t="str">
        <f>IFERROR(IF('排序（修正久期）'!E199=1,日收益率!E200,""),"")</f>
        <v/>
      </c>
      <c r="F200" s="4" t="str">
        <f>IFERROR(IF('排序（修正久期）'!F199=1,日收益率!F200,""),"")</f>
        <v/>
      </c>
      <c r="H200" s="9">
        <f t="shared" si="3"/>
        <v>0.9259246122008632</v>
      </c>
    </row>
    <row r="201" spans="1:8" x14ac:dyDescent="0.15">
      <c r="A201" s="1">
        <v>42576</v>
      </c>
      <c r="B201" s="4" t="str">
        <f>IFERROR(IF('排序（修正久期）'!B200=1,日收益率!B201,""),"")</f>
        <v/>
      </c>
      <c r="C201" s="4">
        <f>IFERROR(IF('排序（修正久期）'!C200=1,日收益率!C201,""),"")</f>
        <v>-1.5872050419828421E-3</v>
      </c>
      <c r="D201" s="4" t="str">
        <f>IFERROR(IF('排序（修正久期）'!D200=1,日收益率!D201,""),"")</f>
        <v/>
      </c>
      <c r="E201" s="4" t="str">
        <f>IFERROR(IF('排序（修正久期）'!E200=1,日收益率!E201,""),"")</f>
        <v/>
      </c>
      <c r="F201" s="4" t="str">
        <f>IFERROR(IF('排序（修正久期）'!F200=1,日收益率!F201,""),"")</f>
        <v/>
      </c>
      <c r="H201" s="9">
        <f t="shared" si="3"/>
        <v>0.92445497998788195</v>
      </c>
    </row>
    <row r="202" spans="1:8" x14ac:dyDescent="0.15">
      <c r="A202" s="1">
        <v>42577</v>
      </c>
      <c r="B202" s="4" t="str">
        <f>IFERROR(IF('排序（修正久期）'!B201=1,日收益率!B202,""),"")</f>
        <v/>
      </c>
      <c r="C202" s="4">
        <f>IFERROR(IF('排序（修正久期）'!C201=1,日收益率!C202,""),"")</f>
        <v>1.0936634243559062E-3</v>
      </c>
      <c r="D202" s="4" t="str">
        <f>IFERROR(IF('排序（修正久期）'!D201=1,日收益率!D202,""),"")</f>
        <v/>
      </c>
      <c r="E202" s="4" t="str">
        <f>IFERROR(IF('排序（修正久期）'!E201=1,日收益率!E202,""),"")</f>
        <v/>
      </c>
      <c r="F202" s="4" t="str">
        <f>IFERROR(IF('排序（修正久期）'!F201=1,日收益率!F202,""),"")</f>
        <v/>
      </c>
      <c r="H202" s="9">
        <f t="shared" si="3"/>
        <v>0.92546602258695843</v>
      </c>
    </row>
    <row r="203" spans="1:8" x14ac:dyDescent="0.15">
      <c r="A203" s="1">
        <v>42578</v>
      </c>
      <c r="B203" s="4" t="str">
        <f>IFERROR(IF('排序（修正久期）'!B202=1,日收益率!B203,""),"")</f>
        <v/>
      </c>
      <c r="C203" s="4">
        <f>IFERROR(IF('排序（修正久期）'!C202=1,日收益率!C203,""),"")</f>
        <v>-2.8253499087194101E-4</v>
      </c>
      <c r="D203" s="4" t="str">
        <f>IFERROR(IF('排序（修正久期）'!D202=1,日收益率!D203,""),"")</f>
        <v/>
      </c>
      <c r="E203" s="4" t="str">
        <f>IFERROR(IF('排序（修正久期）'!E202=1,日收益率!E203,""),"")</f>
        <v/>
      </c>
      <c r="F203" s="4" t="str">
        <f>IFERROR(IF('排序（修正久期）'!F202=1,日收益率!F203,""),"")</f>
        <v/>
      </c>
      <c r="H203" s="9">
        <f t="shared" si="3"/>
        <v>0.92520454605271452</v>
      </c>
    </row>
    <row r="204" spans="1:8" x14ac:dyDescent="0.15">
      <c r="A204" s="1">
        <v>42579</v>
      </c>
      <c r="B204" s="4" t="str">
        <f>IFERROR(IF('排序（修正久期）'!B203=1,日收益率!B204,""),"")</f>
        <v/>
      </c>
      <c r="C204" s="4">
        <f>IFERROR(IF('排序（修正久期）'!C203=1,日收益率!C204,""),"")</f>
        <v>4.5798097060090193E-4</v>
      </c>
      <c r="D204" s="4" t="str">
        <f>IFERROR(IF('排序（修正久期）'!D203=1,日收益率!D204,""),"")</f>
        <v/>
      </c>
      <c r="E204" s="4" t="str">
        <f>IFERROR(IF('排序（修正久期）'!E203=1,日收益率!E204,""),"")</f>
        <v/>
      </c>
      <c r="F204" s="4" t="str">
        <f>IFERROR(IF('排序（修正久期）'!F203=1,日收益率!F204,""),"")</f>
        <v/>
      </c>
      <c r="H204" s="9">
        <f t="shared" si="3"/>
        <v>0.92562827212872012</v>
      </c>
    </row>
    <row r="205" spans="1:8" x14ac:dyDescent="0.15">
      <c r="A205" s="1">
        <v>42580</v>
      </c>
      <c r="B205" s="4" t="str">
        <f>IFERROR(IF('排序（修正久期）'!B204=1,日收益率!B205,""),"")</f>
        <v/>
      </c>
      <c r="C205" s="4">
        <f>IFERROR(IF('排序（修正久期）'!C204=1,日收益率!C205,""),"")</f>
        <v>4.5820591307270675E-3</v>
      </c>
      <c r="D205" s="4" t="str">
        <f>IFERROR(IF('排序（修正久期）'!D204=1,日收益率!D205,""),"")</f>
        <v/>
      </c>
      <c r="E205" s="4" t="str">
        <f>IFERROR(IF('排序（修正久期）'!E204=1,日收益率!E205,""),"")</f>
        <v/>
      </c>
      <c r="F205" s="4" t="str">
        <f>IFERROR(IF('排序（修正久期）'!F204=1,日收益率!F205,""),"")</f>
        <v/>
      </c>
      <c r="H205" s="9">
        <f t="shared" si="3"/>
        <v>0.92986955560468665</v>
      </c>
    </row>
    <row r="206" spans="1:8" x14ac:dyDescent="0.15">
      <c r="A206" s="1">
        <v>42583</v>
      </c>
      <c r="B206" s="4" t="str">
        <f>IFERROR(IF('排序（修正久期）'!B205=1,日收益率!B206,""),"")</f>
        <v/>
      </c>
      <c r="C206" s="4">
        <f>IFERROR(IF('排序（修正久期）'!C205=1,日收益率!C206,""),"")</f>
        <v>6.1041380662874012E-3</v>
      </c>
      <c r="D206" s="4" t="str">
        <f>IFERROR(IF('排序（修正久期）'!D205=1,日收益率!D206,""),"")</f>
        <v/>
      </c>
      <c r="E206" s="4" t="str">
        <f>IFERROR(IF('排序（修正久期）'!E205=1,日收益率!E206,""),"")</f>
        <v/>
      </c>
      <c r="F206" s="4" t="str">
        <f>IFERROR(IF('排序（修正久期）'!F205=1,日收益率!F206,""),"")</f>
        <v/>
      </c>
      <c r="H206" s="9">
        <f t="shared" si="3"/>
        <v>0.93554560775573492</v>
      </c>
    </row>
    <row r="207" spans="1:8" x14ac:dyDescent="0.15">
      <c r="A207" s="1">
        <v>42584</v>
      </c>
      <c r="B207" s="4" t="str">
        <f>IFERROR(IF('排序（修正久期）'!B206=1,日收益率!B207,""),"")</f>
        <v/>
      </c>
      <c r="C207" s="4">
        <f>IFERROR(IF('排序（修正久期）'!C206=1,日收益率!C207,""),"")</f>
        <v>1.0811283408127093E-2</v>
      </c>
      <c r="D207" s="4" t="str">
        <f>IFERROR(IF('排序（修正久期）'!D206=1,日收益率!D207,""),"")</f>
        <v/>
      </c>
      <c r="E207" s="4" t="str">
        <f>IFERROR(IF('排序（修正久期）'!E206=1,日收益率!E207,""),"")</f>
        <v/>
      </c>
      <c r="F207" s="4" t="str">
        <f>IFERROR(IF('排序（修正久期）'!F206=1,日收益率!F207,""),"")</f>
        <v/>
      </c>
      <c r="H207" s="9">
        <f t="shared" si="3"/>
        <v>0.94566005646241069</v>
      </c>
    </row>
    <row r="208" spans="1:8" x14ac:dyDescent="0.15">
      <c r="A208" s="1">
        <v>42585</v>
      </c>
      <c r="B208" s="4" t="str">
        <f>IFERROR(IF('排序（修正久期）'!B207=1,日收益率!B208,""),"")</f>
        <v/>
      </c>
      <c r="C208" s="4">
        <f>IFERROR(IF('排序（修正久期）'!C207=1,日收益率!C208,""),"")</f>
        <v>6.1411717996708859E-3</v>
      </c>
      <c r="D208" s="4" t="str">
        <f>IFERROR(IF('排序（修正久期）'!D207=1,日收益率!D208,""),"")</f>
        <v/>
      </c>
      <c r="E208" s="4" t="str">
        <f>IFERROR(IF('排序（修正久期）'!E207=1,日收益率!E208,""),"")</f>
        <v/>
      </c>
      <c r="F208" s="4" t="str">
        <f>IFERROR(IF('排序（修正久期）'!F207=1,日收益率!F208,""),"")</f>
        <v/>
      </c>
      <c r="H208" s="9">
        <f t="shared" si="3"/>
        <v>0.95146751733323287</v>
      </c>
    </row>
    <row r="209" spans="1:8" x14ac:dyDescent="0.15">
      <c r="A209" s="1">
        <v>42586</v>
      </c>
      <c r="B209" s="4" t="str">
        <f>IFERROR(IF('排序（修正久期）'!B208=1,日收益率!B209,""),"")</f>
        <v/>
      </c>
      <c r="C209" s="4">
        <f>IFERROR(IF('排序（修正久期）'!C208=1,日收益率!C209,""),"")</f>
        <v>1.0321729608453678E-2</v>
      </c>
      <c r="D209" s="4" t="str">
        <f>IFERROR(IF('排序（修正久期）'!D208=1,日收益率!D209,""),"")</f>
        <v/>
      </c>
      <c r="E209" s="4" t="str">
        <f>IFERROR(IF('排序（修正久期）'!E208=1,日收益率!E209,""),"")</f>
        <v/>
      </c>
      <c r="F209" s="4" t="str">
        <f>IFERROR(IF('排序（修正久期）'!F208=1,日收益率!F209,""),"")</f>
        <v/>
      </c>
      <c r="H209" s="9">
        <f t="shared" si="3"/>
        <v>0.96128830777837326</v>
      </c>
    </row>
    <row r="210" spans="1:8" x14ac:dyDescent="0.15">
      <c r="A210" s="1">
        <v>42587</v>
      </c>
      <c r="B210" s="4" t="str">
        <f>IFERROR(IF('排序（修正久期）'!B209=1,日收益率!B210,""),"")</f>
        <v/>
      </c>
      <c r="C210" s="4">
        <f>IFERROR(IF('排序（修正久期）'!C209=1,日收益率!C210,""),"")</f>
        <v>9.2998277293048215E-3</v>
      </c>
      <c r="D210" s="4" t="str">
        <f>IFERROR(IF('排序（修正久期）'!D209=1,日收益率!D210,""),"")</f>
        <v/>
      </c>
      <c r="E210" s="4" t="str">
        <f>IFERROR(IF('排序（修正久期）'!E209=1,日收益率!E210,""),"")</f>
        <v/>
      </c>
      <c r="F210" s="4" t="str">
        <f>IFERROR(IF('排序（修正久期）'!F209=1,日收益率!F210,""),"")</f>
        <v/>
      </c>
      <c r="H210" s="9">
        <f t="shared" si="3"/>
        <v>0.97022812343890708</v>
      </c>
    </row>
    <row r="211" spans="1:8" x14ac:dyDescent="0.15">
      <c r="A211" s="1">
        <v>42590</v>
      </c>
      <c r="B211" s="4" t="str">
        <f>IFERROR(IF('排序（修正久期）'!B210=1,日收益率!B211,""),"")</f>
        <v/>
      </c>
      <c r="C211" s="4">
        <f>IFERROR(IF('排序（修正久期）'!C210=1,日收益率!C211,""),"")</f>
        <v>9.3813660750563521E-3</v>
      </c>
      <c r="D211" s="4" t="str">
        <f>IFERROR(IF('排序（修正久期）'!D210=1,日收益率!D211,""),"")</f>
        <v/>
      </c>
      <c r="E211" s="4" t="str">
        <f>IFERROR(IF('排序（修正久期）'!E210=1,日收益率!E211,""),"")</f>
        <v/>
      </c>
      <c r="F211" s="4" t="str">
        <f>IFERROR(IF('排序（修正久期）'!F210=1,日收益率!F211,""),"")</f>
        <v/>
      </c>
      <c r="H211" s="9">
        <f t="shared" si="3"/>
        <v>0.97933018864120247</v>
      </c>
    </row>
    <row r="212" spans="1:8" x14ac:dyDescent="0.15">
      <c r="A212" s="1">
        <v>42591</v>
      </c>
      <c r="B212" s="4" t="str">
        <f>IFERROR(IF('排序（修正久期）'!B211=1,日收益率!B212,""),"")</f>
        <v/>
      </c>
      <c r="C212" s="4">
        <f>IFERROR(IF('排序（修正久期）'!C211=1,日收益率!C212,""),"")</f>
        <v>8.32477579242763E-4</v>
      </c>
      <c r="D212" s="4" t="str">
        <f>IFERROR(IF('排序（修正久期）'!D211=1,日收益率!D212,""),"")</f>
        <v/>
      </c>
      <c r="E212" s="4" t="str">
        <f>IFERROR(IF('排序（修正久期）'!E211=1,日收益率!E212,""),"")</f>
        <v/>
      </c>
      <c r="F212" s="4" t="str">
        <f>IFERROR(IF('排序（修正久期）'!F211=1,日收益率!F212,""),"")</f>
        <v/>
      </c>
      <c r="H212" s="9">
        <f t="shared" si="3"/>
        <v>0.98014545906592188</v>
      </c>
    </row>
    <row r="213" spans="1:8" x14ac:dyDescent="0.15">
      <c r="A213" s="1">
        <v>42592</v>
      </c>
      <c r="B213" s="4" t="str">
        <f>IFERROR(IF('排序（修正久期）'!B212=1,日收益率!B213,""),"")</f>
        <v/>
      </c>
      <c r="C213" s="4">
        <f>IFERROR(IF('排序（修正久期）'!C212=1,日收益率!C213,""),"")</f>
        <v>-4.6651107177164697E-4</v>
      </c>
      <c r="D213" s="4" t="str">
        <f>IFERROR(IF('排序（修正久期）'!D212=1,日收益率!D213,""),"")</f>
        <v/>
      </c>
      <c r="E213" s="4" t="str">
        <f>IFERROR(IF('排序（修正久期）'!E212=1,日收益率!E213,""),"")</f>
        <v/>
      </c>
      <c r="F213" s="4" t="str">
        <f>IFERROR(IF('排序（修正久期）'!F212=1,日收益率!F213,""),"")</f>
        <v/>
      </c>
      <c r="H213" s="9">
        <f t="shared" si="3"/>
        <v>0.9796882103573209</v>
      </c>
    </row>
    <row r="214" spans="1:8" x14ac:dyDescent="0.15">
      <c r="A214" s="1">
        <v>42593</v>
      </c>
      <c r="B214" s="4" t="str">
        <f>IFERROR(IF('排序（修正久期）'!B213=1,日收益率!B214,""),"")</f>
        <v/>
      </c>
      <c r="C214" s="4">
        <f>IFERROR(IF('排序（修正久期）'!C213=1,日收益率!C214,""),"")</f>
        <v>6.3234225319153126E-4</v>
      </c>
      <c r="D214" s="4" t="str">
        <f>IFERROR(IF('排序（修正久期）'!D213=1,日收益率!D214,""),"")</f>
        <v/>
      </c>
      <c r="E214" s="4" t="str">
        <f>IFERROR(IF('排序（修正久期）'!E213=1,日收益率!E214,""),"")</f>
        <v/>
      </c>
      <c r="F214" s="4" t="str">
        <f>IFERROR(IF('排序（修正久期）'!F213=1,日收益率!F214,""),"")</f>
        <v/>
      </c>
      <c r="H214" s="9">
        <f t="shared" si="3"/>
        <v>0.98030770860768346</v>
      </c>
    </row>
    <row r="215" spans="1:8" x14ac:dyDescent="0.15">
      <c r="A215" s="1">
        <v>42594</v>
      </c>
      <c r="B215" s="4" t="str">
        <f>IFERROR(IF('排序（修正久期）'!B214=1,日收益率!B215,""),"")</f>
        <v/>
      </c>
      <c r="C215" s="4">
        <f>IFERROR(IF('排序（修正久期）'!C214=1,日收益率!C215,""),"")</f>
        <v>3.2281053073608401E-3</v>
      </c>
      <c r="D215" s="4" t="str">
        <f>IFERROR(IF('排序（修正久期）'!D214=1,日收益率!D215,""),"")</f>
        <v/>
      </c>
      <c r="E215" s="4" t="str">
        <f>IFERROR(IF('排序（修正久期）'!E214=1,日收益率!E215,""),"")</f>
        <v/>
      </c>
      <c r="F215" s="4" t="str">
        <f>IFERROR(IF('排序（修正久期）'!F214=1,日收益率!F215,""),"")</f>
        <v/>
      </c>
      <c r="H215" s="9">
        <f t="shared" si="3"/>
        <v>0.98347224512468667</v>
      </c>
    </row>
    <row r="216" spans="1:8" x14ac:dyDescent="0.15">
      <c r="A216" s="1">
        <v>42597</v>
      </c>
      <c r="B216" s="4" t="str">
        <f>IFERROR(IF('排序（修正久期）'!B215=1,日收益率!B216,""),"")</f>
        <v/>
      </c>
      <c r="C216" s="4">
        <f>IFERROR(IF('排序（修正久期）'!C215=1,日收益率!C216,""),"")</f>
        <v>-8.8596324984081543E-3</v>
      </c>
      <c r="D216" s="4" t="str">
        <f>IFERROR(IF('排序（修正久期）'!D215=1,日收益率!D216,""),"")</f>
        <v/>
      </c>
      <c r="E216" s="4" t="str">
        <f>IFERROR(IF('排序（修正久期）'!E215=1,日收益率!E216,""),"")</f>
        <v/>
      </c>
      <c r="F216" s="4" t="str">
        <f>IFERROR(IF('排序（修正久期）'!F215=1,日收益率!F216,""),"")</f>
        <v/>
      </c>
      <c r="H216" s="9">
        <f t="shared" si="3"/>
        <v>0.9747590424604976</v>
      </c>
    </row>
    <row r="217" spans="1:8" x14ac:dyDescent="0.15">
      <c r="A217" s="1">
        <v>42598</v>
      </c>
      <c r="B217" s="4" t="str">
        <f>IFERROR(IF('排序（修正久期）'!B216=1,日收益率!B217,""),"")</f>
        <v/>
      </c>
      <c r="C217" s="4">
        <f>IFERROR(IF('排序（修正久期）'!C216=1,日收益率!C217,""),"")</f>
        <v>8.6692042407843228E-3</v>
      </c>
      <c r="D217" s="4" t="str">
        <f>IFERROR(IF('排序（修正久期）'!D216=1,日收益率!D217,""),"")</f>
        <v/>
      </c>
      <c r="E217" s="4" t="str">
        <f>IFERROR(IF('排序（修正久期）'!E216=1,日收益率!E217,""),"")</f>
        <v/>
      </c>
      <c r="F217" s="4" t="str">
        <f>IFERROR(IF('排序（修正久期）'!F216=1,日收益率!F217,""),"")</f>
        <v/>
      </c>
      <c r="H217" s="9">
        <f t="shared" si="3"/>
        <v>0.98320942768513897</v>
      </c>
    </row>
    <row r="218" spans="1:8" x14ac:dyDescent="0.15">
      <c r="A218" s="1">
        <v>42599</v>
      </c>
      <c r="B218" s="4" t="str">
        <f>IFERROR(IF('排序（修正久期）'!B217=1,日收益率!B218,""),"")</f>
        <v/>
      </c>
      <c r="C218" s="4">
        <f>IFERROR(IF('排序（修正久期）'!C217=1,日收益率!C218,""),"")</f>
        <v>1.1278662053371136E-3</v>
      </c>
      <c r="D218" s="4" t="str">
        <f>IFERROR(IF('排序（修正久期）'!D217=1,日收益率!D218,""),"")</f>
        <v/>
      </c>
      <c r="E218" s="4" t="str">
        <f>IFERROR(IF('排序（修正久期）'!E217=1,日收益率!E218,""),"")</f>
        <v/>
      </c>
      <c r="F218" s="4" t="str">
        <f>IFERROR(IF('排序（修正久期）'!F217=1,日收益率!F218,""),"")</f>
        <v/>
      </c>
      <c r="H218" s="9">
        <f t="shared" si="3"/>
        <v>0.98431835637139387</v>
      </c>
    </row>
    <row r="219" spans="1:8" x14ac:dyDescent="0.15">
      <c r="A219" s="1">
        <v>42600</v>
      </c>
      <c r="B219" s="4" t="str">
        <f>IFERROR(IF('排序（修正久期）'!B218=1,日收益率!B219,""),"")</f>
        <v/>
      </c>
      <c r="C219" s="4">
        <f>IFERROR(IF('排序（修正久期）'!C218=1,日收益率!C219,""),"")</f>
        <v>-1.3595433677986435E-3</v>
      </c>
      <c r="D219" s="4" t="str">
        <f>IFERROR(IF('排序（修正久期）'!D218=1,日收益率!D219,""),"")</f>
        <v/>
      </c>
      <c r="E219" s="4" t="str">
        <f>IFERROR(IF('排序（修正久期）'!E218=1,日收益率!E219,""),"")</f>
        <v/>
      </c>
      <c r="F219" s="4" t="str">
        <f>IFERROR(IF('排序（修正久期）'!F218=1,日收益率!F219,""),"")</f>
        <v/>
      </c>
      <c r="H219" s="9">
        <f t="shared" si="3"/>
        <v>0.98298013287818664</v>
      </c>
    </row>
    <row r="220" spans="1:8" x14ac:dyDescent="0.15">
      <c r="A220" s="1">
        <v>42601</v>
      </c>
      <c r="B220" s="4" t="str">
        <f>IFERROR(IF('排序（修正久期）'!B219=1,日收益率!B220,""),"")</f>
        <v/>
      </c>
      <c r="C220" s="4">
        <f>IFERROR(IF('排序（修正久期）'!C219=1,日收益率!C220,""),"")</f>
        <v>-1.6601370670276117E-3</v>
      </c>
      <c r="D220" s="4" t="str">
        <f>IFERROR(IF('排序（修正久期）'!D219=1,日收益率!D220,""),"")</f>
        <v/>
      </c>
      <c r="E220" s="4" t="str">
        <f>IFERROR(IF('排序（修正久期）'!E219=1,日收益率!E220,""),"")</f>
        <v/>
      </c>
      <c r="F220" s="4" t="str">
        <f>IFERROR(IF('排序（修正久期）'!F219=1,日收益率!F220,""),"")</f>
        <v/>
      </c>
      <c r="H220" s="9">
        <f t="shared" si="3"/>
        <v>0.98134825112344382</v>
      </c>
    </row>
    <row r="221" spans="1:8" x14ac:dyDescent="0.15">
      <c r="A221" s="1">
        <v>42604</v>
      </c>
      <c r="B221" s="4" t="str">
        <f>IFERROR(IF('排序（修正久期）'!B220=1,日收益率!B221,""),"")</f>
        <v/>
      </c>
      <c r="C221" s="4">
        <f>IFERROR(IF('排序（修正久期）'!C220=1,日收益率!C221,""),"")</f>
        <v>9.8380143607634807E-5</v>
      </c>
      <c r="D221" s="4" t="str">
        <f>IFERROR(IF('排序（修正久期）'!D220=1,日收益率!D221,""),"")</f>
        <v/>
      </c>
      <c r="E221" s="4" t="str">
        <f>IFERROR(IF('排序（修正久期）'!E220=1,日收益率!E221,""),"")</f>
        <v/>
      </c>
      <c r="F221" s="4" t="str">
        <f>IFERROR(IF('排序（修正久期）'!F220=1,日收益率!F221,""),"")</f>
        <v/>
      </c>
      <c r="H221" s="9">
        <f t="shared" si="3"/>
        <v>0.98144479630531845</v>
      </c>
    </row>
    <row r="222" spans="1:8" x14ac:dyDescent="0.15">
      <c r="A222" s="1">
        <v>42605</v>
      </c>
      <c r="B222" s="4" t="str">
        <f>IFERROR(IF('排序（修正久期）'!B221=1,日收益率!B222,""),"")</f>
        <v/>
      </c>
      <c r="C222" s="4">
        <f>IFERROR(IF('排序（修正久期）'!C221=1,日收益率!C222,""),"")</f>
        <v>1.7283144357294056E-3</v>
      </c>
      <c r="D222" s="4" t="str">
        <f>IFERROR(IF('排序（修正久期）'!D221=1,日收益率!D222,""),"")</f>
        <v/>
      </c>
      <c r="E222" s="4" t="str">
        <f>IFERROR(IF('排序（修正久期）'!E221=1,日收益率!E222,""),"")</f>
        <v/>
      </c>
      <c r="F222" s="4" t="str">
        <f>IFERROR(IF('排序（修正久期）'!F221=1,日收益率!F222,""),"")</f>
        <v/>
      </c>
      <c r="H222" s="9">
        <f t="shared" si="3"/>
        <v>0.98314104151464443</v>
      </c>
    </row>
    <row r="223" spans="1:8" x14ac:dyDescent="0.15">
      <c r="A223" s="1">
        <v>42606</v>
      </c>
      <c r="B223" s="4" t="str">
        <f>IFERROR(IF('排序（修正久期）'!B222=1,日收益率!B223,""),"")</f>
        <v/>
      </c>
      <c r="C223" s="4">
        <f>IFERROR(IF('排序（修正久期）'!C222=1,日收益率!C223,""),"")</f>
        <v>2.8205435956747404E-3</v>
      </c>
      <c r="D223" s="4" t="str">
        <f>IFERROR(IF('排序（修正久期）'!D222=1,日收益率!D223,""),"")</f>
        <v/>
      </c>
      <c r="E223" s="4" t="str">
        <f>IFERROR(IF('排序（修正久期）'!E222=1,日收益率!E223,""),"")</f>
        <v/>
      </c>
      <c r="F223" s="4" t="str">
        <f>IFERROR(IF('排序（修正久期）'!F222=1,日收益率!F223,""),"")</f>
        <v/>
      </c>
      <c r="H223" s="9">
        <f t="shared" si="3"/>
        <v>0.98591403368293351</v>
      </c>
    </row>
    <row r="224" spans="1:8" x14ac:dyDescent="0.15">
      <c r="A224" s="1">
        <v>42607</v>
      </c>
      <c r="B224" s="4" t="str">
        <f>IFERROR(IF('排序（修正久期）'!B223=1,日收益率!B224,""),"")</f>
        <v/>
      </c>
      <c r="C224" s="4">
        <f>IFERROR(IF('排序（修正久期）'!C223=1,日收益率!C224,""),"")</f>
        <v>-7.6163533987982923E-4</v>
      </c>
      <c r="D224" s="4" t="str">
        <f>IFERROR(IF('排序（修正久期）'!D223=1,日收益率!D224,""),"")</f>
        <v/>
      </c>
      <c r="E224" s="4" t="str">
        <f>IFERROR(IF('排序（修正久期）'!E223=1,日收益率!E224,""),"")</f>
        <v/>
      </c>
      <c r="F224" s="4" t="str">
        <f>IFERROR(IF('排序（修正久期）'!F223=1,日收益率!F224,""),"")</f>
        <v/>
      </c>
      <c r="H224" s="9">
        <f t="shared" si="3"/>
        <v>0.98516312671279715</v>
      </c>
    </row>
    <row r="225" spans="1:8" x14ac:dyDescent="0.15">
      <c r="A225" s="1">
        <v>42608</v>
      </c>
      <c r="B225" s="4" t="str">
        <f>IFERROR(IF('排序（修正久期）'!B224=1,日收益率!B225,""),"")</f>
        <v/>
      </c>
      <c r="C225" s="4">
        <f>IFERROR(IF('排序（修正久期）'!C224=1,日收益率!C225,""),"")</f>
        <v>1.4237103579690658E-3</v>
      </c>
      <c r="D225" s="4" t="str">
        <f>IFERROR(IF('排序（修正久期）'!D224=1,日收益率!D225,""),"")</f>
        <v/>
      </c>
      <c r="E225" s="4" t="str">
        <f>IFERROR(IF('排序（修正久期）'!E224=1,日收益率!E225,""),"")</f>
        <v/>
      </c>
      <c r="F225" s="4" t="str">
        <f>IFERROR(IF('排序（修正久期）'!F224=1,日收益率!F225,""),"")</f>
        <v/>
      </c>
      <c r="H225" s="9">
        <f t="shared" si="3"/>
        <v>0.98656571366058732</v>
      </c>
    </row>
    <row r="226" spans="1:8" x14ac:dyDescent="0.15">
      <c r="A226" s="1">
        <v>42611</v>
      </c>
      <c r="B226" s="4" t="str">
        <f>IFERROR(IF('排序（修正久期）'!B225=1,日收益率!B226,""),"")</f>
        <v/>
      </c>
      <c r="C226" s="4">
        <f>IFERROR(IF('排序（修正久期）'!C225=1,日收益率!C226,""),"")</f>
        <v>8.9161205089816065E-4</v>
      </c>
      <c r="D226" s="4" t="str">
        <f>IFERROR(IF('排序（修正久期）'!D225=1,日收益率!D226,""),"")</f>
        <v/>
      </c>
      <c r="E226" s="4" t="str">
        <f>IFERROR(IF('排序（修正久期）'!E225=1,日收益率!E226,""),"")</f>
        <v/>
      </c>
      <c r="F226" s="4" t="str">
        <f>IFERROR(IF('排序（修正久期）'!F225=1,日收益率!F226,""),"")</f>
        <v/>
      </c>
      <c r="H226" s="9">
        <f t="shared" si="3"/>
        <v>0.98744534753988999</v>
      </c>
    </row>
    <row r="227" spans="1:8" x14ac:dyDescent="0.15">
      <c r="A227" s="1">
        <v>42612</v>
      </c>
      <c r="B227" s="4" t="str">
        <f>IFERROR(IF('排序（修正久期）'!B226=1,日收益率!B227,""),"")</f>
        <v/>
      </c>
      <c r="C227" s="4">
        <f>IFERROR(IF('排序（修正久期）'!C226=1,日收益率!C227,""),"")</f>
        <v>2.6099874796645661E-3</v>
      </c>
      <c r="D227" s="4" t="str">
        <f>IFERROR(IF('排序（修正久期）'!D226=1,日收益率!D227,""),"")</f>
        <v/>
      </c>
      <c r="E227" s="4" t="str">
        <f>IFERROR(IF('排序（修正久期）'!E226=1,日收益率!E227,""),"")</f>
        <v/>
      </c>
      <c r="F227" s="4" t="str">
        <f>IFERROR(IF('排序（修正久期）'!F226=1,日收益率!F227,""),"")</f>
        <v/>
      </c>
      <c r="H227" s="9">
        <f t="shared" si="3"/>
        <v>0.99002256753382212</v>
      </c>
    </row>
    <row r="228" spans="1:8" x14ac:dyDescent="0.15">
      <c r="A228" s="1">
        <v>42613</v>
      </c>
      <c r="B228" s="4" t="str">
        <f>IFERROR(IF('排序（修正久期）'!B227=1,日收益率!B228,""),"")</f>
        <v/>
      </c>
      <c r="C228" s="4">
        <f>IFERROR(IF('排序（修正久期）'!C227=1,日收益率!C228,""),"")</f>
        <v>2.108830269637707E-3</v>
      </c>
      <c r="D228" s="4" t="str">
        <f>IFERROR(IF('排序（修正久期）'!D227=1,日收益率!D228,""),"")</f>
        <v/>
      </c>
      <c r="E228" s="4" t="str">
        <f>IFERROR(IF('排序（修正久期）'!E227=1,日收益率!E228,""),"")</f>
        <v/>
      </c>
      <c r="F228" s="4" t="str">
        <f>IFERROR(IF('排序（修正久期）'!F227=1,日收益率!F228,""),"")</f>
        <v/>
      </c>
      <c r="H228" s="9">
        <f t="shared" si="3"/>
        <v>0.99211035709186191</v>
      </c>
    </row>
    <row r="229" spans="1:8" x14ac:dyDescent="0.15">
      <c r="A229" s="1">
        <v>42614</v>
      </c>
      <c r="B229" s="4" t="str">
        <f>IFERROR(IF('排序（修正久期）'!B228=1,日收益率!B229,""),"")</f>
        <v/>
      </c>
      <c r="C229" s="4">
        <f>IFERROR(IF('排序（修正久期）'!C228=1,日收益率!C229,""),"")</f>
        <v>9.7015601157484088E-3</v>
      </c>
      <c r="D229" s="4" t="str">
        <f>IFERROR(IF('排序（修正久期）'!D228=1,日收益率!D229,""),"")</f>
        <v/>
      </c>
      <c r="E229" s="4" t="str">
        <f>IFERROR(IF('排序（修正久期）'!E228=1,日收益率!E229,""),"")</f>
        <v/>
      </c>
      <c r="F229" s="4" t="str">
        <f>IFERROR(IF('排序（修正久期）'!F228=1,日收益率!F229,""),"")</f>
        <v/>
      </c>
      <c r="H229" s="9">
        <f t="shared" si="3"/>
        <v>1.0017353753626452</v>
      </c>
    </row>
    <row r="230" spans="1:8" x14ac:dyDescent="0.15">
      <c r="A230" s="1">
        <v>42615</v>
      </c>
      <c r="B230" s="4" t="str">
        <f>IFERROR(IF('排序（修正久期）'!B229=1,日收益率!B230,""),"")</f>
        <v/>
      </c>
      <c r="C230" s="4">
        <f>IFERROR(IF('排序（修正久期）'!C229=1,日收益率!C230,""),"")</f>
        <v>9.4129111623044714E-3</v>
      </c>
      <c r="D230" s="4" t="str">
        <f>IFERROR(IF('排序（修正久期）'!D229=1,日收益率!D230,""),"")</f>
        <v/>
      </c>
      <c r="E230" s="4" t="str">
        <f>IFERROR(IF('排序（修正久期）'!E229=1,日收益率!E230,""),"")</f>
        <v/>
      </c>
      <c r="F230" s="4" t="str">
        <f>IFERROR(IF('排序（修正久期）'!F229=1,日收益率!F230,""),"")</f>
        <v/>
      </c>
      <c r="H230" s="9">
        <f t="shared" si="3"/>
        <v>1.0111646214590715</v>
      </c>
    </row>
    <row r="231" spans="1:8" x14ac:dyDescent="0.15">
      <c r="A231" s="1">
        <v>42618</v>
      </c>
      <c r="B231" s="4" t="str">
        <f>IFERROR(IF('排序（修正久期）'!B230=1,日收益率!B231,""),"")</f>
        <v/>
      </c>
      <c r="C231" s="4">
        <f>IFERROR(IF('排序（修正久期）'!C230=1,日收益率!C231,""),"")</f>
        <v>6.6782390984643225E-3</v>
      </c>
      <c r="D231" s="4" t="str">
        <f>IFERROR(IF('排序（修正久期）'!D230=1,日收益率!D231,""),"")</f>
        <v/>
      </c>
      <c r="E231" s="4" t="str">
        <f>IFERROR(IF('排序（修正久期）'!E230=1,日收益率!E231,""),"")</f>
        <v/>
      </c>
      <c r="F231" s="4" t="str">
        <f>IFERROR(IF('排序（修正久期）'!F230=1,日收益率!F231,""),"")</f>
        <v/>
      </c>
      <c r="H231" s="9">
        <f t="shared" si="3"/>
        <v>1.0179174205690833</v>
      </c>
    </row>
    <row r="232" spans="1:8" x14ac:dyDescent="0.15">
      <c r="A232" s="1">
        <v>42619</v>
      </c>
      <c r="B232" s="4" t="str">
        <f>IFERROR(IF('排序（修正久期）'!B231=1,日收益率!B232,""),"")</f>
        <v/>
      </c>
      <c r="C232" s="4">
        <f>IFERROR(IF('排序（修正久期）'!C231=1,日收益率!C232,""),"")</f>
        <v>8.2054781347522532E-3</v>
      </c>
      <c r="D232" s="4" t="str">
        <f>IFERROR(IF('排序（修正久期）'!D231=1,日收益率!D232,""),"")</f>
        <v/>
      </c>
      <c r="E232" s="4" t="str">
        <f>IFERROR(IF('排序（修正久期）'!E231=1,日收益率!E232,""),"")</f>
        <v/>
      </c>
      <c r="F232" s="4" t="str">
        <f>IFERROR(IF('排序（修正久期）'!F231=1,日收益率!F232,""),"")</f>
        <v/>
      </c>
      <c r="H232" s="9">
        <f t="shared" si="3"/>
        <v>1.0262699197065464</v>
      </c>
    </row>
    <row r="233" spans="1:8" x14ac:dyDescent="0.15">
      <c r="A233" s="1">
        <v>42620</v>
      </c>
      <c r="B233" s="4" t="str">
        <f>IFERROR(IF('排序（修正久期）'!B232=1,日收益率!B233,""),"")</f>
        <v/>
      </c>
      <c r="C233" s="4">
        <f>IFERROR(IF('排序（修正久期）'!C232=1,日收益率!C233,""),"")</f>
        <v>-3.0208164566555284E-3</v>
      </c>
      <c r="D233" s="4" t="str">
        <f>IFERROR(IF('排序（修正久期）'!D232=1,日收益率!D233,""),"")</f>
        <v/>
      </c>
      <c r="E233" s="4" t="str">
        <f>IFERROR(IF('排序（修正久期）'!E232=1,日收益率!E233,""),"")</f>
        <v/>
      </c>
      <c r="F233" s="4" t="str">
        <f>IFERROR(IF('排序（修正久期）'!F232=1,日收益率!F233,""),"")</f>
        <v/>
      </c>
      <c r="H233" s="9">
        <f t="shared" si="3"/>
        <v>1.0231697466441263</v>
      </c>
    </row>
    <row r="234" spans="1:8" x14ac:dyDescent="0.15">
      <c r="A234" s="1">
        <v>42621</v>
      </c>
      <c r="B234" s="4" t="str">
        <f>IFERROR(IF('排序（修正久期）'!B233=1,日收益率!B234,""),"")</f>
        <v/>
      </c>
      <c r="C234" s="4">
        <f>IFERROR(IF('排序（修正久期）'!C233=1,日收益率!C234,""),"")</f>
        <v>5.098002212191588E-4</v>
      </c>
      <c r="D234" s="4" t="str">
        <f>IFERROR(IF('排序（修正久期）'!D233=1,日收益率!D234,""),"")</f>
        <v/>
      </c>
      <c r="E234" s="4" t="str">
        <f>IFERROR(IF('排序（修正久期）'!E233=1,日收益率!E234,""),"")</f>
        <v/>
      </c>
      <c r="F234" s="4" t="str">
        <f>IFERROR(IF('排序（修正久期）'!F233=1,日收益率!F234,""),"")</f>
        <v/>
      </c>
      <c r="H234" s="9">
        <f t="shared" si="3"/>
        <v>1.0236913588073102</v>
      </c>
    </row>
    <row r="235" spans="1:8" x14ac:dyDescent="0.15">
      <c r="A235" s="1">
        <v>42622</v>
      </c>
      <c r="B235" s="4" t="str">
        <f>IFERROR(IF('排序（修正久期）'!B234=1,日收益率!B235,""),"")</f>
        <v/>
      </c>
      <c r="C235" s="4">
        <f>IFERROR(IF('排序（修正久期）'!C234=1,日收益率!C235,""),"")</f>
        <v>5.3861963001335944E-3</v>
      </c>
      <c r="D235" s="4" t="str">
        <f>IFERROR(IF('排序（修正久期）'!D234=1,日收益率!D235,""),"")</f>
        <v/>
      </c>
      <c r="E235" s="4" t="str">
        <f>IFERROR(IF('排序（修正久期）'!E234=1,日收益率!E235,""),"")</f>
        <v/>
      </c>
      <c r="F235" s="4" t="str">
        <f>IFERROR(IF('排序（修正久期）'!F234=1,日收益率!F235,""),"")</f>
        <v/>
      </c>
      <c r="H235" s="9">
        <f t="shared" si="3"/>
        <v>1.0292051614165969</v>
      </c>
    </row>
    <row r="236" spans="1:8" x14ac:dyDescent="0.15">
      <c r="A236" s="1">
        <v>42625</v>
      </c>
      <c r="B236" s="4" t="str">
        <f>IFERROR(IF('排序（修正久期）'!B235=1,日收益率!B236,""),"")</f>
        <v/>
      </c>
      <c r="C236" s="4">
        <f>IFERROR(IF('排序（修正久期）'!C235=1,日收益率!C236,""),"")</f>
        <v>-3.995856920441021E-3</v>
      </c>
      <c r="D236" s="4" t="str">
        <f>IFERROR(IF('排序（修正久期）'!D235=1,日收益率!D236,""),"")</f>
        <v/>
      </c>
      <c r="E236" s="4" t="str">
        <f>IFERROR(IF('排序（修正久期）'!E235=1,日收益率!E236,""),"")</f>
        <v/>
      </c>
      <c r="F236" s="4" t="str">
        <f>IFERROR(IF('排序（修正久期）'!F235=1,日收益率!F236,""),"")</f>
        <v/>
      </c>
      <c r="H236" s="9">
        <f t="shared" si="3"/>
        <v>1.0250926048497968</v>
      </c>
    </row>
    <row r="237" spans="1:8" x14ac:dyDescent="0.15">
      <c r="A237" s="1">
        <v>42626</v>
      </c>
      <c r="B237" s="4" t="str">
        <f>IFERROR(IF('排序（修正久期）'!B236=1,日收益率!B237,""),"")</f>
        <v/>
      </c>
      <c r="C237" s="4">
        <f>IFERROR(IF('排序（修正久期）'!C236=1,日收益率!C237,""),"")</f>
        <v>3.6600137610238725E-3</v>
      </c>
      <c r="D237" s="4" t="str">
        <f>IFERROR(IF('排序（修正久期）'!D236=1,日收益率!D237,""),"")</f>
        <v/>
      </c>
      <c r="E237" s="4" t="str">
        <f>IFERROR(IF('排序（修正久期）'!E236=1,日收益率!E237,""),"")</f>
        <v/>
      </c>
      <c r="F237" s="4" t="str">
        <f>IFERROR(IF('排序（修正久期）'!F236=1,日收益率!F237,""),"")</f>
        <v/>
      </c>
      <c r="H237" s="9">
        <f t="shared" si="3"/>
        <v>1.0288444578898708</v>
      </c>
    </row>
    <row r="238" spans="1:8" x14ac:dyDescent="0.15">
      <c r="A238" s="1">
        <v>42627</v>
      </c>
      <c r="B238" s="4" t="str">
        <f>IFERROR(IF('排序（修正久期）'!B237=1,日收益率!B238,""),"")</f>
        <v/>
      </c>
      <c r="C238" s="4">
        <f>IFERROR(IF('排序（修正久期）'!C237=1,日收益率!C238,""),"")</f>
        <v>2.2195402957996269E-3</v>
      </c>
      <c r="D238" s="4" t="str">
        <f>IFERROR(IF('排序（修正久期）'!D237=1,日收益率!D238,""),"")</f>
        <v/>
      </c>
      <c r="E238" s="4" t="str">
        <f>IFERROR(IF('排序（修正久期）'!E237=1,日收益率!E238,""),"")</f>
        <v/>
      </c>
      <c r="F238" s="4" t="str">
        <f>IFERROR(IF('排序（修正久期）'!F237=1,日收益率!F238,""),"")</f>
        <v/>
      </c>
      <c r="H238" s="9">
        <f t="shared" si="3"/>
        <v>1.0311280196222674</v>
      </c>
    </row>
    <row r="239" spans="1:8" x14ac:dyDescent="0.15">
      <c r="A239" s="1">
        <v>42632</v>
      </c>
      <c r="B239" s="4" t="str">
        <f>IFERROR(IF('排序（修正久期）'!B238=1,日收益率!B239,""),"")</f>
        <v/>
      </c>
      <c r="C239" s="4">
        <f>IFERROR(IF('排序（修正久期）'!C238=1,日收益率!C239,""),"")</f>
        <v>1.200292855851659E-3</v>
      </c>
      <c r="D239" s="4" t="str">
        <f>IFERROR(IF('排序（修正久期）'!D238=1,日收益率!D239,""),"")</f>
        <v/>
      </c>
      <c r="E239" s="4" t="str">
        <f>IFERROR(IF('排序（修正久期）'!E238=1,日收益率!E239,""),"")</f>
        <v/>
      </c>
      <c r="F239" s="4" t="str">
        <f>IFERROR(IF('排序（修正久期）'!F238=1,日收益率!F239,""),"")</f>
        <v/>
      </c>
      <c r="H239" s="9">
        <f t="shared" si="3"/>
        <v>1.0323656752176884</v>
      </c>
    </row>
    <row r="240" spans="1:8" x14ac:dyDescent="0.15">
      <c r="A240" s="1">
        <v>42633</v>
      </c>
      <c r="B240" s="4" t="str">
        <f>IFERROR(IF('排序（修正久期）'!B239=1,日收益率!B240,""),"")</f>
        <v/>
      </c>
      <c r="C240" s="4">
        <f>IFERROR(IF('排序（修正久期）'!C239=1,日收益率!C240,""),"")</f>
        <v>1.2599006107283373E-4</v>
      </c>
      <c r="D240" s="4" t="str">
        <f>IFERROR(IF('排序（修正久期）'!D239=1,日收益率!D240,""),"")</f>
        <v/>
      </c>
      <c r="E240" s="4" t="str">
        <f>IFERROR(IF('排序（修正久期）'!E239=1,日收益率!E240,""),"")</f>
        <v/>
      </c>
      <c r="F240" s="4" t="str">
        <f>IFERROR(IF('排序（修正久期）'!F239=1,日收益率!F240,""),"")</f>
        <v/>
      </c>
      <c r="H240" s="9">
        <f t="shared" si="3"/>
        <v>1.0324957430321586</v>
      </c>
    </row>
    <row r="241" spans="1:8" x14ac:dyDescent="0.15">
      <c r="A241" s="1">
        <v>42634</v>
      </c>
      <c r="B241" s="4" t="str">
        <f>IFERROR(IF('排序（修正久期）'!B240=1,日收益率!B241,""),"")</f>
        <v/>
      </c>
      <c r="C241" s="4">
        <f>IFERROR(IF('排序（修正久期）'!C240=1,日收益率!C241,""),"")</f>
        <v>-1.5844176421020428E-4</v>
      </c>
      <c r="D241" s="4" t="str">
        <f>IFERROR(IF('排序（修正久期）'!D240=1,日收益率!D241,""),"")</f>
        <v/>
      </c>
      <c r="E241" s="4" t="str">
        <f>IFERROR(IF('排序（修正久期）'!E240=1,日收益率!E241,""),"")</f>
        <v/>
      </c>
      <c r="F241" s="4" t="str">
        <f>IFERROR(IF('排序（修正久期）'!F240=1,日收益率!F241,""),"")</f>
        <v/>
      </c>
      <c r="H241" s="9">
        <f t="shared" si="3"/>
        <v>1.032332152585093</v>
      </c>
    </row>
    <row r="242" spans="1:8" x14ac:dyDescent="0.15">
      <c r="A242" s="1">
        <v>42635</v>
      </c>
      <c r="B242" s="4" t="str">
        <f>IFERROR(IF('排序（修正久期）'!B241=1,日收益率!B242,""),"")</f>
        <v/>
      </c>
      <c r="C242" s="4">
        <f>IFERROR(IF('排序（修正久期）'!C241=1,日收益率!C242,""),"")</f>
        <v>-4.425382236383113E-3</v>
      </c>
      <c r="D242" s="4" t="str">
        <f>IFERROR(IF('排序（修正久期）'!D241=1,日收益率!D242,""),"")</f>
        <v/>
      </c>
      <c r="E242" s="4" t="str">
        <f>IFERROR(IF('排序（修正久期）'!E241=1,日收益率!E242,""),"")</f>
        <v/>
      </c>
      <c r="F242" s="4" t="str">
        <f>IFERROR(IF('排序（修正久期）'!F241=1,日收益率!F242,""),"")</f>
        <v/>
      </c>
      <c r="H242" s="9">
        <f t="shared" si="3"/>
        <v>1.0277636882149959</v>
      </c>
    </row>
    <row r="243" spans="1:8" x14ac:dyDescent="0.15">
      <c r="A243" s="1">
        <v>42636</v>
      </c>
      <c r="B243" s="4" t="str">
        <f>IFERROR(IF('排序（修正久期）'!B242=1,日收益率!B243,""),"")</f>
        <v/>
      </c>
      <c r="C243" s="4">
        <f>IFERROR(IF('排序（修正久期）'!C242=1,日收益率!C243,""),"")</f>
        <v>4.5076780565449504E-3</v>
      </c>
      <c r="D243" s="4" t="str">
        <f>IFERROR(IF('排序（修正久期）'!D242=1,日收益率!D243,""),"")</f>
        <v/>
      </c>
      <c r="E243" s="4" t="str">
        <f>IFERROR(IF('排序（修正久期）'!E242=1,日收益率!E243,""),"")</f>
        <v/>
      </c>
      <c r="F243" s="4" t="str">
        <f>IFERROR(IF('排序（修正久期）'!F242=1,日收益率!F243,""),"")</f>
        <v/>
      </c>
      <c r="H243" s="9">
        <f t="shared" si="3"/>
        <v>1.0323965160396764</v>
      </c>
    </row>
    <row r="244" spans="1:8" x14ac:dyDescent="0.15">
      <c r="A244" s="1">
        <v>42639</v>
      </c>
      <c r="B244" s="4" t="str">
        <f>IFERROR(IF('排序（修正久期）'!B243=1,日收益率!B244,""),"")</f>
        <v/>
      </c>
      <c r="C244" s="4">
        <f>IFERROR(IF('排序（修正久期）'!C243=1,日收益率!C244,""),"")</f>
        <v>7.5721661200778279E-4</v>
      </c>
      <c r="D244" s="4" t="str">
        <f>IFERROR(IF('排序（修正久期）'!D243=1,日收益率!D244,""),"")</f>
        <v/>
      </c>
      <c r="E244" s="4" t="str">
        <f>IFERROR(IF('排序（修正久期）'!E243=1,日收益率!E244,""),"")</f>
        <v/>
      </c>
      <c r="F244" s="4" t="str">
        <f>IFERROR(IF('排序（修正久期）'!F243=1,日收益率!F244,""),"")</f>
        <v/>
      </c>
      <c r="H244" s="9">
        <f t="shared" si="3"/>
        <v>1.0331782638318006</v>
      </c>
    </row>
    <row r="245" spans="1:8" x14ac:dyDescent="0.15">
      <c r="A245" s="1">
        <v>42640</v>
      </c>
      <c r="B245" s="4" t="str">
        <f>IFERROR(IF('排序（修正久期）'!B244=1,日收益率!B245,""),"")</f>
        <v/>
      </c>
      <c r="C245" s="4">
        <f>IFERROR(IF('排序（修正久期）'!C244=1,日收益率!C245,""),"")</f>
        <v>-7.2679323251678696E-4</v>
      </c>
      <c r="D245" s="4" t="str">
        <f>IFERROR(IF('排序（修正久期）'!D244=1,日收益率!D245,""),"")</f>
        <v/>
      </c>
      <c r="E245" s="4" t="str">
        <f>IFERROR(IF('排序（修正久期）'!E244=1,日收益率!E245,""),"")</f>
        <v/>
      </c>
      <c r="F245" s="4" t="str">
        <f>IFERROR(IF('排序（修正久期）'!F244=1,日收益率!F245,""),"")</f>
        <v/>
      </c>
      <c r="H245" s="9">
        <f t="shared" si="3"/>
        <v>1.0324273568616642</v>
      </c>
    </row>
    <row r="246" spans="1:8" x14ac:dyDescent="0.15">
      <c r="A246" s="1">
        <v>42641</v>
      </c>
      <c r="B246" s="4" t="str">
        <f>IFERROR(IF('排序（修正久期）'!B245=1,日收益率!B246,""),"")</f>
        <v/>
      </c>
      <c r="C246" s="4">
        <f>IFERROR(IF('排序（修正久期）'!C245=1,日收益率!C246,""),"")</f>
        <v>3.1560572921796037E-4</v>
      </c>
      <c r="D246" s="4" t="str">
        <f>IFERROR(IF('排序（修正久期）'!D245=1,日收益率!D246,""),"")</f>
        <v/>
      </c>
      <c r="E246" s="4" t="str">
        <f>IFERROR(IF('排序（修正久期）'!E245=1,日收益率!E246,""),"")</f>
        <v/>
      </c>
      <c r="F246" s="4" t="str">
        <f>IFERROR(IF('排序（修正久期）'!F245=1,日收益率!F246,""),"")</f>
        <v/>
      </c>
      <c r="H246" s="9">
        <f t="shared" si="3"/>
        <v>1.0327531968504911</v>
      </c>
    </row>
    <row r="247" spans="1:8" x14ac:dyDescent="0.15">
      <c r="A247" s="1">
        <v>42642</v>
      </c>
      <c r="B247" s="4" t="str">
        <f>IFERROR(IF('排序（修正久期）'!B246=1,日收益率!B247,""),"")</f>
        <v/>
      </c>
      <c r="C247" s="4">
        <f>IFERROR(IF('排序（修正久期）'!C246=1,日收益率!C247,""),"")</f>
        <v>3.1550615366837675E-4</v>
      </c>
      <c r="D247" s="4" t="str">
        <f>IFERROR(IF('排序（修正久期）'!D246=1,日收益率!D247,""),"")</f>
        <v/>
      </c>
      <c r="E247" s="4" t="str">
        <f>IFERROR(IF('排序（修正久期）'!E246=1,日收益率!E247,""),"")</f>
        <v/>
      </c>
      <c r="F247" s="4" t="str">
        <f>IFERROR(IF('排序（修正久期）'!F246=1,日收益率!F247,""),"")</f>
        <v/>
      </c>
      <c r="H247" s="9">
        <f t="shared" si="3"/>
        <v>1.0330790368393181</v>
      </c>
    </row>
    <row r="248" spans="1:8" x14ac:dyDescent="0.15">
      <c r="A248" s="1">
        <v>42643</v>
      </c>
      <c r="B248" s="4" t="str">
        <f>IFERROR(IF('排序（修正久期）'!B247=1,日收益率!B248,""),"")</f>
        <v/>
      </c>
      <c r="C248" s="4">
        <f>IFERROR(IF('排序（修正久期）'!C247=1,日收益率!C248,""),"")</f>
        <v>2.3999460044599186E-3</v>
      </c>
      <c r="D248" s="4" t="str">
        <f>IFERROR(IF('排序（修正久期）'!D247=1,日收益率!D248,""),"")</f>
        <v/>
      </c>
      <c r="E248" s="4" t="str">
        <f>IFERROR(IF('排序（修正久期）'!E247=1,日收益率!E248,""),"")</f>
        <v/>
      </c>
      <c r="F248" s="4" t="str">
        <f>IFERROR(IF('排序（修正久期）'!F247=1,日收益率!F248,""),"")</f>
        <v/>
      </c>
      <c r="H248" s="9">
        <f t="shared" si="3"/>
        <v>1.035558370746072</v>
      </c>
    </row>
    <row r="249" spans="1:8" x14ac:dyDescent="0.15">
      <c r="A249" s="1">
        <v>42653</v>
      </c>
      <c r="B249" s="4" t="str">
        <f>IFERROR(IF('排序（修正久期）'!B248=1,日收益率!B249,""),"")</f>
        <v/>
      </c>
      <c r="C249" s="4">
        <f>IFERROR(IF('排序（修正久期）'!C248=1,日收益率!C249,""),"")</f>
        <v>8.7791651505986223E-4</v>
      </c>
      <c r="D249" s="4" t="str">
        <f>IFERROR(IF('排序（修正久期）'!D248=1,日收益率!D249,""),"")</f>
        <v/>
      </c>
      <c r="E249" s="4" t="str">
        <f>IFERROR(IF('排序（修正久期）'!E248=1,日收益率!E249,""),"")</f>
        <v/>
      </c>
      <c r="F249" s="4" t="str">
        <f>IFERROR(IF('排序（修正久期）'!F248=1,日收益率!F249,""),"")</f>
        <v/>
      </c>
      <c r="H249" s="9">
        <f t="shared" ref="H249:H312" si="4">IFERROR(H248*(1+AVERAGE(B249:F249)),H248)</f>
        <v>1.0364675045420586</v>
      </c>
    </row>
    <row r="250" spans="1:8" x14ac:dyDescent="0.15">
      <c r="A250" s="1">
        <v>42654</v>
      </c>
      <c r="B250" s="4" t="str">
        <f>IFERROR(IF('排序（修正久期）'!B249=1,日收益率!B250,""),"")</f>
        <v/>
      </c>
      <c r="C250" s="4">
        <f>IFERROR(IF('排序（修正久期）'!C249=1,日收益率!C250,""),"")</f>
        <v>8.8102763270070383E-4</v>
      </c>
      <c r="D250" s="4" t="str">
        <f>IFERROR(IF('排序（修正久期）'!D249=1,日收益率!D250,""),"")</f>
        <v/>
      </c>
      <c r="E250" s="4" t="str">
        <f>IFERROR(IF('排序（修正久期）'!E249=1,日收益率!E250,""),"")</f>
        <v/>
      </c>
      <c r="F250" s="4" t="str">
        <f>IFERROR(IF('排序（修正久期）'!F249=1,日收益率!F250,""),"")</f>
        <v/>
      </c>
      <c r="H250" s="9">
        <f t="shared" si="4"/>
        <v>1.0373806610539564</v>
      </c>
    </row>
    <row r="251" spans="1:8" x14ac:dyDescent="0.15">
      <c r="A251" s="1">
        <v>42655</v>
      </c>
      <c r="B251" s="4" t="str">
        <f>IFERROR(IF('排序（修正久期）'!B250=1,日收益率!B251,""),"")</f>
        <v/>
      </c>
      <c r="C251" s="4">
        <f>IFERROR(IF('排序（修正久期）'!C250=1,日收益率!C251,""),"")</f>
        <v>2.1973987968593178E-4</v>
      </c>
      <c r="D251" s="4" t="str">
        <f>IFERROR(IF('排序（修正久期）'!D250=1,日收益率!D251,""),"")</f>
        <v/>
      </c>
      <c r="E251" s="4" t="str">
        <f>IFERROR(IF('排序（修正久期）'!E250=1,日收益率!E251,""),"")</f>
        <v/>
      </c>
      <c r="F251" s="4" t="str">
        <f>IFERROR(IF('排序（修正久期）'!F250=1,日收益率!F251,""),"")</f>
        <v/>
      </c>
      <c r="H251" s="9">
        <f t="shared" si="4"/>
        <v>1.037608614955605</v>
      </c>
    </row>
    <row r="252" spans="1:8" x14ac:dyDescent="0.15">
      <c r="A252" s="1">
        <v>42656</v>
      </c>
      <c r="B252" s="4" t="str">
        <f>IFERROR(IF('排序（修正久期）'!B251=1,日收益率!B252,""),"")</f>
        <v/>
      </c>
      <c r="C252" s="4">
        <f>IFERROR(IF('排序（修正久期）'!C251=1,日收益率!C252,""),"")</f>
        <v>3.1015285366420287E-5</v>
      </c>
      <c r="D252" s="4" t="str">
        <f>IFERROR(IF('排序（修正久期）'!D251=1,日收益率!D252,""),"")</f>
        <v/>
      </c>
      <c r="E252" s="4" t="str">
        <f>IFERROR(IF('排序（修正久期）'!E251=1,日收益率!E252,""),"")</f>
        <v/>
      </c>
      <c r="F252" s="4" t="str">
        <f>IFERROR(IF('排序（修正久期）'!F251=1,日收益率!F252,""),"")</f>
        <v/>
      </c>
      <c r="H252" s="9">
        <f t="shared" si="4"/>
        <v>1.0376407966828964</v>
      </c>
    </row>
    <row r="253" spans="1:8" x14ac:dyDescent="0.15">
      <c r="A253" s="1">
        <v>42657</v>
      </c>
      <c r="B253" s="4" t="str">
        <f>IFERROR(IF('排序（修正久期）'!B252=1,日收益率!B253,""),"")</f>
        <v/>
      </c>
      <c r="C253" s="4">
        <f>IFERROR(IF('排序（修正久期）'!C252=1,日收益率!C253,""),"")</f>
        <v>3.0497418057573444E-3</v>
      </c>
      <c r="D253" s="4" t="str">
        <f>IFERROR(IF('排序（修正久期）'!D252=1,日收益率!D253,""),"")</f>
        <v/>
      </c>
      <c r="E253" s="4" t="str">
        <f>IFERROR(IF('排序（修正久期）'!E252=1,日收益率!E253,""),"")</f>
        <v/>
      </c>
      <c r="F253" s="4" t="str">
        <f>IFERROR(IF('排序（修正久期）'!F252=1,日收益率!F253,""),"")</f>
        <v/>
      </c>
      <c r="H253" s="9">
        <f t="shared" si="4"/>
        <v>1.0408053331998997</v>
      </c>
    </row>
    <row r="254" spans="1:8" x14ac:dyDescent="0.15">
      <c r="A254" s="1">
        <v>42660</v>
      </c>
      <c r="B254" s="4" t="str">
        <f>IFERROR(IF('排序（修正久期）'!B253=1,日收益率!B254,""),"")</f>
        <v/>
      </c>
      <c r="C254" s="4">
        <f>IFERROR(IF('排序（修正久期）'!C253=1,日收益率!C254,""),"")</f>
        <v>7.5109894923452991E-4</v>
      </c>
      <c r="D254" s="4" t="str">
        <f>IFERROR(IF('排序（修正久期）'!D253=1,日收益率!D254,""),"")</f>
        <v/>
      </c>
      <c r="E254" s="4" t="str">
        <f>IFERROR(IF('排序（修正久期）'!E253=1,日收益率!E254,""),"")</f>
        <v/>
      </c>
      <c r="F254" s="4" t="str">
        <f>IFERROR(IF('排序（修正久期）'!F253=1,日收益率!F254,""),"")</f>
        <v/>
      </c>
      <c r="H254" s="9">
        <f t="shared" si="4"/>
        <v>1.0415870809920238</v>
      </c>
    </row>
    <row r="255" spans="1:8" x14ac:dyDescent="0.15">
      <c r="A255" s="1">
        <v>42661</v>
      </c>
      <c r="B255" s="4" t="str">
        <f>IFERROR(IF('排序（修正久期）'!B254=1,日收益率!B255,""),"")</f>
        <v/>
      </c>
      <c r="C255" s="4">
        <f>IFERROR(IF('排序（修正久期）'!C254=1,日收益率!C255,""),"")</f>
        <v>-1.3787705383384585E-3</v>
      </c>
      <c r="D255" s="4" t="str">
        <f>IFERROR(IF('排序（修正久期）'!D254=1,日收益率!D255,""),"")</f>
        <v/>
      </c>
      <c r="E255" s="4" t="str">
        <f>IFERROR(IF('排序（修正久期）'!E254=1,日收益率!E255,""),"")</f>
        <v/>
      </c>
      <c r="F255" s="4" t="str">
        <f>IFERROR(IF('排序（修正久期）'!F254=1,日收益率!F255,""),"")</f>
        <v/>
      </c>
      <c r="H255" s="9">
        <f t="shared" si="4"/>
        <v>1.0401509714116381</v>
      </c>
    </row>
    <row r="256" spans="1:8" x14ac:dyDescent="0.15">
      <c r="A256" s="1">
        <v>42662</v>
      </c>
      <c r="B256" s="4" t="str">
        <f>IFERROR(IF('排序（修正久期）'!B255=1,日收益率!B256,""),"")</f>
        <v/>
      </c>
      <c r="C256" s="4">
        <f>IFERROR(IF('排序（修正久期）'!C255=1,日收益率!C256,""),"")</f>
        <v>-3.454908290232428E-4</v>
      </c>
      <c r="D256" s="4" t="str">
        <f>IFERROR(IF('排序（修正久期）'!D255=1,日收益率!D256,""),"")</f>
        <v/>
      </c>
      <c r="E256" s="4" t="str">
        <f>IFERROR(IF('排序（修正久期）'!E255=1,日收益率!E256,""),"")</f>
        <v/>
      </c>
      <c r="F256" s="4" t="str">
        <f>IFERROR(IF('排序（修正久期）'!F255=1,日收益率!F256,""),"")</f>
        <v/>
      </c>
      <c r="H256" s="9">
        <f t="shared" si="4"/>
        <v>1.0397916087902157</v>
      </c>
    </row>
    <row r="257" spans="1:8" x14ac:dyDescent="0.15">
      <c r="A257" s="1">
        <v>42663</v>
      </c>
      <c r="B257" s="4" t="str">
        <f>IFERROR(IF('排序（修正久期）'!B256=1,日收益率!B257,""),"")</f>
        <v/>
      </c>
      <c r="C257" s="4">
        <f>IFERROR(IF('排序（修正久期）'!C256=1,日收益率!C257,""),"")</f>
        <v>-6.3705767048385376E-3</v>
      </c>
      <c r="D257" s="4" t="str">
        <f>IFERROR(IF('排序（修正久期）'!D256=1,日收益率!D257,""),"")</f>
        <v/>
      </c>
      <c r="E257" s="4" t="str">
        <f>IFERROR(IF('排序（修正久期）'!E256=1,日收益率!E257,""),"")</f>
        <v/>
      </c>
      <c r="F257" s="4" t="str">
        <f>IFERROR(IF('排序（修正久期）'!F256=1,日收益率!F257,""),"")</f>
        <v/>
      </c>
      <c r="H257" s="9">
        <f t="shared" si="4"/>
        <v>1.0331675365893702</v>
      </c>
    </row>
    <row r="258" spans="1:8" x14ac:dyDescent="0.15">
      <c r="A258" s="1">
        <v>42664</v>
      </c>
      <c r="B258" s="4" t="str">
        <f>IFERROR(IF('排序（修正久期）'!B257=1,日收益率!B258,""),"")</f>
        <v/>
      </c>
      <c r="C258" s="4">
        <f>IFERROR(IF('排序（修正久期）'!C257=1,日收益率!C258,""),"")</f>
        <v>-1.010642439974041E-2</v>
      </c>
      <c r="D258" s="4" t="str">
        <f>IFERROR(IF('排序（修正久期）'!D257=1,日收益率!D258,""),"")</f>
        <v/>
      </c>
      <c r="E258" s="4" t="str">
        <f>IFERROR(IF('排序（修正久期）'!E257=1,日收益率!E258,""),"")</f>
        <v/>
      </c>
      <c r="F258" s="4" t="str">
        <f>IFERROR(IF('排序（修正久期）'!F257=1,日收益率!F258,""),"")</f>
        <v/>
      </c>
      <c r="H258" s="9">
        <f t="shared" si="4"/>
        <v>1.0227259069885637</v>
      </c>
    </row>
    <row r="259" spans="1:8" x14ac:dyDescent="0.15">
      <c r="A259" s="1">
        <v>42667</v>
      </c>
      <c r="B259" s="4" t="str">
        <f>IFERROR(IF('排序（修正久期）'!B258=1,日收益率!B259,""),"")</f>
        <v/>
      </c>
      <c r="C259" s="4">
        <f>IFERROR(IF('排序（修正久期）'!C258=1,日收益率!C259,""),"")</f>
        <v>-1.9909192579646628E-2</v>
      </c>
      <c r="D259" s="4" t="str">
        <f>IFERROR(IF('排序（修正久期）'!D258=1,日收益率!D259,""),"")</f>
        <v/>
      </c>
      <c r="E259" s="4" t="str">
        <f>IFERROR(IF('排序（修正久期）'!E258=1,日收益率!E259,""),"")</f>
        <v/>
      </c>
      <c r="F259" s="4" t="str">
        <f>IFERROR(IF('排序（修正久期）'!F258=1,日收益率!F259,""),"")</f>
        <v/>
      </c>
      <c r="H259" s="9">
        <f t="shared" si="4"/>
        <v>1.0023642599501346</v>
      </c>
    </row>
    <row r="260" spans="1:8" x14ac:dyDescent="0.15">
      <c r="A260" s="1">
        <v>42668</v>
      </c>
      <c r="B260" s="4" t="str">
        <f>IFERROR(IF('排序（修正久期）'!B259=1,日收益率!B260,""),"")</f>
        <v/>
      </c>
      <c r="C260" s="4">
        <f>IFERROR(IF('排序（修正久期）'!C259=1,日收益率!C260,""),"")</f>
        <v>1.1360109587868372E-2</v>
      </c>
      <c r="D260" s="4" t="str">
        <f>IFERROR(IF('排序（修正久期）'!D259=1,日收益率!D260,""),"")</f>
        <v/>
      </c>
      <c r="E260" s="4" t="str">
        <f>IFERROR(IF('排序（修正久期）'!E259=1,日收益率!E260,""),"")</f>
        <v/>
      </c>
      <c r="F260" s="4" t="str">
        <f>IFERROR(IF('排序（修正久期）'!F259=1,日收益率!F260,""),"")</f>
        <v/>
      </c>
      <c r="H260" s="9">
        <f t="shared" si="4"/>
        <v>1.0137512277901306</v>
      </c>
    </row>
    <row r="261" spans="1:8" x14ac:dyDescent="0.15">
      <c r="A261" s="1">
        <v>42669</v>
      </c>
      <c r="B261" s="4" t="str">
        <f>IFERROR(IF('排序（修正久期）'!B260=1,日收益率!B261,""),"")</f>
        <v/>
      </c>
      <c r="C261" s="4">
        <f>IFERROR(IF('排序（修正久期）'!C260=1,日收益率!C261,""),"")</f>
        <v>1.4801195735563155E-3</v>
      </c>
      <c r="D261" s="4" t="str">
        <f>IFERROR(IF('排序（修正久期）'!D260=1,日收益率!D261,""),"")</f>
        <v/>
      </c>
      <c r="E261" s="4" t="str">
        <f>IFERROR(IF('排序（修正久期）'!E260=1,日收益率!E261,""),"")</f>
        <v/>
      </c>
      <c r="F261" s="4" t="str">
        <f>IFERROR(IF('排序（修正久期）'!F260=1,日收益率!F261,""),"")</f>
        <v/>
      </c>
      <c r="H261" s="9">
        <f t="shared" si="4"/>
        <v>1.0152517008250996</v>
      </c>
    </row>
    <row r="262" spans="1:8" x14ac:dyDescent="0.15">
      <c r="A262" s="1">
        <v>42670</v>
      </c>
      <c r="B262" s="4" t="str">
        <f>IFERROR(IF('排序（修正久期）'!B261=1,日收益率!B262,""),"")</f>
        <v/>
      </c>
      <c r="C262" s="4">
        <f>IFERROR(IF('排序（修正久期）'!C261=1,日收益率!C262,""),"")</f>
        <v>-8.1636264939463077E-3</v>
      </c>
      <c r="D262" s="4" t="str">
        <f>IFERROR(IF('排序（修正久期）'!D261=1,日收益率!D262,""),"")</f>
        <v/>
      </c>
      <c r="E262" s="4" t="str">
        <f>IFERROR(IF('排序（修正久期）'!E261=1,日收益率!E262,""),"")</f>
        <v/>
      </c>
      <c r="F262" s="4" t="str">
        <f>IFERROR(IF('排序（修正久期）'!F261=1,日收益率!F262,""),"")</f>
        <v/>
      </c>
      <c r="H262" s="9">
        <f t="shared" si="4"/>
        <v>1.0069635651422197</v>
      </c>
    </row>
    <row r="263" spans="1:8" x14ac:dyDescent="0.15">
      <c r="A263" s="1">
        <v>42671</v>
      </c>
      <c r="B263" s="4" t="str">
        <f>IFERROR(IF('排序（修正久期）'!B262=1,日收益率!B263,""),"")</f>
        <v/>
      </c>
      <c r="C263" s="4">
        <f>IFERROR(IF('排序（修正久期）'!C262=1,日收益率!C263,""),"")</f>
        <v>6.2533457263922454E-3</v>
      </c>
      <c r="D263" s="4" t="str">
        <f>IFERROR(IF('排序（修正久期）'!D262=1,日收益率!D263,""),"")</f>
        <v/>
      </c>
      <c r="E263" s="4" t="str">
        <f>IFERROR(IF('排序（修正久期）'!E262=1,日收益率!E263,""),"")</f>
        <v/>
      </c>
      <c r="F263" s="4" t="str">
        <f>IFERROR(IF('排序（修正久期）'!F262=1,日收益率!F263,""),"")</f>
        <v/>
      </c>
      <c r="H263" s="9">
        <f t="shared" si="4"/>
        <v>1.0132604564489345</v>
      </c>
    </row>
    <row r="264" spans="1:8" x14ac:dyDescent="0.15">
      <c r="A264" s="1">
        <v>42674</v>
      </c>
      <c r="B264" s="4" t="str">
        <f>IFERROR(IF('排序（修正久期）'!B263=1,日收益率!B264,""),"")</f>
        <v/>
      </c>
      <c r="C264" s="4">
        <f>IFERROR(IF('排序（修正久期）'!C263=1,日收益率!C264,""),"")</f>
        <v>3.2832486825979945E-3</v>
      </c>
      <c r="D264" s="4" t="str">
        <f>IFERROR(IF('排序（修正久期）'!D263=1,日收益率!D264,""),"")</f>
        <v/>
      </c>
      <c r="E264" s="4" t="str">
        <f>IFERROR(IF('排序（修正久期）'!E263=1,日收益率!E264,""),"")</f>
        <v/>
      </c>
      <c r="F264" s="4" t="str">
        <f>IFERROR(IF('排序（修正久期）'!F263=1,日收益率!F264,""),"")</f>
        <v/>
      </c>
      <c r="H264" s="9">
        <f t="shared" si="4"/>
        <v>1.0165872425076992</v>
      </c>
    </row>
    <row r="265" spans="1:8" x14ac:dyDescent="0.15">
      <c r="A265" s="1">
        <v>42675</v>
      </c>
      <c r="B265" s="4" t="str">
        <f>IFERROR(IF('排序（修正久期）'!B264=1,日收益率!B265,""),"")</f>
        <v/>
      </c>
      <c r="C265" s="4">
        <f>IFERROR(IF('排序（修正久期）'!C264=1,日收益率!C265,""),"")</f>
        <v>3.9795023313788924E-3</v>
      </c>
      <c r="D265" s="4" t="str">
        <f>IFERROR(IF('排序（修正久期）'!D264=1,日收益率!D265,""),"")</f>
        <v/>
      </c>
      <c r="E265" s="4" t="str">
        <f>IFERROR(IF('排序（修正久期）'!E264=1,日收益率!E265,""),"")</f>
        <v/>
      </c>
      <c r="F265" s="4" t="str">
        <f>IFERROR(IF('排序（修正久期）'!F264=1,日收益率!F265,""),"")</f>
        <v/>
      </c>
      <c r="H265" s="9">
        <f t="shared" si="4"/>
        <v>1.0206327538093085</v>
      </c>
    </row>
    <row r="266" spans="1:8" x14ac:dyDescent="0.15">
      <c r="A266" s="1">
        <v>42676</v>
      </c>
      <c r="B266" s="4" t="str">
        <f>IFERROR(IF('排序（修正久期）'!B265=1,日收益率!B266,""),"")</f>
        <v/>
      </c>
      <c r="C266" s="4">
        <f>IFERROR(IF('排序（修正久期）'!C265=1,日收益率!C266,""),"")</f>
        <v>-2.1743357437147282E-3</v>
      </c>
      <c r="D266" s="4" t="str">
        <f>IFERROR(IF('排序（修正久期）'!D265=1,日收益率!D266,""),"")</f>
        <v/>
      </c>
      <c r="E266" s="4" t="str">
        <f>IFERROR(IF('排序（修正久期）'!E265=1,日收益率!E266,""),"")</f>
        <v/>
      </c>
      <c r="F266" s="4" t="str">
        <f>IFERROR(IF('排序（修正久期）'!F265=1,日收益率!F266,""),"")</f>
        <v/>
      </c>
      <c r="H266" s="9">
        <f t="shared" si="4"/>
        <v>1.018413555531495</v>
      </c>
    </row>
    <row r="267" spans="1:8" x14ac:dyDescent="0.15">
      <c r="A267" s="1">
        <v>42677</v>
      </c>
      <c r="B267" s="4" t="str">
        <f>IFERROR(IF('排序（修正久期）'!B266=1,日收益率!B267,""),"")</f>
        <v/>
      </c>
      <c r="C267" s="4">
        <f>IFERROR(IF('排序（修正久期）'!C266=1,日收益率!C267,""),"")</f>
        <v>-2.659655008512174E-3</v>
      </c>
      <c r="D267" s="4" t="str">
        <f>IFERROR(IF('排序（修正久期）'!D266=1,日收益率!D267,""),"")</f>
        <v/>
      </c>
      <c r="E267" s="4" t="str">
        <f>IFERROR(IF('排序（修正久期）'!E266=1,日收益率!E267,""),"")</f>
        <v/>
      </c>
      <c r="F267" s="4" t="str">
        <f>IFERROR(IF('排序（修正久期）'!F266=1,日收益率!F267,""),"")</f>
        <v/>
      </c>
      <c r="H267" s="9">
        <f t="shared" si="4"/>
        <v>1.0157049268177889</v>
      </c>
    </row>
    <row r="268" spans="1:8" x14ac:dyDescent="0.15">
      <c r="A268" s="1">
        <v>42678</v>
      </c>
      <c r="B268" s="4" t="str">
        <f>IFERROR(IF('排序（修正久期）'!B267=1,日收益率!B268,""),"")</f>
        <v/>
      </c>
      <c r="C268" s="4">
        <f>IFERROR(IF('排序（修正久期）'!C267=1,日收益率!C268,""),"")</f>
        <v>1.2845274509984961E-3</v>
      </c>
      <c r="D268" s="4" t="str">
        <f>IFERROR(IF('排序（修正久期）'!D267=1,日收益率!D268,""),"")</f>
        <v/>
      </c>
      <c r="E268" s="4" t="str">
        <f>IFERROR(IF('排序（修正久期）'!E267=1,日收益率!E268,""),"")</f>
        <v/>
      </c>
      <c r="F268" s="4" t="str">
        <f>IFERROR(IF('排序（修正久期）'!F267=1,日收益率!F268,""),"")</f>
        <v/>
      </c>
      <c r="H268" s="9">
        <f t="shared" si="4"/>
        <v>1.0170096276784009</v>
      </c>
    </row>
    <row r="269" spans="1:8" x14ac:dyDescent="0.15">
      <c r="A269" s="1">
        <v>42681</v>
      </c>
      <c r="B269" s="4" t="str">
        <f>IFERROR(IF('排序（修正久期）'!B268=1,日收益率!B269,""),"")</f>
        <v/>
      </c>
      <c r="C269" s="4">
        <f>IFERROR(IF('排序（修正久期）'!C268=1,日收益率!C269,""),"")</f>
        <v>1.1536686663589091E-3</v>
      </c>
      <c r="D269" s="4" t="str">
        <f>IFERROR(IF('排序（修正久期）'!D268=1,日收益率!D269,""),"")</f>
        <v/>
      </c>
      <c r="E269" s="4" t="str">
        <f>IFERROR(IF('排序（修正久期）'!E268=1,日收益率!E269,""),"")</f>
        <v/>
      </c>
      <c r="F269" s="4" t="str">
        <f>IFERROR(IF('排序（修正久期）'!F268=1,日收益率!F269,""),"")</f>
        <v/>
      </c>
      <c r="H269" s="9">
        <f t="shared" si="4"/>
        <v>1.0181829198192387</v>
      </c>
    </row>
    <row r="270" spans="1:8" x14ac:dyDescent="0.15">
      <c r="A270" s="1">
        <v>42682</v>
      </c>
      <c r="B270" s="4" t="str">
        <f>IFERROR(IF('排序（修正久期）'!B269=1,日收益率!B270,""),"")</f>
        <v/>
      </c>
      <c r="C270" s="4">
        <f>IFERROR(IF('排序（修正久期）'!C269=1,日收益率!C270,""),"")</f>
        <v>3.160701939219912E-5</v>
      </c>
      <c r="D270" s="4" t="str">
        <f>IFERROR(IF('排序（修正久期）'!D269=1,日收益率!D270,""),"")</f>
        <v/>
      </c>
      <c r="E270" s="4" t="str">
        <f>IFERROR(IF('排序（修正久期）'!E269=1,日收益率!E270,""),"")</f>
        <v/>
      </c>
      <c r="F270" s="4" t="str">
        <f>IFERROR(IF('排序（修正久期）'!F269=1,日收益率!F270,""),"")</f>
        <v/>
      </c>
      <c r="H270" s="9">
        <f t="shared" si="4"/>
        <v>1.0182151015465302</v>
      </c>
    </row>
    <row r="271" spans="1:8" x14ac:dyDescent="0.15">
      <c r="A271" s="1">
        <v>42683</v>
      </c>
      <c r="B271" s="4" t="str">
        <f>IFERROR(IF('排序（修正久期）'!B270=1,日收益率!B271,""),"")</f>
        <v/>
      </c>
      <c r="C271" s="4">
        <f>IFERROR(IF('排序（修正久期）'!C270=1,日收益率!C271,""),"")</f>
        <v>-1.1220137249143836E-3</v>
      </c>
      <c r="D271" s="4" t="str">
        <f>IFERROR(IF('排序（修正久期）'!D270=1,日收益率!D271,""),"")</f>
        <v/>
      </c>
      <c r="E271" s="4" t="str">
        <f>IFERROR(IF('排序（修正久期）'!E270=1,日收益率!E271,""),"")</f>
        <v/>
      </c>
      <c r="F271" s="4" t="str">
        <f>IFERROR(IF('排序（修正久期）'!F270=1,日收益率!F271,""),"")</f>
        <v/>
      </c>
      <c r="H271" s="9">
        <f t="shared" si="4"/>
        <v>1.0170726502276799</v>
      </c>
    </row>
    <row r="272" spans="1:8" x14ac:dyDescent="0.15">
      <c r="A272" s="1">
        <v>42684</v>
      </c>
      <c r="B272" s="4" t="str">
        <f>IFERROR(IF('排序（修正久期）'!B271=1,日收益率!B272,""),"")</f>
        <v/>
      </c>
      <c r="C272" s="4">
        <f>IFERROR(IF('排序（修正久期）'!C271=1,日收益率!C272,""),"")</f>
        <v>2.7264445343884169E-3</v>
      </c>
      <c r="D272" s="4" t="str">
        <f>IFERROR(IF('排序（修正久期）'!D271=1,日收益率!D272,""),"")</f>
        <v/>
      </c>
      <c r="E272" s="4" t="str">
        <f>IFERROR(IF('排序（修正久期）'!E271=1,日收益率!E272,""),"")</f>
        <v/>
      </c>
      <c r="F272" s="4" t="str">
        <f>IFERROR(IF('排序（修正久期）'!F271=1,日收益率!F272,""),"")</f>
        <v/>
      </c>
      <c r="H272" s="9">
        <f t="shared" si="4"/>
        <v>1.0198456423959692</v>
      </c>
    </row>
    <row r="273" spans="1:8" x14ac:dyDescent="0.15">
      <c r="A273" s="1">
        <v>42685</v>
      </c>
      <c r="B273" s="4" t="str">
        <f>IFERROR(IF('排序（修正久期）'!B272=1,日收益率!B273,""),"")</f>
        <v/>
      </c>
      <c r="C273" s="4">
        <f>IFERROR(IF('排序（修正久期）'!C272=1,日收益率!C273,""),"")</f>
        <v>2.2351804250786422E-4</v>
      </c>
      <c r="D273" s="4" t="str">
        <f>IFERROR(IF('排序（修正久期）'!D272=1,日收益率!D273,""),"")</f>
        <v/>
      </c>
      <c r="E273" s="4" t="str">
        <f>IFERROR(IF('排序（修正久期）'!E272=1,日收益率!E273,""),"")</f>
        <v/>
      </c>
      <c r="F273" s="4" t="str">
        <f>IFERROR(IF('排序（修正久期）'!F272=1,日收益率!F273,""),"")</f>
        <v/>
      </c>
      <c r="H273" s="9">
        <f t="shared" si="4"/>
        <v>1.0200735962976177</v>
      </c>
    </row>
    <row r="274" spans="1:8" x14ac:dyDescent="0.15">
      <c r="A274" s="1">
        <v>42688</v>
      </c>
      <c r="B274" s="4" t="str">
        <f>IFERROR(IF('排序（修正久期）'!B273=1,日收益率!B274,""),"")</f>
        <v/>
      </c>
      <c r="C274" s="4">
        <f>IFERROR(IF('排序（修正久期）'!C273=1,日收益率!C274,""),"")</f>
        <v>-2.7841495395900528E-3</v>
      </c>
      <c r="D274" s="4" t="str">
        <f>IFERROR(IF('排序（修正久期）'!D273=1,日收益率!D274,""),"")</f>
        <v/>
      </c>
      <c r="E274" s="4" t="str">
        <f>IFERROR(IF('排序（修正久期）'!E273=1,日收益率!E274,""),"")</f>
        <v/>
      </c>
      <c r="F274" s="4" t="str">
        <f>IFERROR(IF('排序（修正久期）'!F273=1,日收益率!F274,""),"")</f>
        <v/>
      </c>
      <c r="H274" s="9">
        <f t="shared" si="4"/>
        <v>1.0172335588641377</v>
      </c>
    </row>
    <row r="275" spans="1:8" x14ac:dyDescent="0.15">
      <c r="A275" s="1">
        <v>42689</v>
      </c>
      <c r="B275" s="4" t="str">
        <f>IFERROR(IF('排序（修正久期）'!B274=1,日收益率!B275,""),"")</f>
        <v/>
      </c>
      <c r="C275" s="4">
        <f>IFERROR(IF('排序（修正久期）'!C274=1,日收益率!C275,""),"")</f>
        <v>-3.7212453715115279E-3</v>
      </c>
      <c r="D275" s="4" t="str">
        <f>IFERROR(IF('排序（修正久期）'!D274=1,日收益率!D275,""),"")</f>
        <v/>
      </c>
      <c r="E275" s="4" t="str">
        <f>IFERROR(IF('排序（修正久期）'!E274=1,日收益率!E275,""),"")</f>
        <v/>
      </c>
      <c r="F275" s="4" t="str">
        <f>IFERROR(IF('排序（修正久期）'!F274=1,日收益率!F275,""),"")</f>
        <v/>
      </c>
      <c r="H275" s="9">
        <f t="shared" si="4"/>
        <v>1.0134481831914683</v>
      </c>
    </row>
    <row r="276" spans="1:8" x14ac:dyDescent="0.15">
      <c r="A276" s="1">
        <v>42690</v>
      </c>
      <c r="B276" s="4" t="str">
        <f>IFERROR(IF('排序（修正久期）'!B275=1,日收益率!B276,""),"")</f>
        <v/>
      </c>
      <c r="C276" s="4">
        <f>IFERROR(IF('排序（修正久期）'!C275=1,日收益率!C276,""),"")</f>
        <v>4.1810334562053519E-4</v>
      </c>
      <c r="D276" s="4" t="str">
        <f>IFERROR(IF('排序（修正久期）'!D275=1,日收益率!D276,""),"")</f>
        <v/>
      </c>
      <c r="E276" s="4" t="str">
        <f>IFERROR(IF('排序（修正久期）'!E275=1,日收益率!E276,""),"")</f>
        <v/>
      </c>
      <c r="F276" s="4" t="str">
        <f>IFERROR(IF('排序（修正久期）'!F275=1,日收益率!F276,""),"")</f>
        <v/>
      </c>
      <c r="H276" s="9">
        <f t="shared" si="4"/>
        <v>1.0138719092674737</v>
      </c>
    </row>
    <row r="277" spans="1:8" x14ac:dyDescent="0.15">
      <c r="A277" s="1">
        <v>42691</v>
      </c>
      <c r="B277" s="4" t="str">
        <f>IFERROR(IF('排序（修正久期）'!B276=1,日收益率!B277,""),"")</f>
        <v/>
      </c>
      <c r="C277" s="4">
        <f>IFERROR(IF('排序（修正久期）'!C276=1,日收益率!C277,""),"")</f>
        <v>-1.3199137691605189E-3</v>
      </c>
      <c r="D277" s="4" t="str">
        <f>IFERROR(IF('排序（修正久期）'!D276=1,日收益率!D277,""),"")</f>
        <v/>
      </c>
      <c r="E277" s="4" t="str">
        <f>IFERROR(IF('排序（修正久期）'!E276=1,日收益率!E277,""),"")</f>
        <v/>
      </c>
      <c r="F277" s="4" t="str">
        <f>IFERROR(IF('排序（修正久期）'!F276=1,日收益率!F277,""),"")</f>
        <v/>
      </c>
      <c r="H277" s="9">
        <f t="shared" si="4"/>
        <v>1.0125336857742666</v>
      </c>
    </row>
    <row r="278" spans="1:8" x14ac:dyDescent="0.15">
      <c r="A278" s="1">
        <v>42692</v>
      </c>
      <c r="B278" s="4" t="str">
        <f>IFERROR(IF('排序（修正久期）'!B277=1,日收益率!B278,""),"")</f>
        <v/>
      </c>
      <c r="C278" s="4">
        <f>IFERROR(IF('排序（修正久期）'!C277=1,日收益率!C278,""),"")</f>
        <v>-1.6156543665046819E-4</v>
      </c>
      <c r="D278" s="4" t="str">
        <f>IFERROR(IF('排序（修正久期）'!D277=1,日收益率!D278,""),"")</f>
        <v/>
      </c>
      <c r="E278" s="4" t="str">
        <f>IFERROR(IF('排序（修正久期）'!E277=1,日收益率!E278,""),"")</f>
        <v/>
      </c>
      <c r="F278" s="4" t="str">
        <f>IFERROR(IF('排序（修正久期）'!F277=1,日收益率!F278,""),"")</f>
        <v/>
      </c>
      <c r="H278" s="9">
        <f t="shared" si="4"/>
        <v>1.0123700953272012</v>
      </c>
    </row>
    <row r="279" spans="1:8" x14ac:dyDescent="0.15">
      <c r="A279" s="1">
        <v>42695</v>
      </c>
      <c r="B279" s="4" t="str">
        <f>IFERROR(IF('排序（修正久期）'!B278=1,日收益率!B279,""),"")</f>
        <v/>
      </c>
      <c r="C279" s="4">
        <f>IFERROR(IF('排序（修正久期）'!C278=1,日收益率!C279,""),"")</f>
        <v>-2.0318149909270833E-3</v>
      </c>
      <c r="D279" s="4" t="str">
        <f>IFERROR(IF('排序（修正久期）'!D278=1,日收益率!D279,""),"")</f>
        <v/>
      </c>
      <c r="E279" s="4" t="str">
        <f>IFERROR(IF('排序（修正久期）'!E278=1,日收益率!E279,""),"")</f>
        <v/>
      </c>
      <c r="F279" s="4" t="str">
        <f>IFERROR(IF('排序（修正久期）'!F278=1,日收益率!F279,""),"")</f>
        <v/>
      </c>
      <c r="H279" s="9">
        <f t="shared" si="4"/>
        <v>1.0103131465911492</v>
      </c>
    </row>
    <row r="280" spans="1:8" x14ac:dyDescent="0.15">
      <c r="A280" s="1">
        <v>42696</v>
      </c>
      <c r="B280" s="4" t="str">
        <f>IFERROR(IF('排序（修正久期）'!B279=1,日收益率!B280,""),"")</f>
        <v/>
      </c>
      <c r="C280" s="4">
        <f>IFERROR(IF('排序（修正久期）'!C279=1,日收益率!C280,""),"")</f>
        <v>-3.7467350449129633E-3</v>
      </c>
      <c r="D280" s="4" t="str">
        <f>IFERROR(IF('排序（修正久期）'!D279=1,日收益率!D280,""),"")</f>
        <v/>
      </c>
      <c r="E280" s="4" t="str">
        <f>IFERROR(IF('排序（修正久期）'!E279=1,日收益率!E280,""),"")</f>
        <v/>
      </c>
      <c r="F280" s="4" t="str">
        <f>IFERROR(IF('排序（修正久期）'!F279=1,日收益率!F280,""),"")</f>
        <v/>
      </c>
      <c r="H280" s="9">
        <f t="shared" si="4"/>
        <v>1.0065277709184799</v>
      </c>
    </row>
    <row r="281" spans="1:8" x14ac:dyDescent="0.15">
      <c r="A281" s="1">
        <v>42697</v>
      </c>
      <c r="B281" s="4" t="str">
        <f>IFERROR(IF('排序（修正久期）'!B280=1,日收益率!B281,""),"")</f>
        <v/>
      </c>
      <c r="C281" s="4">
        <f>IFERROR(IF('排序（修正久期）'!C280=1,日收益率!C281,""),"")</f>
        <v>1.587993067184712E-3</v>
      </c>
      <c r="D281" s="4" t="str">
        <f>IFERROR(IF('排序（修正久期）'!D280=1,日收益率!D281,""),"")</f>
        <v/>
      </c>
      <c r="E281" s="4" t="str">
        <f>IFERROR(IF('排序（修正久期）'!E280=1,日收益率!E281,""),"")</f>
        <v/>
      </c>
      <c r="F281" s="4" t="str">
        <f>IFERROR(IF('排序（修正久期）'!F280=1,日收益率!F281,""),"")</f>
        <v/>
      </c>
      <c r="H281" s="9">
        <f t="shared" si="4"/>
        <v>1.0081261300406272</v>
      </c>
    </row>
    <row r="282" spans="1:8" x14ac:dyDescent="0.15">
      <c r="A282" s="1">
        <v>42698</v>
      </c>
      <c r="B282" s="4" t="str">
        <f>IFERROR(IF('排序（修正久期）'!B281=1,日收益率!B282,""),"")</f>
        <v/>
      </c>
      <c r="C282" s="4">
        <f>IFERROR(IF('排序（修正久期）'!C281=1,日收益率!C282,""),"")</f>
        <v>-1.3274365710105318E-3</v>
      </c>
      <c r="D282" s="4" t="str">
        <f>IFERROR(IF('排序（修正久期）'!D281=1,日收益率!D282,""),"")</f>
        <v/>
      </c>
      <c r="E282" s="4" t="str">
        <f>IFERROR(IF('排序（修正久期）'!E281=1,日收益率!E282,""),"")</f>
        <v/>
      </c>
      <c r="F282" s="4" t="str">
        <f>IFERROR(IF('排序（修正久期）'!F281=1,日收益率!F282,""),"")</f>
        <v/>
      </c>
      <c r="H282" s="9">
        <f t="shared" si="4"/>
        <v>1.0067879065474199</v>
      </c>
    </row>
    <row r="283" spans="1:8" x14ac:dyDescent="0.15">
      <c r="A283" s="1">
        <v>42699</v>
      </c>
      <c r="B283" s="4" t="str">
        <f>IFERROR(IF('排序（修正久期）'!B282=1,日收益率!B283,""),"")</f>
        <v/>
      </c>
      <c r="C283" s="4">
        <f>IFERROR(IF('排序（修正久期）'!C282=1,日收益率!C283,""),"")</f>
        <v>1.3931305080927547E-3</v>
      </c>
      <c r="D283" s="4" t="str">
        <f>IFERROR(IF('排序（修正久期）'!D282=1,日收益率!D283,""),"")</f>
        <v/>
      </c>
      <c r="E283" s="4" t="str">
        <f>IFERROR(IF('排序（修正久期）'!E282=1,日收益率!E283,""),"")</f>
        <v/>
      </c>
      <c r="F283" s="4" t="str">
        <f>IFERROR(IF('排序（修正久期）'!F282=1,日收益率!F283,""),"")</f>
        <v/>
      </c>
      <c r="H283" s="9">
        <f t="shared" si="4"/>
        <v>1.0081904934952099</v>
      </c>
    </row>
    <row r="284" spans="1:8" x14ac:dyDescent="0.15">
      <c r="A284" s="1">
        <v>42702</v>
      </c>
      <c r="B284" s="4" t="str">
        <f>IFERROR(IF('排序（修正久期）'!B283=1,日收益率!B284,""),"")</f>
        <v/>
      </c>
      <c r="C284" s="4">
        <f>IFERROR(IF('排序（修正久期）'!C283=1,日收益率!C284,""),"")</f>
        <v>1.5521238294233797E-3</v>
      </c>
      <c r="D284" s="4" t="str">
        <f>IFERROR(IF('排序（修正久期）'!D283=1,日收益率!D284,""),"")</f>
        <v/>
      </c>
      <c r="E284" s="4" t="str">
        <f>IFERROR(IF('排序（修正久期）'!E283=1,日收益率!E284,""),"")</f>
        <v/>
      </c>
      <c r="F284" s="4" t="str">
        <f>IFERROR(IF('排序（修正久期）'!F283=1,日收益率!F284,""),"")</f>
        <v/>
      </c>
      <c r="H284" s="9">
        <f t="shared" si="4"/>
        <v>1.0097553299847619</v>
      </c>
    </row>
    <row r="285" spans="1:8" x14ac:dyDescent="0.15">
      <c r="A285" s="1">
        <v>42703</v>
      </c>
      <c r="B285" s="4" t="str">
        <f>IFERROR(IF('排序（修正久期）'!B284=1,日收益率!B285,""),"")</f>
        <v/>
      </c>
      <c r="C285" s="4">
        <f>IFERROR(IF('排序（修正久期）'!C284=1,日收益率!C285,""),"")</f>
        <v>-1.6161160097736271E-3</v>
      </c>
      <c r="D285" s="4" t="str">
        <f>IFERROR(IF('排序（修正久期）'!D284=1,日收益率!D285,""),"")</f>
        <v/>
      </c>
      <c r="E285" s="4" t="str">
        <f>IFERROR(IF('排序（修正久期）'!E284=1,日收益率!E285,""),"")</f>
        <v/>
      </c>
      <c r="F285" s="4" t="str">
        <f>IFERROR(IF('排序（修正久期）'!F284=1,日收益率!F285,""),"")</f>
        <v/>
      </c>
      <c r="H285" s="9">
        <f t="shared" si="4"/>
        <v>1.0081234482300192</v>
      </c>
    </row>
    <row r="286" spans="1:8" x14ac:dyDescent="0.15">
      <c r="A286" s="1">
        <v>42704</v>
      </c>
      <c r="B286" s="4" t="str">
        <f>IFERROR(IF('排序（修正久期）'!B285=1,日收益率!B286,""),"")</f>
        <v/>
      </c>
      <c r="C286" s="4">
        <f>IFERROR(IF('排序（修正久期）'!C285=1,日收益率!C286,""),"")</f>
        <v>-5.5066152538563173E-4</v>
      </c>
      <c r="D286" s="4" t="str">
        <f>IFERROR(IF('排序（修正久期）'!D285=1,日收益率!D286,""),"")</f>
        <v/>
      </c>
      <c r="E286" s="4" t="str">
        <f>IFERROR(IF('排序（修正久期）'!E285=1,日收益率!E286,""),"")</f>
        <v/>
      </c>
      <c r="F286" s="4" t="str">
        <f>IFERROR(IF('排序（修正久期）'!F285=1,日收益率!F286,""),"")</f>
        <v/>
      </c>
      <c r="H286" s="9">
        <f t="shared" si="4"/>
        <v>1.0075683134342399</v>
      </c>
    </row>
    <row r="287" spans="1:8" x14ac:dyDescent="0.15">
      <c r="A287" s="1">
        <v>42705</v>
      </c>
      <c r="B287" s="4" t="str">
        <f>IFERROR(IF('排序（修正久期）'!B286=1,日收益率!B287,""),"")</f>
        <v/>
      </c>
      <c r="C287" s="4">
        <f>IFERROR(IF('排序（修正久期）'!C286=1,日收益率!C287,""),"")</f>
        <v>7.1199573068736477E-4</v>
      </c>
      <c r="D287" s="4" t="str">
        <f>IFERROR(IF('排序（修正久期）'!D286=1,日收益率!D287,""),"")</f>
        <v/>
      </c>
      <c r="E287" s="4" t="str">
        <f>IFERROR(IF('排序（修正久期）'!E286=1,日收益率!E287,""),"")</f>
        <v/>
      </c>
      <c r="F287" s="4" t="str">
        <f>IFERROR(IF('排序（修正久期）'!F286=1,日收益率!F287,""),"")</f>
        <v/>
      </c>
      <c r="H287" s="9">
        <f t="shared" si="4"/>
        <v>1.0082856977717809</v>
      </c>
    </row>
    <row r="288" spans="1:8" x14ac:dyDescent="0.15">
      <c r="A288" s="1">
        <v>42706</v>
      </c>
      <c r="B288" s="4" t="str">
        <f>IFERROR(IF('排序（修正久期）'!B287=1,日收益率!B288,""),"")</f>
        <v/>
      </c>
      <c r="C288" s="4">
        <f>IFERROR(IF('排序（修正久期）'!C287=1,日收益率!C288,""),"")</f>
        <v>3.2316236315454994E-4</v>
      </c>
      <c r="D288" s="4" t="str">
        <f>IFERROR(IF('排序（修正久期）'!D287=1,日收益率!D288,""),"")</f>
        <v/>
      </c>
      <c r="E288" s="4" t="str">
        <f>IFERROR(IF('排序（修正久期）'!E287=1,日收益率!E288,""),"")</f>
        <v/>
      </c>
      <c r="F288" s="4" t="str">
        <f>IFERROR(IF('排序（修正久期）'!F287=1,日收益率!F288,""),"")</f>
        <v/>
      </c>
      <c r="H288" s="9">
        <f t="shared" si="4"/>
        <v>1.0086115377606077</v>
      </c>
    </row>
    <row r="289" spans="1:8" x14ac:dyDescent="0.15">
      <c r="A289" s="1">
        <v>42709</v>
      </c>
      <c r="B289" s="4" t="str">
        <f>IFERROR(IF('排序（修正久期）'!B288=1,日收益率!B289,""),"")</f>
        <v/>
      </c>
      <c r="C289" s="4">
        <f>IFERROR(IF('排序（修正久期）'!C288=1,日收益率!C289,""),"")</f>
        <v>6.780228852665271E-4</v>
      </c>
      <c r="D289" s="4" t="str">
        <f>IFERROR(IF('排序（修正久期）'!D288=1,日收益率!D289,""),"")</f>
        <v/>
      </c>
      <c r="E289" s="4" t="str">
        <f>IFERROR(IF('排序（修正久期）'!E288=1,日收益率!E289,""),"")</f>
        <v/>
      </c>
      <c r="F289" s="4" t="str">
        <f>IFERROR(IF('排序（修正久期）'!F288=1,日收益率!F289,""),"")</f>
        <v/>
      </c>
      <c r="H289" s="9">
        <f t="shared" si="4"/>
        <v>1.0092953994655534</v>
      </c>
    </row>
    <row r="290" spans="1:8" x14ac:dyDescent="0.15">
      <c r="A290" s="1">
        <v>42710</v>
      </c>
      <c r="B290" s="4" t="str">
        <f>IFERROR(IF('排序（修正久期）'!B289=1,日收益率!B290,""),"")</f>
        <v/>
      </c>
      <c r="C290" s="4">
        <f>IFERROR(IF('排序（修正久期）'!C289=1,日收益率!C290,""),"")</f>
        <v>1.2886991711136275E-4</v>
      </c>
      <c r="D290" s="4" t="str">
        <f>IFERROR(IF('排序（修正久期）'!D289=1,日收益率!D290,""),"")</f>
        <v/>
      </c>
      <c r="E290" s="4" t="str">
        <f>IFERROR(IF('排序（修正久期）'!E289=1,日收益率!E290,""),"")</f>
        <v/>
      </c>
      <c r="F290" s="4" t="str">
        <f>IFERROR(IF('排序（修正久期）'!F289=1,日收益率!F290,""),"")</f>
        <v/>
      </c>
      <c r="H290" s="9">
        <f t="shared" si="4"/>
        <v>1.0094254672800234</v>
      </c>
    </row>
    <row r="291" spans="1:8" x14ac:dyDescent="0.15">
      <c r="A291" s="1">
        <v>42711</v>
      </c>
      <c r="B291" s="4" t="str">
        <f>IFERROR(IF('排序（修正久期）'!B290=1,日收益率!B291,""),"")</f>
        <v/>
      </c>
      <c r="C291" s="4">
        <f>IFERROR(IF('排序（修正久期）'!C290=1,日收益率!C291,""),"")</f>
        <v>-2.5903500824919767E-4</v>
      </c>
      <c r="D291" s="4" t="str">
        <f>IFERROR(IF('排序（修正久期）'!D290=1,日收益率!D291,""),"")</f>
        <v/>
      </c>
      <c r="E291" s="4" t="str">
        <f>IFERROR(IF('排序（修正久期）'!E290=1,日收益率!E291,""),"")</f>
        <v/>
      </c>
      <c r="F291" s="4" t="str">
        <f>IFERROR(IF('排序（修正久期）'!F290=1,日收益率!F291,""),"")</f>
        <v/>
      </c>
      <c r="H291" s="9">
        <f t="shared" si="4"/>
        <v>1.0091639907457794</v>
      </c>
    </row>
    <row r="292" spans="1:8" x14ac:dyDescent="0.15">
      <c r="A292" s="1">
        <v>42712</v>
      </c>
      <c r="B292" s="4" t="str">
        <f>IFERROR(IF('排序（修正久期）'!B291=1,日收益率!B292,""),"")</f>
        <v/>
      </c>
      <c r="C292" s="4">
        <f>IFERROR(IF('排序（修正久期）'!C291=1,日收益率!C292,""),"")</f>
        <v>-6.5107713403955714E-5</v>
      </c>
      <c r="D292" s="4" t="str">
        <f>IFERROR(IF('排序（修正久期）'!D291=1,日收益率!D292,""),"")</f>
        <v/>
      </c>
      <c r="E292" s="4" t="str">
        <f>IFERROR(IF('排序（修正久期）'!E291=1,日收益率!E292,""),"")</f>
        <v/>
      </c>
      <c r="F292" s="4" t="str">
        <f>IFERROR(IF('排序（修正久期）'!F291=1,日收益率!F292,""),"")</f>
        <v/>
      </c>
      <c r="H292" s="9">
        <f t="shared" si="4"/>
        <v>1.0090982863858924</v>
      </c>
    </row>
    <row r="293" spans="1:8" x14ac:dyDescent="0.15">
      <c r="A293" s="1">
        <v>42713</v>
      </c>
      <c r="B293" s="4" t="str">
        <f>IFERROR(IF('排序（修正久期）'!B292=1,日收益率!B293,""),"")</f>
        <v/>
      </c>
      <c r="C293" s="4">
        <f>IFERROR(IF('排序（修正久期）'!C292=1,日收益率!C293,""),"")</f>
        <v>1.0989303036343934E-3</v>
      </c>
      <c r="D293" s="4" t="str">
        <f>IFERROR(IF('排序（修正久期）'!D292=1,日收益率!D293,""),"")</f>
        <v/>
      </c>
      <c r="E293" s="4" t="str">
        <f>IFERROR(IF('排序（修正久期）'!E292=1,日收益率!E293,""),"")</f>
        <v/>
      </c>
      <c r="F293" s="4" t="str">
        <f>IFERROR(IF('排序（修正久期）'!F292=1,日收益率!F293,""),"")</f>
        <v/>
      </c>
      <c r="H293" s="9">
        <f t="shared" si="4"/>
        <v>1.0102072150721473</v>
      </c>
    </row>
    <row r="294" spans="1:8" x14ac:dyDescent="0.15">
      <c r="A294" s="1">
        <v>42716</v>
      </c>
      <c r="B294" s="4" t="str">
        <f>IFERROR(IF('排序（修正久期）'!B293=1,日收益率!B294,""),"")</f>
        <v/>
      </c>
      <c r="C294" s="4">
        <f>IFERROR(IF('排序（修正久期）'!C293=1,日收益率!C294,""),"")</f>
        <v>-4.0710029639875467E-3</v>
      </c>
      <c r="D294" s="4" t="str">
        <f>IFERROR(IF('排序（修正久期）'!D293=1,日收益率!D294,""),"")</f>
        <v/>
      </c>
      <c r="E294" s="4" t="str">
        <f>IFERROR(IF('排序（修正久期）'!E293=1,日收益率!E294,""),"")</f>
        <v/>
      </c>
      <c r="F294" s="4" t="str">
        <f>IFERROR(IF('排序（修正久期）'!F293=1,日收益率!F294,""),"")</f>
        <v/>
      </c>
      <c r="H294" s="9">
        <f t="shared" si="4"/>
        <v>1.006094658505347</v>
      </c>
    </row>
    <row r="295" spans="1:8" x14ac:dyDescent="0.15">
      <c r="A295" s="1">
        <v>42717</v>
      </c>
      <c r="B295" s="4" t="str">
        <f>IFERROR(IF('排序（修正久期）'!B294=1,日收益率!B295,""),"")</f>
        <v/>
      </c>
      <c r="C295" s="4">
        <f>IFERROR(IF('排序（修正久期）'!C294=1,日收益率!C295,""),"")</f>
        <v>5.1845237301928471E-4</v>
      </c>
      <c r="D295" s="4" t="str">
        <f>IFERROR(IF('排序（修正久期）'!D294=1,日收益率!D295,""),"")</f>
        <v/>
      </c>
      <c r="E295" s="4" t="str">
        <f>IFERROR(IF('排序（修正久期）'!E294=1,日收益率!E295,""),"")</f>
        <v/>
      </c>
      <c r="F295" s="4" t="str">
        <f>IFERROR(IF('排序（修正久期）'!F294=1,日收益率!F295,""),"")</f>
        <v/>
      </c>
      <c r="H295" s="9">
        <f t="shared" si="4"/>
        <v>1.0066162706685311</v>
      </c>
    </row>
    <row r="296" spans="1:8" x14ac:dyDescent="0.15">
      <c r="A296" s="1">
        <v>42718</v>
      </c>
      <c r="B296" s="4" t="str">
        <f>IFERROR(IF('排序（修正久期）'!B295=1,日收益率!B296,""),"")</f>
        <v/>
      </c>
      <c r="C296" s="4">
        <f>IFERROR(IF('排序（修正久期）'!C295=1,日收益率!C296,""),"")</f>
        <v>2.8520085946563967E-3</v>
      </c>
      <c r="D296" s="4" t="str">
        <f>IFERROR(IF('排序（修正久期）'!D295=1,日收益率!D296,""),"")</f>
        <v/>
      </c>
      <c r="E296" s="4" t="str">
        <f>IFERROR(IF('排序（修正久期）'!E295=1,日收益率!E296,""),"")</f>
        <v/>
      </c>
      <c r="F296" s="4" t="str">
        <f>IFERROR(IF('排序（修正久期）'!F295=1,日收益率!F296,""),"")</f>
        <v/>
      </c>
      <c r="H296" s="9">
        <f t="shared" si="4"/>
        <v>1.0094871489239987</v>
      </c>
    </row>
    <row r="297" spans="1:8" x14ac:dyDescent="0.15">
      <c r="A297" s="1">
        <v>42719</v>
      </c>
      <c r="B297" s="4" t="str">
        <f>IFERROR(IF('排序（修正久期）'!B296=1,日收益率!B297,""),"")</f>
        <v/>
      </c>
      <c r="C297" s="4">
        <f>IFERROR(IF('排序（修正久期）'!C296=1,日收益率!C297,""),"")</f>
        <v>-4.1376653737845714E-3</v>
      </c>
      <c r="D297" s="4" t="str">
        <f>IFERROR(IF('排序（修正久期）'!D296=1,日收益率!D297,""),"")</f>
        <v/>
      </c>
      <c r="E297" s="4" t="str">
        <f>IFERROR(IF('排序（修正久期）'!E296=1,日收益率!E297,""),"")</f>
        <v/>
      </c>
      <c r="F297" s="4" t="str">
        <f>IFERROR(IF('排序（修正久期）'!F296=1,日收益率!F297,""),"")</f>
        <v/>
      </c>
      <c r="H297" s="9">
        <f t="shared" si="4"/>
        <v>1.0053102289026155</v>
      </c>
    </row>
    <row r="298" spans="1:8" x14ac:dyDescent="0.15">
      <c r="A298" s="1">
        <v>42720</v>
      </c>
      <c r="B298" s="4" t="str">
        <f>IFERROR(IF('排序（修正久期）'!B297=1,日收益率!B298,""),"")</f>
        <v/>
      </c>
      <c r="C298" s="4">
        <f>IFERROR(IF('排序（修正久期）'!C297=1,日收益率!C298,""),"")</f>
        <v>3.1478208676514186E-3</v>
      </c>
      <c r="D298" s="4" t="str">
        <f>IFERROR(IF('排序（修正久期）'!D297=1,日收益率!D298,""),"")</f>
        <v/>
      </c>
      <c r="E298" s="4" t="str">
        <f>IFERROR(IF('排序（修正久期）'!E297=1,日收益率!E298,""),"")</f>
        <v/>
      </c>
      <c r="F298" s="4" t="str">
        <f>IFERROR(IF('排序（修正久期）'!F297=1,日收益率!F298,""),"")</f>
        <v/>
      </c>
      <c r="H298" s="9">
        <f t="shared" si="4"/>
        <v>1.0084747654196184</v>
      </c>
    </row>
    <row r="299" spans="1:8" x14ac:dyDescent="0.15">
      <c r="A299" s="1">
        <v>42723</v>
      </c>
      <c r="B299" s="4" t="str">
        <f>IFERROR(IF('排序（修正久期）'!B298=1,日收益率!B299,""),"")</f>
        <v/>
      </c>
      <c r="C299" s="4">
        <f>IFERROR(IF('排序（修正久期）'!C298=1,日收益率!C299,""),"")</f>
        <v>-1.9425995731864321E-3</v>
      </c>
      <c r="D299" s="4" t="str">
        <f>IFERROR(IF('排序（修正久期）'!D298=1,日收益率!D299,""),"")</f>
        <v/>
      </c>
      <c r="E299" s="4" t="str">
        <f>IFERROR(IF('排序（修正久期）'!E298=1,日收益率!E299,""),"")</f>
        <v/>
      </c>
      <c r="F299" s="4" t="str">
        <f>IFERROR(IF('排序（修正久期）'!F298=1,日收益率!F299,""),"")</f>
        <v/>
      </c>
      <c r="H299" s="9">
        <f t="shared" si="4"/>
        <v>1.006515702770745</v>
      </c>
    </row>
    <row r="300" spans="1:8" x14ac:dyDescent="0.15">
      <c r="A300" s="1">
        <v>42724</v>
      </c>
      <c r="B300" s="4" t="str">
        <f>IFERROR(IF('排序（修正久期）'!B299=1,日收益率!B300,""),"")</f>
        <v/>
      </c>
      <c r="C300" s="4">
        <f>IFERROR(IF('排序（修正久期）'!C299=1,日收益率!C300,""),"")</f>
        <v>-3.0801040201219321E-3</v>
      </c>
      <c r="D300" s="4" t="str">
        <f>IFERROR(IF('排序（修正久期）'!D299=1,日收益率!D300,""),"")</f>
        <v/>
      </c>
      <c r="E300" s="4" t="str">
        <f>IFERROR(IF('排序（修正久期）'!E299=1,日收益率!E300,""),"")</f>
        <v/>
      </c>
      <c r="F300" s="4" t="str">
        <f>IFERROR(IF('排序（修正久期）'!F299=1,日收益率!F300,""),"")</f>
        <v/>
      </c>
      <c r="H300" s="9">
        <f t="shared" si="4"/>
        <v>1.0034155297083249</v>
      </c>
    </row>
    <row r="301" spans="1:8" x14ac:dyDescent="0.15">
      <c r="A301" s="1">
        <v>42725</v>
      </c>
      <c r="B301" s="4" t="str">
        <f>IFERROR(IF('排序（修正久期）'!B300=1,日收益率!B301,""),"")</f>
        <v/>
      </c>
      <c r="C301" s="4">
        <f>IFERROR(IF('排序（修正久期）'!C300=1,日收益率!C301,""),"")</f>
        <v>3.1537647398409696E-3</v>
      </c>
      <c r="D301" s="4" t="str">
        <f>IFERROR(IF('排序（修正久期）'!D300=1,日收益率!D301,""),"")</f>
        <v/>
      </c>
      <c r="E301" s="4" t="str">
        <f>IFERROR(IF('排序（修正久期）'!E300=1,日收益率!E301,""),"")</f>
        <v/>
      </c>
      <c r="F301" s="4" t="str">
        <f>IFERROR(IF('排序（修正久期）'!F300=1,日收益率!F301,""),"")</f>
        <v/>
      </c>
      <c r="H301" s="9">
        <f t="shared" si="4"/>
        <v>1.0065800662253279</v>
      </c>
    </row>
    <row r="302" spans="1:8" x14ac:dyDescent="0.15">
      <c r="A302" s="1">
        <v>42726</v>
      </c>
      <c r="B302" s="4" t="str">
        <f>IFERROR(IF('排序（修正久期）'!B301=1,日收益率!B302,""),"")</f>
        <v/>
      </c>
      <c r="C302" s="4">
        <f>IFERROR(IF('排序（修正久期）'!C301=1,日收益率!C302,""),"")</f>
        <v>2.8521111750539063E-3</v>
      </c>
      <c r="D302" s="4" t="str">
        <f>IFERROR(IF('排序（修正久期）'!D301=1,日收益率!D302,""),"")</f>
        <v/>
      </c>
      <c r="E302" s="4" t="str">
        <f>IFERROR(IF('排序（修正久期）'!E301=1,日收益率!E302,""),"")</f>
        <v/>
      </c>
      <c r="F302" s="4" t="str">
        <f>IFERROR(IF('排序（修正久期）'!F301=1,日收益率!F302,""),"")</f>
        <v/>
      </c>
      <c r="H302" s="9">
        <f t="shared" si="4"/>
        <v>1.0094509444807958</v>
      </c>
    </row>
    <row r="303" spans="1:8" x14ac:dyDescent="0.15">
      <c r="A303" s="1">
        <v>42727</v>
      </c>
      <c r="B303" s="4" t="str">
        <f>IFERROR(IF('排序（修正久期）'!B302=1,日收益率!B303,""),"")</f>
        <v/>
      </c>
      <c r="C303" s="4">
        <f>IFERROR(IF('排序（修正久期）'!C302=1,日收益率!C303,""),"")</f>
        <v>4.8803620553843352E-3</v>
      </c>
      <c r="D303" s="4" t="str">
        <f>IFERROR(IF('排序（修正久期）'!D302=1,日收益率!D303,""),"")</f>
        <v/>
      </c>
      <c r="E303" s="4" t="str">
        <f>IFERROR(IF('排序（修正久期）'!E302=1,日收益率!E303,""),"")</f>
        <v/>
      </c>
      <c r="F303" s="4" t="str">
        <f>IFERROR(IF('排序（修正久期）'!F302=1,日收益率!F303,""),"")</f>
        <v/>
      </c>
      <c r="H303" s="9">
        <f t="shared" si="4"/>
        <v>1.0143774305670117</v>
      </c>
    </row>
    <row r="304" spans="1:8" x14ac:dyDescent="0.15">
      <c r="A304" s="1">
        <v>42730</v>
      </c>
      <c r="B304" s="4" t="str">
        <f>IFERROR(IF('排序（修正久期）'!B303=1,日收益率!B304,""),"")</f>
        <v/>
      </c>
      <c r="C304" s="4">
        <f>IFERROR(IF('排序（修正久期）'!C303=1,日收益率!C304,""),"")</f>
        <v>-4.838153200252826E-4</v>
      </c>
      <c r="D304" s="4" t="str">
        <f>IFERROR(IF('排序（修正久期）'!D303=1,日收益率!D304,""),"")</f>
        <v/>
      </c>
      <c r="E304" s="4" t="str">
        <f>IFERROR(IF('排序（修正久期）'!E303=1,日收益率!E304,""),"")</f>
        <v/>
      </c>
      <c r="F304" s="4" t="str">
        <f>IFERROR(IF('排序（修正久期）'!F303=1,日收益率!F304,""),"")</f>
        <v/>
      </c>
      <c r="H304" s="9">
        <f t="shared" si="4"/>
        <v>1.0138866592258156</v>
      </c>
    </row>
    <row r="305" spans="1:8" x14ac:dyDescent="0.15">
      <c r="A305" s="1">
        <v>42731</v>
      </c>
      <c r="B305" s="4" t="str">
        <f>IFERROR(IF('排序（修正久期）'!B304=1,日收益率!B305,""),"")</f>
        <v/>
      </c>
      <c r="C305" s="4">
        <f>IFERROR(IF('排序（修正久期）'!C304=1,日收益率!C305,""),"")</f>
        <v>2.059194229494965E-3</v>
      </c>
      <c r="D305" s="4" t="str">
        <f>IFERROR(IF('排序（修正久期）'!D304=1,日收益率!D305,""),"")</f>
        <v/>
      </c>
      <c r="E305" s="4" t="str">
        <f>IFERROR(IF('排序（修正久期）'!E304=1,日收益率!E305,""),"")</f>
        <v/>
      </c>
      <c r="F305" s="4" t="str">
        <f>IFERROR(IF('排序（修正久期）'!F304=1,日收益率!F305,""),"")</f>
        <v/>
      </c>
      <c r="H305" s="9">
        <f t="shared" si="4"/>
        <v>1.0159744487838553</v>
      </c>
    </row>
    <row r="306" spans="1:8" x14ac:dyDescent="0.15">
      <c r="A306" s="1">
        <v>42732</v>
      </c>
      <c r="B306" s="4" t="str">
        <f>IFERROR(IF('排序（修正久期）'!B305=1,日收益率!B306,""),"")</f>
        <v/>
      </c>
      <c r="C306" s="4">
        <f>IFERROR(IF('排序（修正久期）'!C305=1,日收益率!C306,""),"")</f>
        <v>-1.79891721813219E-3</v>
      </c>
      <c r="D306" s="4" t="str">
        <f>IFERROR(IF('排序（修正久期）'!D305=1,日收益率!D306,""),"")</f>
        <v/>
      </c>
      <c r="E306" s="4" t="str">
        <f>IFERROR(IF('排序（修正久期）'!E305=1,日收益率!E306,""),"")</f>
        <v/>
      </c>
      <c r="F306" s="4" t="str">
        <f>IFERROR(IF('排序（修正久期）'!F305=1,日收益率!F306,""),"")</f>
        <v/>
      </c>
      <c r="H306" s="9">
        <f t="shared" si="4"/>
        <v>1.0141467948547558</v>
      </c>
    </row>
    <row r="307" spans="1:8" x14ac:dyDescent="0.15">
      <c r="A307" s="1">
        <v>42733</v>
      </c>
      <c r="B307" s="4" t="str">
        <f>IFERROR(IF('排序（修正久期）'!B306=1,日收益率!B307,""),"")</f>
        <v/>
      </c>
      <c r="C307" s="4">
        <f>IFERROR(IF('排序（修正久期）'!C306=1,日收益率!C307,""),"")</f>
        <v>9.0041847642852169E-4</v>
      </c>
      <c r="D307" s="4" t="str">
        <f>IFERROR(IF('排序（修正久期）'!D306=1,日收益率!D307,""),"")</f>
        <v/>
      </c>
      <c r="E307" s="4" t="str">
        <f>IFERROR(IF('排序（修正久期）'!E306=1,日收益率!E307,""),"")</f>
        <v/>
      </c>
      <c r="F307" s="4" t="str">
        <f>IFERROR(IF('排序（修正久期）'!F306=1,日收益率!F307,""),"")</f>
        <v/>
      </c>
      <c r="H307" s="9">
        <f t="shared" si="4"/>
        <v>1.0150599513666538</v>
      </c>
    </row>
    <row r="308" spans="1:8" x14ac:dyDescent="0.15">
      <c r="A308" s="1">
        <v>42734</v>
      </c>
      <c r="B308" s="4" t="str">
        <f>IFERROR(IF('排序（修正久期）'!B307=1,日收益率!B308,""),"")</f>
        <v/>
      </c>
      <c r="C308" s="4">
        <f>IFERROR(IF('排序（修正久期）'!C307=1,日收益率!C308,""),"")</f>
        <v>3.7926224180842016E-3</v>
      </c>
      <c r="D308" s="4" t="str">
        <f>IFERROR(IF('排序（修正久期）'!D307=1,日收益率!D308,""),"")</f>
        <v/>
      </c>
      <c r="E308" s="4" t="str">
        <f>IFERROR(IF('排序（修正久期）'!E307=1,日收益率!E308,""),"")</f>
        <v/>
      </c>
      <c r="F308" s="4" t="str">
        <f>IFERROR(IF('排序（修正久期）'!F307=1,日收益率!F308,""),"")</f>
        <v/>
      </c>
      <c r="H308" s="9">
        <f t="shared" si="4"/>
        <v>1.0189096904939066</v>
      </c>
    </row>
    <row r="309" spans="1:8" x14ac:dyDescent="0.15">
      <c r="A309" s="1">
        <v>42738</v>
      </c>
      <c r="B309" s="4" t="str">
        <f>IFERROR(IF('排序（修正久期）'!B308=1,日收益率!B309,""),"")</f>
        <v/>
      </c>
      <c r="C309" s="4">
        <f>IFERROR(IF('排序（修正久期）'!C308=1,日收益率!C309,""),"")</f>
        <v>3.104490654285641E-3</v>
      </c>
      <c r="D309" s="4" t="str">
        <f>IFERROR(IF('排序（修正久期）'!D308=1,日收益率!D309,""),"")</f>
        <v/>
      </c>
      <c r="E309" s="4" t="str">
        <f>IFERROR(IF('排序（修正久期）'!E308=1,日收益率!E309,""),"")</f>
        <v/>
      </c>
      <c r="F309" s="4" t="str">
        <f>IFERROR(IF('排序（修正久期）'!F308=1,日收益率!F309,""),"")</f>
        <v/>
      </c>
      <c r="H309" s="9">
        <f t="shared" si="4"/>
        <v>1.0220728861056059</v>
      </c>
    </row>
    <row r="310" spans="1:8" x14ac:dyDescent="0.15">
      <c r="A310" s="1">
        <v>42739</v>
      </c>
      <c r="B310" s="4" t="str">
        <f>IFERROR(IF('排序（修正久期）'!B309=1,日收益率!B310,""),"")</f>
        <v/>
      </c>
      <c r="C310" s="4">
        <f>IFERROR(IF('排序（修正久期）'!C309=1,日收益率!C310,""),"")</f>
        <v>1.3722964055280507E-3</v>
      </c>
      <c r="D310" s="4" t="str">
        <f>IFERROR(IF('排序（修正久期）'!D309=1,日收益率!D310,""),"")</f>
        <v/>
      </c>
      <c r="E310" s="4" t="str">
        <f>IFERROR(IF('排序（修正久期）'!E309=1,日收益率!E310,""),"")</f>
        <v/>
      </c>
      <c r="F310" s="4" t="str">
        <f>IFERROR(IF('排序（修正久期）'!F309=1,日收益率!F310,""),"")</f>
        <v/>
      </c>
      <c r="H310" s="9">
        <f t="shared" si="4"/>
        <v>1.0234754730533964</v>
      </c>
    </row>
    <row r="311" spans="1:8" x14ac:dyDescent="0.15">
      <c r="A311" s="1">
        <v>42740</v>
      </c>
      <c r="B311" s="4" t="str">
        <f>IFERROR(IF('排序（修正久期）'!B310=1,日收益率!B311,""),"")</f>
        <v/>
      </c>
      <c r="C311" s="4">
        <f>IFERROR(IF('排序（修正久期）'!C310=1,日收益率!C311,""),"")</f>
        <v>-1.598381704032148E-4</v>
      </c>
      <c r="D311" s="4" t="str">
        <f>IFERROR(IF('排序（修正久期）'!D310=1,日收益率!D311,""),"")</f>
        <v/>
      </c>
      <c r="E311" s="4" t="str">
        <f>IFERROR(IF('排序（修正久期）'!E310=1,日收益率!E311,""),"")</f>
        <v/>
      </c>
      <c r="F311" s="4" t="str">
        <f>IFERROR(IF('排序（修正久期）'!F310=1,日收益率!F311,""),"")</f>
        <v/>
      </c>
      <c r="H311" s="9">
        <f t="shared" si="4"/>
        <v>1.023311882606331</v>
      </c>
    </row>
    <row r="312" spans="1:8" x14ac:dyDescent="0.15">
      <c r="A312" s="1">
        <v>42741</v>
      </c>
      <c r="B312" s="4" t="str">
        <f>IFERROR(IF('排序（修正久期）'!B311=1,日收益率!B312,""),"")</f>
        <v/>
      </c>
      <c r="C312" s="4">
        <f>IFERROR(IF('排序（修正久期）'!C311=1,日收益率!C312,""),"")</f>
        <v>3.184170870733638E-4</v>
      </c>
      <c r="D312" s="4" t="str">
        <f>IFERROR(IF('排序（修正久期）'!D311=1,日收益率!D312,""),"")</f>
        <v/>
      </c>
      <c r="E312" s="4" t="str">
        <f>IFERROR(IF('排序（修正久期）'!E311=1,日收益率!E312,""),"")</f>
        <v/>
      </c>
      <c r="F312" s="4" t="str">
        <f>IFERROR(IF('排序（修正久期）'!F311=1,日收益率!F312,""),"")</f>
        <v/>
      </c>
      <c r="H312" s="9">
        <f t="shared" si="4"/>
        <v>1.0236377225951581</v>
      </c>
    </row>
    <row r="313" spans="1:8" x14ac:dyDescent="0.15">
      <c r="A313" s="1">
        <v>42744</v>
      </c>
      <c r="B313" s="4" t="str">
        <f>IFERROR(IF('排序（修正久期）'!B312=1,日收益率!B313,""),"")</f>
        <v/>
      </c>
      <c r="C313" s="4">
        <f>IFERROR(IF('排序（修正久期）'!C312=1,日收益率!C313,""),"")</f>
        <v>4.7681862422099819E-4</v>
      </c>
      <c r="D313" s="4" t="str">
        <f>IFERROR(IF('排序（修正久期）'!D312=1,日收益率!D313,""),"")</f>
        <v/>
      </c>
      <c r="E313" s="4" t="str">
        <f>IFERROR(IF('排序（修正久期）'!E312=1,日收益率!E313,""),"")</f>
        <v/>
      </c>
      <c r="F313" s="4" t="str">
        <f>IFERROR(IF('排序（修正久期）'!F312=1,日收益率!F313,""),"")</f>
        <v/>
      </c>
      <c r="H313" s="9">
        <f t="shared" ref="H313:H327" si="5">IFERROR(H312*(1+AVERAGE(B313:F313)),H312)</f>
        <v>1.0241258121257466</v>
      </c>
    </row>
    <row r="314" spans="1:8" x14ac:dyDescent="0.15">
      <c r="A314" s="1">
        <v>42745</v>
      </c>
      <c r="B314" s="4" t="str">
        <f>IFERROR(IF('排序（修正久期）'!B313=1,日收益率!B314,""),"")</f>
        <v/>
      </c>
      <c r="C314" s="4">
        <f>IFERROR(IF('排序（修正久期）'!C313=1,日收益率!C314,""),"")</f>
        <v>7.0048457821014765E-4</v>
      </c>
      <c r="D314" s="4" t="str">
        <f>IFERROR(IF('排序（修正久期）'!D313=1,日收益率!D314,""),"")</f>
        <v/>
      </c>
      <c r="E314" s="4" t="str">
        <f>IFERROR(IF('排序（修正久期）'!E313=1,日收益率!E314,""),"")</f>
        <v/>
      </c>
      <c r="F314" s="4" t="str">
        <f>IFERROR(IF('排序（修正久期）'!F313=1,日收益率!F314,""),"")</f>
        <v/>
      </c>
      <c r="H314" s="9">
        <f t="shared" si="5"/>
        <v>1.0248431964632876</v>
      </c>
    </row>
    <row r="315" spans="1:8" x14ac:dyDescent="0.15">
      <c r="A315" s="1">
        <v>42746</v>
      </c>
      <c r="B315" s="4" t="str">
        <f>IFERROR(IF('排序（修正久期）'!B314=1,日收益率!B315,""),"")</f>
        <v/>
      </c>
      <c r="C315" s="4">
        <f>IFERROR(IF('排序（修正久期）'!C314=1,日收益率!C315,""),"")</f>
        <v>1.9416662741464918E-3</v>
      </c>
      <c r="D315" s="4" t="str">
        <f>IFERROR(IF('排序（修正久期）'!D314=1,日收益率!D315,""),"")</f>
        <v/>
      </c>
      <c r="E315" s="4" t="str">
        <f>IFERROR(IF('排序（修正久期）'!E314=1,日收益率!E315,""),"")</f>
        <v/>
      </c>
      <c r="F315" s="4" t="str">
        <f>IFERROR(IF('排序（修正久期）'!F314=1,日收益率!F315,""),"")</f>
        <v/>
      </c>
      <c r="H315" s="9">
        <f t="shared" si="5"/>
        <v>1.0268330999341488</v>
      </c>
    </row>
    <row r="316" spans="1:8" x14ac:dyDescent="0.15">
      <c r="A316" s="1">
        <v>42747</v>
      </c>
      <c r="B316" s="4" t="str">
        <f>IFERROR(IF('排序（修正久期）'!B315=1,日收益率!B316,""),"")</f>
        <v/>
      </c>
      <c r="C316" s="4">
        <f>IFERROR(IF('排序（修正久期）'!C315=1,日收益率!C316,""),"")</f>
        <v>5.0798144627162145E-4</v>
      </c>
      <c r="D316" s="4" t="str">
        <f>IFERROR(IF('排序（修正久期）'!D315=1,日收益率!D316,""),"")</f>
        <v/>
      </c>
      <c r="E316" s="4" t="str">
        <f>IFERROR(IF('排序（修正久期）'!E315=1,日收益率!E316,""),"")</f>
        <v/>
      </c>
      <c r="F316" s="4" t="str">
        <f>IFERROR(IF('排序（修正久期）'!F315=1,日收益率!F316,""),"")</f>
        <v/>
      </c>
      <c r="H316" s="9">
        <f t="shared" si="5"/>
        <v>1.027354712097333</v>
      </c>
    </row>
    <row r="317" spans="1:8" x14ac:dyDescent="0.15">
      <c r="A317" s="1">
        <v>42748</v>
      </c>
      <c r="B317" s="4" t="str">
        <f>IFERROR(IF('排序（修正久期）'!B316=1,日收益率!B317,""),"")</f>
        <v/>
      </c>
      <c r="C317" s="4">
        <f>IFERROR(IF('排序（修正久期）'!C316=1,日收益率!C317,""),"")</f>
        <v>3.132484517043288E-5</v>
      </c>
      <c r="D317" s="4" t="str">
        <f>IFERROR(IF('排序（修正久期）'!D316=1,日收益率!D317,""),"")</f>
        <v/>
      </c>
      <c r="E317" s="4" t="str">
        <f>IFERROR(IF('排序（修正久期）'!E316=1,日收益率!E317,""),"")</f>
        <v/>
      </c>
      <c r="F317" s="4" t="str">
        <f>IFERROR(IF('排序（修正久期）'!F316=1,日收益率!F317,""),"")</f>
        <v/>
      </c>
      <c r="H317" s="9">
        <f t="shared" si="5"/>
        <v>1.0273868938246244</v>
      </c>
    </row>
    <row r="318" spans="1:8" x14ac:dyDescent="0.15">
      <c r="A318" s="1">
        <v>42751</v>
      </c>
      <c r="B318" s="4" t="str">
        <f>IFERROR(IF('排序（修正久期）'!B317=1,日收益率!B318,""),"")</f>
        <v/>
      </c>
      <c r="C318" s="4">
        <f>IFERROR(IF('排序（修正久期）'!C317=1,日收益率!C318,""),"")</f>
        <v>-9.5407268963654257E-4</v>
      </c>
      <c r="D318" s="4" t="str">
        <f>IFERROR(IF('排序（修正久期）'!D317=1,日收益率!D318,""),"")</f>
        <v/>
      </c>
      <c r="E318" s="4" t="str">
        <f>IFERROR(IF('排序（修正久期）'!E317=1,日收益率!E318,""),"")</f>
        <v/>
      </c>
      <c r="F318" s="4" t="str">
        <f>IFERROR(IF('排序（修正久期）'!F317=1,日收益率!F318,""),"")</f>
        <v/>
      </c>
      <c r="H318" s="9">
        <f t="shared" si="5"/>
        <v>1.0264066920475359</v>
      </c>
    </row>
    <row r="319" spans="1:8" x14ac:dyDescent="0.15">
      <c r="A319" s="1">
        <v>42752</v>
      </c>
      <c r="B319" s="4" t="str">
        <f>IFERROR(IF('排序（修正久期）'!B318=1,日收益率!B319,""),"")</f>
        <v/>
      </c>
      <c r="C319" s="4">
        <f>IFERROR(IF('排序（修正久期）'!C318=1,日收益率!C319,""),"")</f>
        <v>-1.5938170350315861E-4</v>
      </c>
      <c r="D319" s="4" t="str">
        <f>IFERROR(IF('排序（修正久期）'!D318=1,日收益率!D319,""),"")</f>
        <v/>
      </c>
      <c r="E319" s="4" t="str">
        <f>IFERROR(IF('排序（修正久期）'!E318=1,日收益率!E319,""),"")</f>
        <v/>
      </c>
      <c r="F319" s="4" t="str">
        <f>IFERROR(IF('排序（修正久期）'!F318=1,日收益率!F319,""),"")</f>
        <v/>
      </c>
      <c r="H319" s="9">
        <f t="shared" si="5"/>
        <v>1.0262431016004703</v>
      </c>
    </row>
    <row r="320" spans="1:8" x14ac:dyDescent="0.15">
      <c r="A320" s="1">
        <v>42753</v>
      </c>
      <c r="B320" s="4" t="str">
        <f>IFERROR(IF('排序（修正久期）'!B319=1,日收益率!B320,""),"")</f>
        <v/>
      </c>
      <c r="C320" s="4">
        <f>IFERROR(IF('排序（修正久期）'!C319=1,日收益率!C320,""),"")</f>
        <v>8.8980526200255206E-4</v>
      </c>
      <c r="D320" s="4" t="str">
        <f>IFERROR(IF('排序（修正久期）'!D319=1,日收益率!D320,""),"")</f>
        <v/>
      </c>
      <c r="E320" s="4" t="str">
        <f>IFERROR(IF('排序（修正久期）'!E319=1,日收益率!E320,""),"")</f>
        <v/>
      </c>
      <c r="F320" s="4" t="str">
        <f>IFERROR(IF('排序（修正久期）'!F319=1,日收益率!F320,""),"")</f>
        <v/>
      </c>
      <c r="H320" s="9">
        <f t="shared" si="5"/>
        <v>1.0271562581123681</v>
      </c>
    </row>
    <row r="321" spans="1:8" x14ac:dyDescent="0.15">
      <c r="A321" s="1">
        <v>42754</v>
      </c>
      <c r="B321" s="4" t="str">
        <f>IFERROR(IF('排序（修正久期）'!B320=1,日收益率!B321,""),"")</f>
        <v/>
      </c>
      <c r="C321" s="4">
        <f>IFERROR(IF('排序（修正久期）'!C320=1,日收益率!C321,""),"")</f>
        <v>-2.545635410179381E-4</v>
      </c>
      <c r="D321" s="4" t="str">
        <f>IFERROR(IF('排序（修正久期）'!D320=1,日收益率!D321,""),"")</f>
        <v/>
      </c>
      <c r="E321" s="4" t="str">
        <f>IFERROR(IF('排序（修正久期）'!E320=1,日收益率!E321,""),"")</f>
        <v/>
      </c>
      <c r="F321" s="4" t="str">
        <f>IFERROR(IF('排序（修正久期）'!F320=1,日收益率!F321,""),"")</f>
        <v/>
      </c>
      <c r="H321" s="9">
        <f t="shared" si="5"/>
        <v>1.0268947815781242</v>
      </c>
    </row>
    <row r="322" spans="1:8" x14ac:dyDescent="0.15">
      <c r="A322" s="1">
        <v>42755</v>
      </c>
      <c r="B322" s="4" t="str">
        <f>IFERROR(IF('排序（修正久期）'!B321=1,日收益率!B322,""),"")</f>
        <v/>
      </c>
      <c r="C322" s="4">
        <f>IFERROR(IF('排序（修正久期）'!C321=1,日收益率!C322,""),"")</f>
        <v>1.3658526393860448E-3</v>
      </c>
      <c r="D322" s="4" t="str">
        <f>IFERROR(IF('排序（修正久期）'!D321=1,日收益率!D322,""),"")</f>
        <v/>
      </c>
      <c r="E322" s="4" t="str">
        <f>IFERROR(IF('排序（修正久期）'!E321=1,日收益率!E322,""),"")</f>
        <v/>
      </c>
      <c r="F322" s="4" t="str">
        <f>IFERROR(IF('排序（修正久期）'!F321=1,日收益率!F322,""),"")</f>
        <v/>
      </c>
      <c r="H322" s="9">
        <f t="shared" si="5"/>
        <v>1.0282973685259145</v>
      </c>
    </row>
    <row r="323" spans="1:8" x14ac:dyDescent="0.15">
      <c r="A323" s="1">
        <v>42758</v>
      </c>
      <c r="B323" s="4" t="str">
        <f>IFERROR(IF('排序（修正久期）'!B322=1,日收益率!B323,""),"")</f>
        <v/>
      </c>
      <c r="C323" s="4">
        <f>IFERROR(IF('排序（修正久期）'!C322=1,日收益率!C323,""),"")</f>
        <v>1.3313894959758876E-3</v>
      </c>
      <c r="D323" s="4" t="str">
        <f>IFERROR(IF('排序（修正久期）'!D322=1,日收益率!D323,""),"")</f>
        <v/>
      </c>
      <c r="E323" s="4" t="str">
        <f>IFERROR(IF('排序（修正久期）'!E322=1,日收益率!E323,""),"")</f>
        <v/>
      </c>
      <c r="F323" s="4" t="str">
        <f>IFERROR(IF('排序（修正久期）'!F322=1,日收益率!F323,""),"")</f>
        <v/>
      </c>
      <c r="H323" s="9">
        <f t="shared" si="5"/>
        <v>1.0296664328411096</v>
      </c>
    </row>
    <row r="324" spans="1:8" x14ac:dyDescent="0.15">
      <c r="A324" s="1">
        <v>42759</v>
      </c>
      <c r="B324" s="4" t="str">
        <f>IFERROR(IF('排序（修正久期）'!B323=1,日收益率!B324,""),"")</f>
        <v/>
      </c>
      <c r="C324" s="4">
        <f>IFERROR(IF('排序（修正久期）'!C323=1,日收益率!C324,""),"")</f>
        <v>1.1720443970417715E-3</v>
      </c>
      <c r="D324" s="4" t="str">
        <f>IFERROR(IF('排序（修正久期）'!D323=1,日收益率!D324,""),"")</f>
        <v/>
      </c>
      <c r="E324" s="4" t="str">
        <f>IFERROR(IF('排序（修正久期）'!E323=1,日收益率!E324,""),"")</f>
        <v/>
      </c>
      <c r="F324" s="4" t="str">
        <f>IFERROR(IF('排序（修正久期）'!F323=1,日收益率!F324,""),"")</f>
        <v/>
      </c>
      <c r="H324" s="9">
        <f t="shared" si="5"/>
        <v>1.030873247614543</v>
      </c>
    </row>
    <row r="325" spans="1:8" x14ac:dyDescent="0.15">
      <c r="A325" s="1">
        <v>42760</v>
      </c>
      <c r="B325" s="4" t="str">
        <f>IFERROR(IF('排序（修正久期）'!B324=1,日收益率!B325,""),"")</f>
        <v/>
      </c>
      <c r="C325" s="4">
        <f>IFERROR(IF('排序（修正久期）'!C324=1,日收益率!C325,""),"")</f>
        <v>3.1608152562023761E-4</v>
      </c>
      <c r="D325" s="4" t="str">
        <f>IFERROR(IF('排序（修正久期）'!D324=1,日收益率!D325,""),"")</f>
        <v/>
      </c>
      <c r="E325" s="4" t="str">
        <f>IFERROR(IF('排序（修正久期）'!E324=1,日收益率!E325,""),"")</f>
        <v/>
      </c>
      <c r="F325" s="4" t="str">
        <f>IFERROR(IF('排序（修正久期）'!F324=1,日收益率!F325,""),"")</f>
        <v/>
      </c>
      <c r="H325" s="9">
        <f t="shared" si="5"/>
        <v>1.0311990876033701</v>
      </c>
    </row>
    <row r="326" spans="1:8" x14ac:dyDescent="0.15">
      <c r="A326" s="1">
        <v>42761</v>
      </c>
      <c r="B326" s="4" t="str">
        <f>IFERROR(IF('排序（修正久期）'!B325=1,日收益率!B326,""),"")</f>
        <v/>
      </c>
      <c r="C326" s="4">
        <f>IFERROR(IF('排序（修正久期）'!C325=1,日收益率!C326,""),"")</f>
        <v>2.3093967481198074E-3</v>
      </c>
      <c r="D326" s="4" t="str">
        <f>IFERROR(IF('排序（修正久期）'!D325=1,日收益率!D326,""),"")</f>
        <v/>
      </c>
      <c r="E326" s="4" t="str">
        <f>IFERROR(IF('排序（修正久期）'!E325=1,日收益率!E326,""),"")</f>
        <v/>
      </c>
      <c r="F326" s="4" t="str">
        <f>IFERROR(IF('排序（修正久期）'!F325=1,日收益率!F326,""),"")</f>
        <v/>
      </c>
      <c r="H326" s="9">
        <f t="shared" si="5"/>
        <v>1.0335805354229455</v>
      </c>
    </row>
    <row r="327" spans="1:8" x14ac:dyDescent="0.15">
      <c r="A327" s="1">
        <v>42769</v>
      </c>
      <c r="B327" s="4" t="str">
        <f>IFERROR(IF('排序（修正久期）'!B326=1,日收益率!B327,""),"")</f>
        <v/>
      </c>
      <c r="C327" s="4">
        <f>IFERROR(IF('排序（修正久期）'!C326=1,日收益率!C327,""),"")</f>
        <v>3.43795082562659E-4</v>
      </c>
      <c r="D327" s="4" t="str">
        <f>IFERROR(IF('排序（修正久期）'!D326=1,日收益率!D327,""),"")</f>
        <v/>
      </c>
      <c r="E327" s="4" t="str">
        <f>IFERROR(IF('排序（修正久期）'!E326=1,日收益率!E327,""),"")</f>
        <v/>
      </c>
      <c r="F327" s="4" t="str">
        <f>IFERROR(IF('排序（修正久期）'!F326=1,日收益率!F327,""),"")</f>
        <v/>
      </c>
      <c r="H327" s="9">
        <f t="shared" si="5"/>
        <v>1.0339358753284564</v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7"/>
  <sheetViews>
    <sheetView topLeftCell="A37" workbookViewId="0">
      <selection activeCell="C13" sqref="C13"/>
    </sheetView>
  </sheetViews>
  <sheetFormatPr defaultRowHeight="13.5" x14ac:dyDescent="0.15"/>
  <cols>
    <col min="1" max="1" width="11.5" style="1" customWidth="1"/>
    <col min="2" max="2" width="10.5" style="2" bestFit="1" customWidth="1"/>
    <col min="5" max="5" width="9" style="16"/>
  </cols>
  <sheetData>
    <row r="1" spans="1:7" x14ac:dyDescent="0.15">
      <c r="A1" s="1" t="s">
        <v>0</v>
      </c>
      <c r="B1" s="15" t="s">
        <v>28</v>
      </c>
    </row>
    <row r="2" spans="1:7" x14ac:dyDescent="0.15">
      <c r="A2" s="1" t="s">
        <v>1</v>
      </c>
      <c r="B2" s="2" t="s">
        <v>27</v>
      </c>
      <c r="C2" t="s">
        <v>29</v>
      </c>
    </row>
    <row r="3" spans="1:7" x14ac:dyDescent="0.15">
      <c r="A3" s="1">
        <v>42277</v>
      </c>
      <c r="B3" s="2">
        <v>130.13</v>
      </c>
      <c r="C3" s="2">
        <f ca="1">IFERROR(AVERAGE(OFFSET(B3,0,0,-参数!B$9,1)),AVERAGE(B$3:B3))</f>
        <v>130.13</v>
      </c>
      <c r="D3" t="str">
        <f ca="1">IF(B3&gt;C3,"买","卖")</f>
        <v>卖</v>
      </c>
      <c r="E3" s="16">
        <v>1</v>
      </c>
      <c r="G3">
        <f>CORREL(B:B,日收益率!I:I)</f>
        <v>0.35672406891184794</v>
      </c>
    </row>
    <row r="4" spans="1:7" x14ac:dyDescent="0.15">
      <c r="A4" s="1">
        <v>42285</v>
      </c>
      <c r="B4" s="2">
        <v>130.13</v>
      </c>
      <c r="C4" s="2">
        <f ca="1">IFERROR(AVERAGE(OFFSET(B4,0,0,-参数!B$9,1)),AVERAGE(B$3:B4))</f>
        <v>130.13</v>
      </c>
      <c r="D4" t="str">
        <f t="shared" ref="D4:D67" ca="1" si="0">IF(B4&gt;C4,"买","卖")</f>
        <v>卖</v>
      </c>
      <c r="E4" s="16">
        <f ca="1">E3*(1+IF(D3="卖",日收益率!E4,日收益率!C4))</f>
        <v>1.0014601033283836</v>
      </c>
    </row>
    <row r="5" spans="1:7" x14ac:dyDescent="0.15">
      <c r="A5" s="1">
        <v>42286</v>
      </c>
      <c r="B5" s="2">
        <v>130.12</v>
      </c>
      <c r="C5" s="2">
        <f ca="1">IFERROR(AVERAGE(OFFSET(B5,0,0,-参数!B$9,1)),AVERAGE(B$3:B5))</f>
        <v>130.12666666666667</v>
      </c>
      <c r="D5" t="str">
        <f t="shared" ca="1" si="0"/>
        <v>卖</v>
      </c>
      <c r="E5" s="16">
        <f ca="1">E4*(1+IF(D4="卖",日收益率!E5,日收益率!C5))</f>
        <v>1.0016426162444316</v>
      </c>
    </row>
    <row r="6" spans="1:7" x14ac:dyDescent="0.15">
      <c r="A6" s="1">
        <v>42289</v>
      </c>
      <c r="B6" s="2">
        <v>130.12</v>
      </c>
      <c r="C6" s="2">
        <f ca="1">IFERROR(AVERAGE(OFFSET(B6,0,0,-参数!B$9,1)),AVERAGE(B$3:B6))</f>
        <v>130.125</v>
      </c>
      <c r="D6" t="str">
        <f t="shared" ca="1" si="0"/>
        <v>卖</v>
      </c>
      <c r="E6" s="16">
        <f ca="1">E5*(1+IF(D5="卖",日收益率!E6,日收益率!C6))</f>
        <v>1.0021901549925754</v>
      </c>
    </row>
    <row r="7" spans="1:7" x14ac:dyDescent="0.15">
      <c r="A7" s="1">
        <v>42290</v>
      </c>
      <c r="B7" s="2">
        <v>130.11000000000001</v>
      </c>
      <c r="C7" s="2">
        <f ca="1">IFERROR(AVERAGE(OFFSET(B7,0,0,-参数!B$9,1)),AVERAGE(B$3:B7))</f>
        <v>130.12200000000001</v>
      </c>
      <c r="D7" t="str">
        <f t="shared" ca="1" si="0"/>
        <v>卖</v>
      </c>
      <c r="E7" s="16">
        <f ca="1">E6*(1+IF(D6="卖",日收益率!E7,日收益率!C7))</f>
        <v>1.0023726679086236</v>
      </c>
    </row>
    <row r="8" spans="1:7" x14ac:dyDescent="0.15">
      <c r="A8" s="1">
        <v>42291</v>
      </c>
      <c r="B8" s="2">
        <v>130.12</v>
      </c>
      <c r="C8" s="2">
        <f ca="1">IFERROR(AVERAGE(OFFSET(B8,0,0,-参数!B$9,1)),AVERAGE(B$3:B8))</f>
        <v>130.12166666666667</v>
      </c>
      <c r="D8" t="str">
        <f t="shared" ca="1" si="0"/>
        <v>卖</v>
      </c>
      <c r="E8" s="16">
        <f ca="1">E7*(1+IF(D7="卖",日收益率!E8,日收益率!C8))</f>
        <v>1.0025551808246715</v>
      </c>
    </row>
    <row r="9" spans="1:7" x14ac:dyDescent="0.15">
      <c r="A9" s="1">
        <v>42292</v>
      </c>
      <c r="B9" s="2">
        <v>130.11000000000001</v>
      </c>
      <c r="C9" s="2">
        <f ca="1">IFERROR(AVERAGE(OFFSET(B9,0,0,-参数!B$9,1)),AVERAGE(B$3:B9))</f>
        <v>130.12</v>
      </c>
      <c r="D9" t="str">
        <f t="shared" ca="1" si="0"/>
        <v>卖</v>
      </c>
      <c r="E9" s="16">
        <f ca="1">E8*(1+IF(D8="卖",日收益率!E9,日收益率!C9))</f>
        <v>1.0027376937407193</v>
      </c>
    </row>
    <row r="10" spans="1:7" x14ac:dyDescent="0.15">
      <c r="A10" s="1">
        <v>42293</v>
      </c>
      <c r="B10" s="2">
        <v>130.12</v>
      </c>
      <c r="C10" s="2">
        <f ca="1">IFERROR(AVERAGE(OFFSET(B10,0,0,-参数!B$9,1)),AVERAGE(B$3:B10))</f>
        <v>130.12</v>
      </c>
      <c r="D10" t="str">
        <f t="shared" ca="1" si="0"/>
        <v>卖</v>
      </c>
      <c r="E10" s="16">
        <f ca="1">E9*(1+IF(D9="卖",日收益率!E10,日收益率!C10))</f>
        <v>1.0029202066567673</v>
      </c>
    </row>
    <row r="11" spans="1:7" x14ac:dyDescent="0.15">
      <c r="A11" s="1">
        <v>42296</v>
      </c>
      <c r="B11" s="2">
        <v>130.11000000000001</v>
      </c>
      <c r="C11" s="2">
        <f ca="1">IFERROR(AVERAGE(OFFSET(B11,0,0,-参数!B$9,1)),AVERAGE(B$3:B11))</f>
        <v>130.1188888888889</v>
      </c>
      <c r="D11" t="str">
        <f t="shared" ca="1" si="0"/>
        <v>卖</v>
      </c>
      <c r="E11" s="16">
        <f ca="1">E10*(1+IF(D10="卖",日收益率!E11,日收益率!C11))</f>
        <v>1.0034677454049112</v>
      </c>
    </row>
    <row r="12" spans="1:7" x14ac:dyDescent="0.15">
      <c r="A12" s="1">
        <v>42297</v>
      </c>
      <c r="B12" s="2">
        <v>130.09</v>
      </c>
      <c r="C12" s="2">
        <f ca="1">IFERROR(AVERAGE(OFFSET(B12,0,0,-参数!B$9,1)),AVERAGE(B$3:B12))</f>
        <v>130.11600000000001</v>
      </c>
      <c r="D12" t="str">
        <f t="shared" ca="1" si="0"/>
        <v>卖</v>
      </c>
      <c r="E12" s="16">
        <f ca="1">E11*(1+IF(D11="卖",日收益率!E12,日收益率!C12))</f>
        <v>1.0036502583209592</v>
      </c>
    </row>
    <row r="13" spans="1:7" x14ac:dyDescent="0.15">
      <c r="A13" s="1">
        <v>42298</v>
      </c>
      <c r="B13" s="2">
        <v>130.1</v>
      </c>
      <c r="C13" s="2">
        <f ca="1">IFERROR(AVERAGE(OFFSET(B13,0,0,-参数!B$9,1)),AVERAGE(B$3:B13))</f>
        <v>130.11454545454546</v>
      </c>
      <c r="D13" t="str">
        <f t="shared" ca="1" si="0"/>
        <v>卖</v>
      </c>
      <c r="E13" s="16">
        <f ca="1">E12*(1+IF(D12="卖",日收益率!E13,日收益率!C13))</f>
        <v>1.003832771237007</v>
      </c>
    </row>
    <row r="14" spans="1:7" x14ac:dyDescent="0.15">
      <c r="A14" s="1">
        <v>42299</v>
      </c>
      <c r="B14" s="2">
        <v>130.12</v>
      </c>
      <c r="C14" s="2">
        <f ca="1">IFERROR(AVERAGE(OFFSET(B14,0,0,-参数!B$9,1)),AVERAGE(B$3:B14))</f>
        <v>130.11500000000001</v>
      </c>
      <c r="D14" t="str">
        <f t="shared" ca="1" si="0"/>
        <v>买</v>
      </c>
      <c r="E14" s="16">
        <f ca="1">E13*(1+IF(D13="卖",日收益率!E14,日收益率!C14))</f>
        <v>1.004015284153055</v>
      </c>
    </row>
    <row r="15" spans="1:7" x14ac:dyDescent="0.15">
      <c r="A15" s="1">
        <v>42300</v>
      </c>
      <c r="B15" s="2">
        <v>130.16</v>
      </c>
      <c r="C15" s="2">
        <f ca="1">IFERROR(AVERAGE(OFFSET(B15,0,0,-参数!B$9,1)),AVERAGE(B$3:B15))</f>
        <v>130.11846153846156</v>
      </c>
      <c r="D15" t="str">
        <f t="shared" ca="1" si="0"/>
        <v>买</v>
      </c>
      <c r="E15" s="16">
        <f ca="1">E14*(1+IF(D14="卖",日收益率!E15,日收益率!C15))</f>
        <v>1.0175174246810421</v>
      </c>
    </row>
    <row r="16" spans="1:7" x14ac:dyDescent="0.15">
      <c r="A16" s="1">
        <v>42303</v>
      </c>
      <c r="B16" s="2">
        <v>130.16</v>
      </c>
      <c r="C16" s="2">
        <f ca="1">IFERROR(AVERAGE(OFFSET(B16,0,0,-参数!B$9,1)),AVERAGE(B$3:B16))</f>
        <v>130.12142857142859</v>
      </c>
      <c r="D16" t="str">
        <f t="shared" ca="1" si="0"/>
        <v>买</v>
      </c>
      <c r="E16" s="16">
        <f ca="1">E15*(1+IF(D15="卖",日收益率!E16,日收益率!C16))</f>
        <v>1.0181366775289984</v>
      </c>
    </row>
    <row r="17" spans="1:5" x14ac:dyDescent="0.15">
      <c r="A17" s="1">
        <v>42304</v>
      </c>
      <c r="B17" s="2">
        <v>130.19999999999999</v>
      </c>
      <c r="C17" s="2">
        <f ca="1">IFERROR(AVERAGE(OFFSET(B17,0,0,-参数!B$9,1)),AVERAGE(B$3:B17))</f>
        <v>130.12666666666669</v>
      </c>
      <c r="D17" t="str">
        <f t="shared" ca="1" si="0"/>
        <v>买</v>
      </c>
      <c r="E17" s="16">
        <f ca="1">E16*(1+IF(D16="卖",日收益率!E17,日收益率!C17))</f>
        <v>1.0183430951449839</v>
      </c>
    </row>
    <row r="18" spans="1:5" x14ac:dyDescent="0.15">
      <c r="A18" s="1">
        <v>42305</v>
      </c>
      <c r="B18" s="2">
        <v>130.22</v>
      </c>
      <c r="C18" s="2">
        <f ca="1">IFERROR(AVERAGE(OFFSET(B18,0,0,-参数!B$9,1)),AVERAGE(B$3:B18))</f>
        <v>130.13250000000002</v>
      </c>
      <c r="D18" t="str">
        <f t="shared" ca="1" si="0"/>
        <v>买</v>
      </c>
      <c r="E18" s="16">
        <f ca="1">E17*(1+IF(D17="卖",日收益率!E18,日收益率!C18))</f>
        <v>1.0185495127609692</v>
      </c>
    </row>
    <row r="19" spans="1:5" x14ac:dyDescent="0.15">
      <c r="A19" s="1">
        <v>42306</v>
      </c>
      <c r="B19" s="2">
        <v>130.25</v>
      </c>
      <c r="C19" s="2">
        <f ca="1">IFERROR(AVERAGE(OFFSET(B19,0,0,-参数!B$9,1)),AVERAGE(B$3:B19))</f>
        <v>130.1394117647059</v>
      </c>
      <c r="D19" t="str">
        <f t="shared" ca="1" si="0"/>
        <v>买</v>
      </c>
      <c r="E19" s="16">
        <f ca="1">E18*(1+IF(D18="卖",日收益率!E19,日收益率!C19))</f>
        <v>1.0187559303769544</v>
      </c>
    </row>
    <row r="20" spans="1:5" x14ac:dyDescent="0.15">
      <c r="A20" s="1">
        <v>42307</v>
      </c>
      <c r="B20" s="2">
        <v>130.28</v>
      </c>
      <c r="C20" s="2">
        <f ca="1">IFERROR(AVERAGE(OFFSET(B20,0,0,-参数!B$9,1)),AVERAGE(B$3:B20))</f>
        <v>130.14722222222224</v>
      </c>
      <c r="D20" t="str">
        <f t="shared" ca="1" si="0"/>
        <v>买</v>
      </c>
      <c r="E20" s="16">
        <f ca="1">E19*(1+IF(D19="卖",日收益率!E20,日收益率!C20))</f>
        <v>1.0189623479929399</v>
      </c>
    </row>
    <row r="21" spans="1:5" x14ac:dyDescent="0.15">
      <c r="A21" s="1">
        <v>42310</v>
      </c>
      <c r="B21" s="2">
        <v>130.29</v>
      </c>
      <c r="C21" s="2">
        <f ca="1">IFERROR(AVERAGE(OFFSET(B21,0,0,-参数!B$9,1)),AVERAGE(B$3:B21))</f>
        <v>130.15473684210528</v>
      </c>
      <c r="D21" t="str">
        <f t="shared" ca="1" si="0"/>
        <v>买</v>
      </c>
      <c r="E21" s="16">
        <f ca="1">E20*(1+IF(D20="卖",日收益率!E21,日收益率!C21))</f>
        <v>1.0186952193134293</v>
      </c>
    </row>
    <row r="22" spans="1:5" x14ac:dyDescent="0.15">
      <c r="A22" s="1">
        <v>42311</v>
      </c>
      <c r="B22" s="2">
        <v>130.31</v>
      </c>
      <c r="C22" s="2">
        <f ca="1">IFERROR(AVERAGE(OFFSET(B22,0,0,-参数!B$9,1)),AVERAGE(B$3:B22))</f>
        <v>130.16250000000002</v>
      </c>
      <c r="D22" t="str">
        <f t="shared" ca="1" si="0"/>
        <v>买</v>
      </c>
      <c r="E22" s="16">
        <f ca="1">E21*(1+IF(D21="卖",日收益率!E22,日收益率!C22))</f>
        <v>1.0189016369294146</v>
      </c>
    </row>
    <row r="23" spans="1:5" x14ac:dyDescent="0.15">
      <c r="A23" s="1">
        <v>42312</v>
      </c>
      <c r="B23" s="2">
        <v>130.30000000000001</v>
      </c>
      <c r="C23" s="2">
        <f ca="1">IFERROR(AVERAGE(OFFSET(B23,0,0,-参数!B$9,1)),AVERAGE(B$3:B23))</f>
        <v>130.16904761904766</v>
      </c>
      <c r="D23" t="str">
        <f t="shared" ca="1" si="0"/>
        <v>买</v>
      </c>
      <c r="E23" s="16">
        <f ca="1">E22*(1+IF(D22="卖",日收益率!E23,日收益率!C23))</f>
        <v>1.0191080545454001</v>
      </c>
    </row>
    <row r="24" spans="1:5" x14ac:dyDescent="0.15">
      <c r="A24" s="1">
        <v>42313</v>
      </c>
      <c r="B24" s="2">
        <v>130.31</v>
      </c>
      <c r="C24" s="2">
        <f ca="1">IFERROR(AVERAGE(OFFSET(B24,0,0,-参数!B$9,1)),AVERAGE(B$3:B24))</f>
        <v>130.17545454545458</v>
      </c>
      <c r="D24" t="str">
        <f t="shared" ca="1" si="0"/>
        <v>买</v>
      </c>
      <c r="E24" s="16">
        <f ca="1">E23*(1+IF(D23="卖",日收益率!E24,日收益率!C24))</f>
        <v>1.0193144721613856</v>
      </c>
    </row>
    <row r="25" spans="1:5" x14ac:dyDescent="0.15">
      <c r="A25" s="1">
        <v>42314</v>
      </c>
      <c r="B25" s="2">
        <v>130.30000000000001</v>
      </c>
      <c r="C25" s="2">
        <f ca="1">IFERROR(AVERAGE(OFFSET(B25,0,0,-参数!B$9,1)),AVERAGE(B$3:B25))</f>
        <v>130.18086956521742</v>
      </c>
      <c r="D25" t="str">
        <f t="shared" ca="1" si="0"/>
        <v>买</v>
      </c>
      <c r="E25" s="16">
        <f ca="1">E24*(1+IF(D24="卖",日收益率!E25,日收益率!C25))</f>
        <v>1.0195208897773711</v>
      </c>
    </row>
    <row r="26" spans="1:5" x14ac:dyDescent="0.15">
      <c r="A26" s="1">
        <v>42317</v>
      </c>
      <c r="B26" s="2">
        <v>130.27000000000001</v>
      </c>
      <c r="C26" s="2">
        <f ca="1">IFERROR(AVERAGE(OFFSET(B26,0,0,-参数!B$9,1)),AVERAGE(B$3:B26))</f>
        <v>130.18458333333336</v>
      </c>
      <c r="D26" t="str">
        <f t="shared" ca="1" si="0"/>
        <v>买</v>
      </c>
      <c r="E26" s="16">
        <f ca="1">E25*(1+IF(D25="卖",日收益率!E26,日收益率!C26))</f>
        <v>1.0201401426253274</v>
      </c>
    </row>
    <row r="27" spans="1:5" x14ac:dyDescent="0.15">
      <c r="A27" s="1">
        <v>42318</v>
      </c>
      <c r="B27" s="2">
        <v>130.26</v>
      </c>
      <c r="C27" s="2">
        <f ca="1">IFERROR(AVERAGE(OFFSET(B27,0,0,-参数!B$9,1)),AVERAGE(B$3:B27))</f>
        <v>130.18760000000003</v>
      </c>
      <c r="D27" t="str">
        <f t="shared" ca="1" si="0"/>
        <v>买</v>
      </c>
      <c r="E27" s="16">
        <f ca="1">E26*(1+IF(D26="卖",日收益率!E27,日收益率!C27))</f>
        <v>1.0203465602413129</v>
      </c>
    </row>
    <row r="28" spans="1:5" x14ac:dyDescent="0.15">
      <c r="A28" s="1">
        <v>42319</v>
      </c>
      <c r="B28" s="2">
        <v>130.24</v>
      </c>
      <c r="C28" s="2">
        <f ca="1">IFERROR(AVERAGE(OFFSET(B28,0,0,-参数!B$9,1)),AVERAGE(B$3:B28))</f>
        <v>130.18961538461539</v>
      </c>
      <c r="D28" t="str">
        <f t="shared" ca="1" si="0"/>
        <v>买</v>
      </c>
      <c r="E28" s="16">
        <f ca="1">E27*(1+IF(D27="卖",日收益率!E28,日收益率!C28))</f>
        <v>1.0124869059573505</v>
      </c>
    </row>
    <row r="29" spans="1:5" x14ac:dyDescent="0.15">
      <c r="A29" s="1">
        <v>42320</v>
      </c>
      <c r="B29" s="2">
        <v>130.22999999999999</v>
      </c>
      <c r="C29" s="2">
        <f ca="1">IFERROR(AVERAGE(OFFSET(B29,0,0,-参数!B$9,1)),AVERAGE(B$3:B29))</f>
        <v>130.19111111111113</v>
      </c>
      <c r="D29" t="str">
        <f t="shared" ca="1" si="0"/>
        <v>买</v>
      </c>
      <c r="E29" s="16">
        <f ca="1">E28*(1+IF(D28="卖",日收益率!E29,日收益率!C29))</f>
        <v>1.0126933235733357</v>
      </c>
    </row>
    <row r="30" spans="1:5" x14ac:dyDescent="0.15">
      <c r="A30" s="1">
        <v>42321</v>
      </c>
      <c r="B30" s="2">
        <v>130.19999999999999</v>
      </c>
      <c r="C30" s="2">
        <f ca="1">IFERROR(AVERAGE(OFFSET(B30,0,0,-参数!B$9,1)),AVERAGE(B$3:B30))</f>
        <v>130.19142857142859</v>
      </c>
      <c r="D30" t="str">
        <f t="shared" ca="1" si="0"/>
        <v>买</v>
      </c>
      <c r="E30" s="16">
        <f ca="1">E29*(1+IF(D29="卖",日收益率!E30,日收益率!C30))</f>
        <v>1.012899741189321</v>
      </c>
    </row>
    <row r="31" spans="1:5" x14ac:dyDescent="0.15">
      <c r="A31" s="1">
        <v>42324</v>
      </c>
      <c r="B31" s="2">
        <v>130.16</v>
      </c>
      <c r="C31" s="2">
        <f ca="1">IFERROR(AVERAGE(OFFSET(B31,0,0,-参数!B$9,1)),AVERAGE(B$3:B31))</f>
        <v>130.19034482758622</v>
      </c>
      <c r="D31" t="str">
        <f t="shared" ca="1" si="0"/>
        <v>卖</v>
      </c>
      <c r="E31" s="16">
        <f ca="1">E30*(1+IF(D30="卖",日收益率!E31,日收益率!C31))</f>
        <v>1.0046551787626097</v>
      </c>
    </row>
    <row r="32" spans="1:5" x14ac:dyDescent="0.15">
      <c r="A32" s="1">
        <v>42325</v>
      </c>
      <c r="B32" s="2">
        <v>130.15</v>
      </c>
      <c r="C32" s="2">
        <f ca="1">IFERROR(AVERAGE(OFFSET(B32,0,0,-参数!B$9,1)),AVERAGE(B$3:B32))</f>
        <v>130.18899999999999</v>
      </c>
      <c r="D32" t="str">
        <f t="shared" ca="1" si="0"/>
        <v>卖</v>
      </c>
      <c r="E32" s="16">
        <f ca="1">E31*(1+IF(D31="卖",日收益率!E32,日收益率!C32))</f>
        <v>1.0048369817831353</v>
      </c>
    </row>
    <row r="33" spans="1:5" x14ac:dyDescent="0.15">
      <c r="A33" s="1">
        <v>42326</v>
      </c>
      <c r="B33" s="2">
        <v>130.15</v>
      </c>
      <c r="C33" s="2">
        <f ca="1">IFERROR(AVERAGE(OFFSET(B33,0,0,-参数!B$9,1)),AVERAGE(B$3:B33))</f>
        <v>130.18774193548387</v>
      </c>
      <c r="D33" t="str">
        <f t="shared" ca="1" si="0"/>
        <v>卖</v>
      </c>
      <c r="E33" s="16">
        <f ca="1">E32*(1+IF(D32="卖",日收益率!E33,日收益率!C33))</f>
        <v>1.0050187848036611</v>
      </c>
    </row>
    <row r="34" spans="1:5" x14ac:dyDescent="0.15">
      <c r="A34" s="1">
        <v>42327</v>
      </c>
      <c r="B34" s="2">
        <v>130.13999999999999</v>
      </c>
      <c r="C34" s="2">
        <f ca="1">IFERROR(AVERAGE(OFFSET(B34,0,0,-参数!B$9,1)),AVERAGE(B$3:B34))</f>
        <v>130.18625</v>
      </c>
      <c r="D34" t="str">
        <f t="shared" ca="1" si="0"/>
        <v>卖</v>
      </c>
      <c r="E34" s="16">
        <f ca="1">E33*(1+IF(D33="卖",日收益率!E34,日收益率!C34))</f>
        <v>1.005200587824187</v>
      </c>
    </row>
    <row r="35" spans="1:5" x14ac:dyDescent="0.15">
      <c r="A35" s="1">
        <v>42328</v>
      </c>
      <c r="B35" s="2">
        <v>130.13999999999999</v>
      </c>
      <c r="C35" s="2">
        <f ca="1">IFERROR(AVERAGE(OFFSET(B35,0,0,-参数!B$9,1)),AVERAGE(B$3:B35))</f>
        <v>130.18484848484849</v>
      </c>
      <c r="D35" t="str">
        <f t="shared" ca="1" si="0"/>
        <v>卖</v>
      </c>
      <c r="E35" s="16">
        <f ca="1">E34*(1+IF(D34="卖",日收益率!E35,日收益率!C35))</f>
        <v>1.0053823908447128</v>
      </c>
    </row>
    <row r="36" spans="1:5" x14ac:dyDescent="0.15">
      <c r="A36" s="1">
        <v>42331</v>
      </c>
      <c r="B36" s="2">
        <v>130.11000000000001</v>
      </c>
      <c r="C36" s="2">
        <f ca="1">IFERROR(AVERAGE(OFFSET(B36,0,0,-参数!B$9,1)),AVERAGE(B$3:B36))</f>
        <v>130.18264705882353</v>
      </c>
      <c r="D36" t="str">
        <f t="shared" ca="1" si="0"/>
        <v>卖</v>
      </c>
      <c r="E36" s="16">
        <f ca="1">E35*(1+IF(D35="卖",日收益率!E36,日收益率!C36))</f>
        <v>1.0059277999062903</v>
      </c>
    </row>
    <row r="37" spans="1:5" x14ac:dyDescent="0.15">
      <c r="A37" s="1">
        <v>42332</v>
      </c>
      <c r="B37" s="2">
        <v>130.11000000000001</v>
      </c>
      <c r="C37" s="2">
        <f ca="1">IFERROR(AVERAGE(OFFSET(B37,0,0,-参数!B$9,1)),AVERAGE(B$3:B37))</f>
        <v>130.18057142857143</v>
      </c>
      <c r="D37" t="str">
        <f t="shared" ca="1" si="0"/>
        <v>卖</v>
      </c>
      <c r="E37" s="16">
        <f ca="1">E36*(1+IF(D36="卖",日收益率!E37,日收益率!C37))</f>
        <v>0.99539750923883519</v>
      </c>
    </row>
    <row r="38" spans="1:5" x14ac:dyDescent="0.15">
      <c r="A38" s="1">
        <v>42333</v>
      </c>
      <c r="B38" s="2">
        <v>130.13</v>
      </c>
      <c r="C38" s="2">
        <f ca="1">IFERROR(AVERAGE(OFFSET(B38,0,0,-参数!B$9,1)),AVERAGE(B$3:B38))</f>
        <v>130.17916666666667</v>
      </c>
      <c r="D38" t="str">
        <f t="shared" ca="1" si="0"/>
        <v>卖</v>
      </c>
      <c r="E38" s="16">
        <f ca="1">E37*(1+IF(D37="卖",日收益率!E38,日收益率!C38))</f>
        <v>0.99557931225936092</v>
      </c>
    </row>
    <row r="39" spans="1:5" x14ac:dyDescent="0.15">
      <c r="A39" s="1">
        <v>42334</v>
      </c>
      <c r="B39" s="2">
        <v>130.13</v>
      </c>
      <c r="C39" s="2">
        <f ca="1">IFERROR(AVERAGE(OFFSET(B39,0,0,-参数!B$9,1)),AVERAGE(B$3:B39))</f>
        <v>130.17783783783784</v>
      </c>
      <c r="D39" t="str">
        <f t="shared" ca="1" si="0"/>
        <v>卖</v>
      </c>
      <c r="E39" s="16">
        <f ca="1">E38*(1+IF(D38="卖",日收益率!E39,日收益率!C39))</f>
        <v>0.99576111527988687</v>
      </c>
    </row>
    <row r="40" spans="1:5" x14ac:dyDescent="0.15">
      <c r="A40" s="1">
        <v>42335</v>
      </c>
      <c r="B40" s="2">
        <v>130.13999999999999</v>
      </c>
      <c r="C40" s="2">
        <f ca="1">IFERROR(AVERAGE(OFFSET(B40,0,0,-参数!B$9,1)),AVERAGE(B$3:B40))</f>
        <v>130.17684210526318</v>
      </c>
      <c r="D40" t="str">
        <f t="shared" ca="1" si="0"/>
        <v>卖</v>
      </c>
      <c r="E40" s="16">
        <f ca="1">E39*(1+IF(D39="卖",日收益率!E40,日收益率!C40))</f>
        <v>0.99594291830041259</v>
      </c>
    </row>
    <row r="41" spans="1:5" x14ac:dyDescent="0.15">
      <c r="A41" s="1">
        <v>42338</v>
      </c>
      <c r="B41" s="2">
        <v>130.13999999999999</v>
      </c>
      <c r="C41" s="2">
        <f ca="1">IFERROR(AVERAGE(OFFSET(B41,0,0,-参数!B$9,1)),AVERAGE(B$3:B41))</f>
        <v>130.17589743589744</v>
      </c>
      <c r="D41" t="str">
        <f t="shared" ca="1" si="0"/>
        <v>卖</v>
      </c>
      <c r="E41" s="16">
        <f ca="1">E40*(1+IF(D40="卖",日收益率!E41,日收益率!C41))</f>
        <v>0.99648832736199011</v>
      </c>
    </row>
    <row r="42" spans="1:5" x14ac:dyDescent="0.15">
      <c r="A42" s="1">
        <v>42339</v>
      </c>
      <c r="B42" s="2">
        <v>130.15</v>
      </c>
      <c r="C42" s="2">
        <f ca="1">IFERROR(AVERAGE(OFFSET(B42,0,0,-参数!B$9,1)),AVERAGE(B$3:B42))</f>
        <v>130.17525000000001</v>
      </c>
      <c r="D42" t="str">
        <f t="shared" ca="1" si="0"/>
        <v>卖</v>
      </c>
      <c r="E42" s="16">
        <f ca="1">E41*(1+IF(D41="卖",日收益率!E42,日收益率!C42))</f>
        <v>0.99667013038251573</v>
      </c>
    </row>
    <row r="43" spans="1:5" x14ac:dyDescent="0.15">
      <c r="A43" s="1">
        <v>42340</v>
      </c>
      <c r="B43" s="2">
        <v>130.16</v>
      </c>
      <c r="C43" s="2">
        <f ca="1">IFERROR(AVERAGE(OFFSET(B43,0,0,-参数!B$9,1)),AVERAGE(B$3:B43))</f>
        <v>130.1748780487805</v>
      </c>
      <c r="D43" t="str">
        <f t="shared" ca="1" si="0"/>
        <v>卖</v>
      </c>
      <c r="E43" s="16">
        <f ca="1">E42*(1+IF(D42="卖",日收益率!E43,日收益率!C43))</f>
        <v>0.99685193340304168</v>
      </c>
    </row>
    <row r="44" spans="1:5" x14ac:dyDescent="0.15">
      <c r="A44" s="1">
        <v>42341</v>
      </c>
      <c r="B44" s="2">
        <v>130.21</v>
      </c>
      <c r="C44" s="2">
        <f ca="1">IFERROR(AVERAGE(OFFSET(B44,0,0,-参数!B$9,1)),AVERAGE(B$3:B44))</f>
        <v>130.17571428571429</v>
      </c>
      <c r="D44" t="str">
        <f t="shared" ca="1" si="0"/>
        <v>买</v>
      </c>
      <c r="E44" s="16">
        <f ca="1">E43*(1+IF(D43="卖",日收益率!E44,日收益率!C44))</f>
        <v>0.99703373642356752</v>
      </c>
    </row>
    <row r="45" spans="1:5" x14ac:dyDescent="0.15">
      <c r="A45" s="1">
        <v>42342</v>
      </c>
      <c r="B45" s="2">
        <v>130.28</v>
      </c>
      <c r="C45" s="2">
        <f ca="1">IFERROR(AVERAGE(OFFSET(B45,0,0,-参数!B$9,1)),AVERAGE(B$3:B45))</f>
        <v>130.17813953488371</v>
      </c>
      <c r="D45" t="str">
        <f t="shared" ca="1" si="0"/>
        <v>买</v>
      </c>
      <c r="E45" s="16">
        <f ca="1">E44*(1+IF(D44="卖",日收益率!E45,日收益率!C45))</f>
        <v>1.0016546690622294</v>
      </c>
    </row>
    <row r="46" spans="1:5" x14ac:dyDescent="0.15">
      <c r="A46" s="1">
        <v>42345</v>
      </c>
      <c r="B46" s="2">
        <v>130.29</v>
      </c>
      <c r="C46" s="2">
        <f ca="1">IFERROR(AVERAGE(OFFSET(B46,0,0,-参数!B$9,1)),AVERAGE(B$3:B46))</f>
        <v>130.18068181818182</v>
      </c>
      <c r="D46" t="str">
        <f t="shared" ca="1" si="0"/>
        <v>买</v>
      </c>
      <c r="E46" s="16">
        <f ca="1">E45*(1+IF(D45="卖",日收益率!E46,日收益率!C46))</f>
        <v>1.0024636714137007</v>
      </c>
    </row>
    <row r="47" spans="1:5" x14ac:dyDescent="0.15">
      <c r="A47" s="1">
        <v>42346</v>
      </c>
      <c r="B47" s="2">
        <v>130.28</v>
      </c>
      <c r="C47" s="2">
        <f ca="1">IFERROR(AVERAGE(OFFSET(B47,0,0,-参数!B$9,1)),AVERAGE(B$3:B47))</f>
        <v>130.18288888888887</v>
      </c>
      <c r="D47" t="str">
        <f t="shared" ca="1" si="0"/>
        <v>买</v>
      </c>
      <c r="E47" s="16">
        <f ca="1">E46*(1+IF(D46="卖",日收益率!E47,日收益率!C47))</f>
        <v>0.99808198642166268</v>
      </c>
    </row>
    <row r="48" spans="1:5" x14ac:dyDescent="0.15">
      <c r="A48" s="1">
        <v>42347</v>
      </c>
      <c r="B48" s="2">
        <v>130.32</v>
      </c>
      <c r="C48" s="2">
        <f ca="1">IFERROR(AVERAGE(OFFSET(B48,0,0,-参数!B$9,1)),AVERAGE(B$3:B48))</f>
        <v>130.18586956521739</v>
      </c>
      <c r="D48" t="str">
        <f t="shared" ca="1" si="0"/>
        <v>买</v>
      </c>
      <c r="E48" s="16">
        <f ca="1">E47*(1+IF(D47="卖",日收益率!E48,日收益率!C48))</f>
        <v>0.9982916364212816</v>
      </c>
    </row>
    <row r="49" spans="1:5" x14ac:dyDescent="0.15">
      <c r="A49" s="1">
        <v>42348</v>
      </c>
      <c r="B49" s="2">
        <v>130.37</v>
      </c>
      <c r="C49" s="2">
        <f ca="1">IFERROR(AVERAGE(OFFSET(B49,0,0,-参数!B$9,1)),AVERAGE(B$3:B49))</f>
        <v>130.18978723404254</v>
      </c>
      <c r="D49" t="str">
        <f t="shared" ca="1" si="0"/>
        <v>买</v>
      </c>
      <c r="E49" s="16">
        <f ca="1">E48*(1+IF(D48="卖",日收益率!E49,日收益率!C49))</f>
        <v>1.0070537731700657</v>
      </c>
    </row>
    <row r="50" spans="1:5" x14ac:dyDescent="0.15">
      <c r="A50" s="1">
        <v>42349</v>
      </c>
      <c r="B50" s="2">
        <v>130.36000000000001</v>
      </c>
      <c r="C50" s="2">
        <f ca="1">IFERROR(AVERAGE(OFFSET(B50,0,0,-参数!B$9,1)),AVERAGE(B$3:B50))</f>
        <v>130.1933333333333</v>
      </c>
      <c r="D50" t="str">
        <f t="shared" ca="1" si="0"/>
        <v>买</v>
      </c>
      <c r="E50" s="16">
        <f ca="1">E49*(1+IF(D49="卖",日收益率!E50,日收益率!C50))</f>
        <v>0.99060858055288969</v>
      </c>
    </row>
    <row r="51" spans="1:5" x14ac:dyDescent="0.15">
      <c r="A51" s="1">
        <v>42352</v>
      </c>
      <c r="B51" s="2">
        <v>130.36000000000001</v>
      </c>
      <c r="C51" s="2">
        <f ca="1">IFERROR(AVERAGE(OFFSET(B51,0,0,-参数!B$9,1)),AVERAGE(B$3:B51))</f>
        <v>130.19673469387752</v>
      </c>
      <c r="D51" t="str">
        <f t="shared" ca="1" si="0"/>
        <v>买</v>
      </c>
      <c r="E51" s="16">
        <f ca="1">E50*(1+IF(D50="卖",日收益率!E51,日收益率!C51))</f>
        <v>0.99123753055174701</v>
      </c>
    </row>
    <row r="52" spans="1:5" x14ac:dyDescent="0.15">
      <c r="A52" s="1">
        <v>42353</v>
      </c>
      <c r="B52" s="2">
        <v>130.36000000000001</v>
      </c>
      <c r="C52" s="2">
        <f ca="1">IFERROR(AVERAGE(OFFSET(B52,0,0,-参数!B$9,1)),AVERAGE(B$3:B52))</f>
        <v>130.19999999999996</v>
      </c>
      <c r="D52" t="str">
        <f t="shared" ca="1" si="0"/>
        <v>买</v>
      </c>
      <c r="E52" s="16">
        <f ca="1">E51*(1+IF(D51="卖",日收益率!E52,日收益率!C52))</f>
        <v>0.97263170970320301</v>
      </c>
    </row>
    <row r="53" spans="1:5" x14ac:dyDescent="0.15">
      <c r="A53" s="1">
        <v>42354</v>
      </c>
      <c r="B53" s="2">
        <v>130.38</v>
      </c>
      <c r="C53" s="2">
        <f ca="1">IFERROR(AVERAGE(OFFSET(B53,0,0,-参数!B$9,1)),AVERAGE(B$3:B53))</f>
        <v>130.20352941176466</v>
      </c>
      <c r="D53" t="str">
        <f t="shared" ca="1" si="0"/>
        <v>买</v>
      </c>
      <c r="E53" s="16">
        <f ca="1">E52*(1+IF(D52="卖",日收益率!E53,日收益率!C53))</f>
        <v>0.99525787760326501</v>
      </c>
    </row>
    <row r="54" spans="1:5" x14ac:dyDescent="0.15">
      <c r="A54" s="1">
        <v>42355</v>
      </c>
      <c r="B54" s="2">
        <v>130.41999999999999</v>
      </c>
      <c r="C54" s="2">
        <f ca="1">IFERROR(AVERAGE(OFFSET(B54,0,0,-参数!B$9,1)),AVERAGE(B$3:B54))</f>
        <v>130.20769230769227</v>
      </c>
      <c r="D54" t="str">
        <f t="shared" ca="1" si="0"/>
        <v>买</v>
      </c>
      <c r="E54" s="16">
        <f ca="1">E53*(1+IF(D53="卖",日收益率!E54,日收益率!C54))</f>
        <v>0.99816831289209407</v>
      </c>
    </row>
    <row r="55" spans="1:5" x14ac:dyDescent="0.15">
      <c r="A55" s="1">
        <v>42356</v>
      </c>
      <c r="B55" s="2">
        <v>130.44999999999999</v>
      </c>
      <c r="C55" s="2">
        <f ca="1">IFERROR(AVERAGE(OFFSET(B55,0,0,-参数!B$9,1)),AVERAGE(B$3:B55))</f>
        <v>130.21226415094335</v>
      </c>
      <c r="D55" t="str">
        <f t="shared" ca="1" si="0"/>
        <v>买</v>
      </c>
      <c r="E55" s="16">
        <f ca="1">E54*(1+IF(D54="卖",日收益率!E55,日收益率!C55))</f>
        <v>0.99837796289171321</v>
      </c>
    </row>
    <row r="56" spans="1:5" x14ac:dyDescent="0.15">
      <c r="A56" s="1">
        <v>42359</v>
      </c>
      <c r="B56" s="2">
        <v>130.49</v>
      </c>
      <c r="C56" s="2">
        <f ca="1">IFERROR(AVERAGE(OFFSET(B56,0,0,-参数!B$9,1)),AVERAGE(B$3:B56))</f>
        <v>130.21740740740736</v>
      </c>
      <c r="D56" t="str">
        <f t="shared" ca="1" si="0"/>
        <v>买</v>
      </c>
      <c r="E56" s="16">
        <f ca="1">E55*(1+IF(D55="卖",日收益率!E56,日收益率!C56))</f>
        <v>0.99900691289057042</v>
      </c>
    </row>
    <row r="57" spans="1:5" x14ac:dyDescent="0.15">
      <c r="A57" s="1">
        <v>42360</v>
      </c>
      <c r="B57" s="2">
        <v>130.52000000000001</v>
      </c>
      <c r="C57" s="2">
        <f ca="1">IFERROR(AVERAGE(OFFSET(B57,0,0,-参数!B$9,1)),AVERAGE(B$3:B57))</f>
        <v>130.22290909090907</v>
      </c>
      <c r="D57" t="str">
        <f t="shared" ca="1" si="0"/>
        <v>买</v>
      </c>
      <c r="E57" s="16">
        <f ca="1">E56*(1+IF(D56="卖",日收益率!E57,日收益率!C57))</f>
        <v>0.97851054233957935</v>
      </c>
    </row>
    <row r="58" spans="1:5" x14ac:dyDescent="0.15">
      <c r="A58" s="1">
        <v>42361</v>
      </c>
      <c r="B58" s="2">
        <v>130.49</v>
      </c>
      <c r="C58" s="2">
        <f ca="1">IFERROR(AVERAGE(OFFSET(B58,0,0,-参数!B$9,1)),AVERAGE(B$3:B58))</f>
        <v>130.22767857142853</v>
      </c>
      <c r="D58" t="str">
        <f t="shared" ca="1" si="0"/>
        <v>买</v>
      </c>
      <c r="E58" s="16">
        <f ca="1">E57*(1+IF(D57="卖",日收益率!E58,日收益率!C58))</f>
        <v>0.97881021851550554</v>
      </c>
    </row>
    <row r="59" spans="1:5" x14ac:dyDescent="0.15">
      <c r="A59" s="1">
        <v>42362</v>
      </c>
      <c r="B59" s="2">
        <v>130.54</v>
      </c>
      <c r="C59" s="2">
        <f ca="1">IFERROR(AVERAGE(OFFSET(B59,0,0,-参数!B$9,1)),AVERAGE(B$3:B59))</f>
        <v>130.23315789473682</v>
      </c>
      <c r="D59" t="str">
        <f t="shared" ca="1" si="0"/>
        <v>买</v>
      </c>
      <c r="E59" s="16">
        <f ca="1">E58*(1+IF(D58="卖",日收益率!E59,日收益率!C59))</f>
        <v>0.9861319364433776</v>
      </c>
    </row>
    <row r="60" spans="1:5" x14ac:dyDescent="0.15">
      <c r="A60" s="1">
        <v>42363</v>
      </c>
      <c r="B60" s="2">
        <v>130.57</v>
      </c>
      <c r="C60" s="2">
        <f ca="1">IFERROR(AVERAGE(OFFSET(B60,0,0,-参数!B$9,1)),AVERAGE(B$3:B60))</f>
        <v>130.23896551724135</v>
      </c>
      <c r="D60" t="str">
        <f t="shared" ca="1" si="0"/>
        <v>买</v>
      </c>
      <c r="E60" s="16">
        <f ca="1">E59*(1+IF(D59="卖",日收益率!E60,日收益率!C60))</f>
        <v>0.98616153409038265</v>
      </c>
    </row>
    <row r="61" spans="1:5" x14ac:dyDescent="0.15">
      <c r="A61" s="1">
        <v>42366</v>
      </c>
      <c r="B61" s="2">
        <v>130.63</v>
      </c>
      <c r="C61" s="2">
        <f ca="1">IFERROR(AVERAGE(OFFSET(B61,0,0,-参数!B$9,1)),AVERAGE(B$3:B61))</f>
        <v>130.24559322033895</v>
      </c>
      <c r="D61" t="str">
        <f t="shared" ca="1" si="0"/>
        <v>买</v>
      </c>
      <c r="E61" s="16">
        <f ca="1">E60*(1+IF(D60="卖",日收益率!E61,日收益率!C61))</f>
        <v>0.98652040556031884</v>
      </c>
    </row>
    <row r="62" spans="1:5" x14ac:dyDescent="0.15">
      <c r="A62" s="1">
        <v>42367</v>
      </c>
      <c r="B62" s="2">
        <v>130.65</v>
      </c>
      <c r="C62" s="2">
        <f ca="1">IFERROR(AVERAGE(OFFSET(B62,0,0,-参数!B$9,1)),AVERAGE(B$3:B62))</f>
        <v>130.2523333333333</v>
      </c>
      <c r="D62" t="str">
        <f t="shared" ca="1" si="0"/>
        <v>买</v>
      </c>
      <c r="E62" s="16">
        <f ca="1">E61*(1+IF(D61="卖",日收益率!E62,日收益率!C62))</f>
        <v>0.98655000320732389</v>
      </c>
    </row>
    <row r="63" spans="1:5" x14ac:dyDescent="0.15">
      <c r="A63" s="1">
        <v>42368</v>
      </c>
      <c r="B63" s="2">
        <v>130.72</v>
      </c>
      <c r="C63" s="2">
        <f ca="1">IFERROR(AVERAGE(OFFSET(B63,0,0,-参数!B$9,1)),AVERAGE(B$3:B63))</f>
        <v>130.25999999999996</v>
      </c>
      <c r="D63" t="str">
        <f t="shared" ca="1" si="0"/>
        <v>买</v>
      </c>
      <c r="E63" s="16">
        <f ca="1">E62*(1+IF(D62="卖",日收益率!E63,日收益率!C63))</f>
        <v>0.95768119825978193</v>
      </c>
    </row>
    <row r="64" spans="1:5" x14ac:dyDescent="0.15">
      <c r="A64" s="1">
        <v>42369</v>
      </c>
      <c r="B64" s="2">
        <v>130.69</v>
      </c>
      <c r="C64" s="2">
        <f ca="1">IFERROR(AVERAGE(OFFSET(B64,0,0,-参数!B$9,1)),AVERAGE(B$3:B64))</f>
        <v>130.26693548387092</v>
      </c>
      <c r="D64" t="str">
        <f t="shared" ca="1" si="0"/>
        <v>买</v>
      </c>
      <c r="E64" s="16">
        <f ca="1">E63*(1+IF(D63="卖",日收益率!E64,日收益率!C64))</f>
        <v>0.95780082208309392</v>
      </c>
    </row>
    <row r="65" spans="1:5" x14ac:dyDescent="0.15">
      <c r="A65" s="1">
        <v>42373</v>
      </c>
      <c r="B65" s="2">
        <v>130.72999999999999</v>
      </c>
      <c r="C65" s="2">
        <f ca="1">IFERROR(AVERAGE(OFFSET(B65,0,0,-参数!B$9,1)),AVERAGE(B$3:B65))</f>
        <v>130.27428571428567</v>
      </c>
      <c r="D65" t="str">
        <f t="shared" ca="1" si="0"/>
        <v>买</v>
      </c>
      <c r="E65" s="16">
        <f ca="1">E64*(1+IF(D64="卖",日收益率!E65,日收益率!C65))</f>
        <v>0.95827931737634209</v>
      </c>
    </row>
    <row r="66" spans="1:5" x14ac:dyDescent="0.15">
      <c r="A66" s="1">
        <v>42374</v>
      </c>
      <c r="B66" s="2">
        <v>130.74</v>
      </c>
      <c r="C66" s="2">
        <f ca="1">IFERROR(AVERAGE(OFFSET(B66,0,0,-参数!B$9,1)),AVERAGE(B$3:B66))</f>
        <v>130.28156249999995</v>
      </c>
      <c r="D66" t="str">
        <f t="shared" ca="1" si="0"/>
        <v>买</v>
      </c>
      <c r="E66" s="16">
        <f ca="1">E65*(1+IF(D65="卖",日收益率!E66,日收益率!C66))</f>
        <v>0.95884907208118897</v>
      </c>
    </row>
    <row r="67" spans="1:5" x14ac:dyDescent="0.15">
      <c r="A67" s="1">
        <v>42375</v>
      </c>
      <c r="B67" s="2">
        <v>130.75</v>
      </c>
      <c r="C67" s="2">
        <f ca="1">IFERROR(AVERAGE(OFFSET(B67,0,0,-参数!B$9,1)),AVERAGE(B$3:B67))</f>
        <v>130.28876923076919</v>
      </c>
      <c r="D67" t="str">
        <f t="shared" ca="1" si="0"/>
        <v>买</v>
      </c>
      <c r="E67" s="16">
        <f ca="1">E66*(1+IF(D66="卖",日收益率!E67,日收益率!C67))</f>
        <v>0.95914874825711494</v>
      </c>
    </row>
    <row r="68" spans="1:5" x14ac:dyDescent="0.15">
      <c r="A68" s="1">
        <v>42376</v>
      </c>
      <c r="B68" s="2">
        <v>130.76</v>
      </c>
      <c r="C68" s="2">
        <f ca="1">IFERROR(AVERAGE(OFFSET(B68,0,0,-参数!B$9,1)),AVERAGE(B$3:B68))</f>
        <v>130.29590909090905</v>
      </c>
      <c r="D68" t="str">
        <f t="shared" ref="D68:D131" ca="1" si="1">IF(B68&gt;C68,"买","卖")</f>
        <v>买</v>
      </c>
      <c r="E68" s="16">
        <f ca="1">E67*(1+IF(D67="卖",日收益率!E68,日收益率!C68))</f>
        <v>0.95935839825673397</v>
      </c>
    </row>
    <row r="69" spans="1:5" x14ac:dyDescent="0.15">
      <c r="A69" s="1">
        <v>42377</v>
      </c>
      <c r="B69" s="2">
        <v>130.83000000000001</v>
      </c>
      <c r="C69" s="2">
        <f ca="1">IFERROR(AVERAGE(OFFSET(B69,0,0,-参数!B$9,1)),AVERAGE(B$3:B69))</f>
        <v>130.30388059701488</v>
      </c>
      <c r="D69" t="str">
        <f t="shared" ca="1" si="1"/>
        <v>买</v>
      </c>
      <c r="E69" s="16">
        <f ca="1">E68*(1+IF(D68="卖",日收益率!E69,日收益率!C69))</f>
        <v>0.959568048256353</v>
      </c>
    </row>
    <row r="70" spans="1:5" x14ac:dyDescent="0.15">
      <c r="A70" s="1">
        <v>42380</v>
      </c>
      <c r="B70" s="2">
        <v>130.85</v>
      </c>
      <c r="C70" s="2">
        <f ca="1">IFERROR(AVERAGE(OFFSET(B70,0,0,-参数!B$9,1)),AVERAGE(B$3:B70))</f>
        <v>130.31191176470585</v>
      </c>
      <c r="D70" t="str">
        <f t="shared" ca="1" si="1"/>
        <v>买</v>
      </c>
      <c r="E70" s="16">
        <f ca="1">E69*(1+IF(D69="卖",日收益率!E70,日收益率!C70))</f>
        <v>0.9601969982552101</v>
      </c>
    </row>
    <row r="71" spans="1:5" x14ac:dyDescent="0.15">
      <c r="A71" s="1">
        <v>42381</v>
      </c>
      <c r="B71" s="2">
        <v>130.9</v>
      </c>
      <c r="C71" s="2">
        <f ca="1">IFERROR(AVERAGE(OFFSET(B71,0,0,-参数!B$9,1)),AVERAGE(B$3:B71))</f>
        <v>130.32043478260866</v>
      </c>
      <c r="D71" t="str">
        <f t="shared" ca="1" si="1"/>
        <v>买</v>
      </c>
      <c r="E71" s="16">
        <f ca="1">E70*(1+IF(D70="卖",日收益率!E71,日收益率!C71))</f>
        <v>0.96040664825482924</v>
      </c>
    </row>
    <row r="72" spans="1:5" x14ac:dyDescent="0.15">
      <c r="A72" s="1">
        <v>42382</v>
      </c>
      <c r="B72" s="2">
        <v>130.97999999999999</v>
      </c>
      <c r="C72" s="2">
        <f ca="1">IFERROR(AVERAGE(OFFSET(B72,0,0,-参数!B$9,1)),AVERAGE(B$3:B72))</f>
        <v>130.32985714285709</v>
      </c>
      <c r="D72" t="str">
        <f t="shared" ca="1" si="1"/>
        <v>买</v>
      </c>
      <c r="E72" s="16">
        <f ca="1">E71*(1+IF(D71="卖",日收益率!E72,日收益率!C72))</f>
        <v>0.96871865412207847</v>
      </c>
    </row>
    <row r="73" spans="1:5" x14ac:dyDescent="0.15">
      <c r="A73" s="1">
        <v>42383</v>
      </c>
      <c r="B73" s="2">
        <v>131</v>
      </c>
      <c r="C73" s="2">
        <f ca="1">IFERROR(AVERAGE(OFFSET(B73,0,0,-参数!B$9,1)),AVERAGE(B$3:B73))</f>
        <v>130.33929577464784</v>
      </c>
      <c r="D73" t="str">
        <f t="shared" ca="1" si="1"/>
        <v>买</v>
      </c>
      <c r="E73" s="16">
        <f ca="1">E72*(1+IF(D72="卖",日收益率!E73,日收益率!C73))</f>
        <v>0.96082594825406742</v>
      </c>
    </row>
    <row r="74" spans="1:5" x14ac:dyDescent="0.15">
      <c r="A74" s="1">
        <v>42384</v>
      </c>
      <c r="B74" s="2">
        <v>131.06</v>
      </c>
      <c r="C74" s="2">
        <f ca="1">IFERROR(AVERAGE(OFFSET(B74,0,0,-参数!B$9,1)),AVERAGE(B$3:B74))</f>
        <v>130.3493055555555</v>
      </c>
      <c r="D74" t="str">
        <f t="shared" ca="1" si="1"/>
        <v>买</v>
      </c>
      <c r="E74" s="16">
        <f ca="1">E73*(1+IF(D73="卖",日收益率!E74,日收益率!C74))</f>
        <v>0.96013533649061655</v>
      </c>
    </row>
    <row r="75" spans="1:5" x14ac:dyDescent="0.15">
      <c r="A75" s="1">
        <v>42387</v>
      </c>
      <c r="B75" s="2">
        <v>131.06</v>
      </c>
      <c r="C75" s="2">
        <f ca="1">IFERROR(AVERAGE(OFFSET(B75,0,0,-参数!B$9,1)),AVERAGE(B$3:B75))</f>
        <v>130.35904109589035</v>
      </c>
      <c r="D75" t="str">
        <f t="shared" ca="1" si="1"/>
        <v>买</v>
      </c>
      <c r="E75" s="16">
        <f ca="1">E74*(1+IF(D74="卖",日收益率!E75,日收益率!C75))</f>
        <v>0.96076428648947354</v>
      </c>
    </row>
    <row r="76" spans="1:5" x14ac:dyDescent="0.15">
      <c r="A76" s="1">
        <v>42388</v>
      </c>
      <c r="B76" s="2">
        <v>131.06</v>
      </c>
      <c r="C76" s="2">
        <f ca="1">IFERROR(AVERAGE(OFFSET(B76,0,0,-参数!B$9,1)),AVERAGE(B$3:B76))</f>
        <v>130.36851351351345</v>
      </c>
      <c r="D76" t="str">
        <f t="shared" ca="1" si="1"/>
        <v>买</v>
      </c>
      <c r="E76" s="16">
        <f ca="1">E75*(1+IF(D75="卖",日收益率!E76,日收益率!C76))</f>
        <v>0.96016370090232961</v>
      </c>
    </row>
    <row r="77" spans="1:5" x14ac:dyDescent="0.15">
      <c r="A77" s="1">
        <v>42389</v>
      </c>
      <c r="B77" s="2">
        <v>131.06</v>
      </c>
      <c r="C77" s="2">
        <f ca="1">IFERROR(AVERAGE(OFFSET(B77,0,0,-参数!B$9,1)),AVERAGE(B$3:B77))</f>
        <v>130.37773333333325</v>
      </c>
      <c r="D77" t="str">
        <f t="shared" ca="1" si="1"/>
        <v>买</v>
      </c>
      <c r="E77" s="16">
        <f ca="1">E76*(1+IF(D76="卖",日收益率!E77,日收益率!C77))</f>
        <v>0.9602833247256416</v>
      </c>
    </row>
    <row r="78" spans="1:5" x14ac:dyDescent="0.15">
      <c r="A78" s="1">
        <v>42390</v>
      </c>
      <c r="B78" s="2">
        <v>131.09</v>
      </c>
      <c r="C78" s="2">
        <f ca="1">IFERROR(AVERAGE(OFFSET(B78,0,0,-参数!B$9,1)),AVERAGE(B$3:B78))</f>
        <v>130.38710526315782</v>
      </c>
      <c r="D78" t="str">
        <f t="shared" ca="1" si="1"/>
        <v>买</v>
      </c>
      <c r="E78" s="16">
        <f ca="1">E77*(1+IF(D77="卖",日收益率!E78,日收益率!C78))</f>
        <v>0.96049297472526063</v>
      </c>
    </row>
    <row r="79" spans="1:5" x14ac:dyDescent="0.15">
      <c r="A79" s="1">
        <v>42391</v>
      </c>
      <c r="B79" s="2">
        <v>131.12</v>
      </c>
      <c r="C79" s="2">
        <f ca="1">IFERROR(AVERAGE(OFFSET(B79,0,0,-参数!B$9,1)),AVERAGE(B$3:B79))</f>
        <v>130.39662337662332</v>
      </c>
      <c r="D79" t="str">
        <f t="shared" ca="1" si="1"/>
        <v>买</v>
      </c>
      <c r="E79" s="16">
        <f ca="1">E78*(1+IF(D78="卖",日收益率!E79,日收益率!C79))</f>
        <v>0.96070262472487966</v>
      </c>
    </row>
    <row r="80" spans="1:5" x14ac:dyDescent="0.15">
      <c r="A80" s="1">
        <v>42394</v>
      </c>
      <c r="B80" s="2">
        <v>131.13999999999999</v>
      </c>
      <c r="C80" s="2">
        <f ca="1">IFERROR(AVERAGE(OFFSET(B80,0,0,-参数!B$9,1)),AVERAGE(B$3:B80))</f>
        <v>130.40615384615379</v>
      </c>
      <c r="D80" t="str">
        <f t="shared" ca="1" si="1"/>
        <v>买</v>
      </c>
      <c r="E80" s="16">
        <f ca="1">E79*(1+IF(D79="卖",日收益率!E80,日收益率!C80))</f>
        <v>0.96133157472373665</v>
      </c>
    </row>
    <row r="81" spans="1:5" x14ac:dyDescent="0.15">
      <c r="A81" s="1">
        <v>42395</v>
      </c>
      <c r="B81" s="2">
        <v>131.13</v>
      </c>
      <c r="C81" s="2">
        <f ca="1">IFERROR(AVERAGE(OFFSET(B81,0,0,-参数!B$9,1)),AVERAGE(B$3:B81))</f>
        <v>130.41531645569611</v>
      </c>
      <c r="D81" t="str">
        <f t="shared" ca="1" si="1"/>
        <v>买</v>
      </c>
      <c r="E81" s="16">
        <f ca="1">E80*(1+IF(D80="卖",日收益率!E81,日收益率!C81))</f>
        <v>0.96154122472335557</v>
      </c>
    </row>
    <row r="82" spans="1:5" x14ac:dyDescent="0.15">
      <c r="A82" s="1">
        <v>42396</v>
      </c>
      <c r="B82" s="2">
        <v>131.13</v>
      </c>
      <c r="C82" s="2">
        <f ca="1">IFERROR(AVERAGE(OFFSET(B82,0,0,-参数!B$9,1)),AVERAGE(B$3:B82))</f>
        <v>130.42424999999992</v>
      </c>
      <c r="D82" t="str">
        <f t="shared" ca="1" si="1"/>
        <v>买</v>
      </c>
      <c r="E82" s="16">
        <f ca="1">E81*(1+IF(D81="卖",日收益率!E82,日收益率!C82))</f>
        <v>0.95986032502052776</v>
      </c>
    </row>
    <row r="83" spans="1:5" x14ac:dyDescent="0.15">
      <c r="A83" s="1">
        <v>42397</v>
      </c>
      <c r="B83" s="2">
        <v>131.12</v>
      </c>
      <c r="C83" s="2">
        <f ca="1">IFERROR(AVERAGE(OFFSET(B83,0,0,-参数!B$9,1)),AVERAGE(B$3:B83))</f>
        <v>130.43283950617277</v>
      </c>
      <c r="D83" t="str">
        <f t="shared" ca="1" si="1"/>
        <v>买</v>
      </c>
      <c r="E83" s="16">
        <f ca="1">E82*(1+IF(D82="卖",日收益率!E83,日收益率!C83))</f>
        <v>0.96160042001736579</v>
      </c>
    </row>
    <row r="84" spans="1:5" x14ac:dyDescent="0.15">
      <c r="A84" s="1">
        <v>42398</v>
      </c>
      <c r="B84" s="2">
        <v>131.15</v>
      </c>
      <c r="C84" s="2">
        <f ca="1">IFERROR(AVERAGE(OFFSET(B84,0,0,-参数!B$9,1)),AVERAGE(B$3:B84))</f>
        <v>130.44158536585357</v>
      </c>
      <c r="D84" t="str">
        <f t="shared" ca="1" si="1"/>
        <v>买</v>
      </c>
      <c r="E84" s="16">
        <f ca="1">E83*(1+IF(D83="卖",日收益率!E84,日收益率!C84))</f>
        <v>0.96181007001698493</v>
      </c>
    </row>
    <row r="85" spans="1:5" x14ac:dyDescent="0.15">
      <c r="A85" s="1">
        <v>42401</v>
      </c>
      <c r="B85" s="2">
        <v>131.16</v>
      </c>
      <c r="C85" s="2">
        <f ca="1">IFERROR(AVERAGE(OFFSET(B85,0,0,-参数!B$9,1)),AVERAGE(B$3:B85))</f>
        <v>130.45024096385535</v>
      </c>
      <c r="D85" t="str">
        <f t="shared" ca="1" si="1"/>
        <v>买</v>
      </c>
      <c r="E85" s="16">
        <f ca="1">E84*(1+IF(D84="卖",日收益率!E85,日收益率!C85))</f>
        <v>0.95064559091962486</v>
      </c>
    </row>
    <row r="86" spans="1:5" x14ac:dyDescent="0.15">
      <c r="A86" s="1">
        <v>42402</v>
      </c>
      <c r="B86" s="2">
        <v>131.15</v>
      </c>
      <c r="C86" s="2">
        <f ca="1">IFERROR(AVERAGE(OFFSET(B86,0,0,-参数!B$9,1)),AVERAGE(B$3:B86))</f>
        <v>130.45857142857136</v>
      </c>
      <c r="D86" t="str">
        <f t="shared" ca="1" si="1"/>
        <v>买</v>
      </c>
      <c r="E86" s="16">
        <f ca="1">E85*(1+IF(D85="卖",日收益率!E86,日收益率!C86))</f>
        <v>0.95139539797708594</v>
      </c>
    </row>
    <row r="87" spans="1:5" x14ac:dyDescent="0.15">
      <c r="A87" s="1">
        <v>42403</v>
      </c>
      <c r="B87" s="2">
        <v>131.15</v>
      </c>
      <c r="C87" s="2">
        <f ca="1">IFERROR(AVERAGE(OFFSET(B87,0,0,-参数!B$9,1)),AVERAGE(B$3:B87))</f>
        <v>130.46670588235287</v>
      </c>
      <c r="D87" t="str">
        <f t="shared" ca="1" si="1"/>
        <v>买</v>
      </c>
      <c r="E87" s="16">
        <f ca="1">E86*(1+IF(D86="卖",日收益率!E87,日收益率!C87))</f>
        <v>0.95160504797670509</v>
      </c>
    </row>
    <row r="88" spans="1:5" x14ac:dyDescent="0.15">
      <c r="A88" s="1">
        <v>42404</v>
      </c>
      <c r="B88" s="2">
        <v>131.16</v>
      </c>
      <c r="C88" s="2">
        <f ca="1">IFERROR(AVERAGE(OFFSET(B88,0,0,-参数!B$9,1)),AVERAGE(B$3:B88))</f>
        <v>130.47476744186039</v>
      </c>
      <c r="D88" t="str">
        <f t="shared" ca="1" si="1"/>
        <v>买</v>
      </c>
      <c r="E88" s="16">
        <f ca="1">E87*(1+IF(D87="卖",日收益率!E88,日收益率!C88))</f>
        <v>0.95181469797632412</v>
      </c>
    </row>
    <row r="89" spans="1:5" x14ac:dyDescent="0.15">
      <c r="A89" s="1">
        <v>42405</v>
      </c>
      <c r="B89" s="2">
        <v>131.15</v>
      </c>
      <c r="C89" s="2">
        <f ca="1">IFERROR(AVERAGE(OFFSET(B89,0,0,-参数!B$9,1)),AVERAGE(B$3:B89))</f>
        <v>130.48252873563209</v>
      </c>
      <c r="D89" t="str">
        <f t="shared" ca="1" si="1"/>
        <v>买</v>
      </c>
      <c r="E89" s="16">
        <f ca="1">E88*(1+IF(D88="卖",日收益率!E89,日收益率!C89))</f>
        <v>0.95427500238361807</v>
      </c>
    </row>
    <row r="90" spans="1:5" x14ac:dyDescent="0.15">
      <c r="A90" s="1">
        <v>42415</v>
      </c>
      <c r="B90" s="2">
        <v>131.15</v>
      </c>
      <c r="C90" s="2">
        <f ca="1">IFERROR(AVERAGE(OFFSET(B90,0,0,-参数!B$9,1)),AVERAGE(B$3:B90))</f>
        <v>130.49011363636353</v>
      </c>
      <c r="D90" t="str">
        <f t="shared" ca="1" si="1"/>
        <v>买</v>
      </c>
      <c r="E90" s="16">
        <f ca="1">E89*(1+IF(D89="卖",日收益率!E90,日收益率!C90))</f>
        <v>0.9563715023798085</v>
      </c>
    </row>
    <row r="91" spans="1:5" x14ac:dyDescent="0.15">
      <c r="A91" s="1">
        <v>42416</v>
      </c>
      <c r="B91" s="2">
        <v>131.16999999999999</v>
      </c>
      <c r="C91" s="2">
        <f ca="1">IFERROR(AVERAGE(OFFSET(B91,0,0,-参数!B$9,1)),AVERAGE(B$3:B91))</f>
        <v>130.49775280898868</v>
      </c>
      <c r="D91" t="str">
        <f t="shared" ca="1" si="1"/>
        <v>买</v>
      </c>
      <c r="E91" s="16">
        <f ca="1">E90*(1+IF(D90="卖",日收益率!E91,日收益率!C91))</f>
        <v>0.95703128326096243</v>
      </c>
    </row>
    <row r="92" spans="1:5" x14ac:dyDescent="0.15">
      <c r="A92" s="1">
        <v>42417</v>
      </c>
      <c r="B92" s="2">
        <v>131.18</v>
      </c>
      <c r="C92" s="2">
        <f ca="1">IFERROR(AVERAGE(OFFSET(B92,0,0,-参数!B$9,1)),AVERAGE(B$3:B92))</f>
        <v>130.50533333333325</v>
      </c>
      <c r="D92" t="str">
        <f t="shared" ca="1" si="1"/>
        <v>买</v>
      </c>
      <c r="E92" s="16">
        <f ca="1">E91*(1+IF(D91="卖",日收益率!E92,日收益率!C92))</f>
        <v>0.96318266089684346</v>
      </c>
    </row>
    <row r="93" spans="1:5" x14ac:dyDescent="0.15">
      <c r="A93" s="1">
        <v>42418</v>
      </c>
      <c r="B93" s="2">
        <v>131.16999999999999</v>
      </c>
      <c r="C93" s="2">
        <f ca="1">IFERROR(AVERAGE(OFFSET(B93,0,0,-参数!B$9,1)),AVERAGE(B$3:B93))</f>
        <v>130.51688888888881</v>
      </c>
      <c r="D93" t="str">
        <f t="shared" ca="1" si="1"/>
        <v>买</v>
      </c>
      <c r="E93" s="16">
        <f ca="1">E92*(1+IF(D92="卖",日收益率!E93,日收益率!C93))</f>
        <v>0.96186186589924338</v>
      </c>
    </row>
    <row r="94" spans="1:5" x14ac:dyDescent="0.15">
      <c r="A94" s="1">
        <v>42419</v>
      </c>
      <c r="B94" s="2">
        <v>131.18</v>
      </c>
      <c r="C94" s="2">
        <f ca="1">IFERROR(AVERAGE(OFFSET(B94,0,0,-参数!B$9,1)),AVERAGE(B$3:B94))</f>
        <v>130.52855555555547</v>
      </c>
      <c r="D94" t="str">
        <f t="shared" ca="1" si="1"/>
        <v>买</v>
      </c>
      <c r="E94" s="16">
        <f ca="1">E93*(1+IF(D93="卖",日收益率!E94,日收益率!C94))</f>
        <v>0.96171141119363457</v>
      </c>
    </row>
    <row r="95" spans="1:5" x14ac:dyDescent="0.15">
      <c r="A95" s="1">
        <v>42422</v>
      </c>
      <c r="B95" s="2">
        <v>131.19</v>
      </c>
      <c r="C95" s="2">
        <f ca="1">IFERROR(AVERAGE(OFFSET(B95,0,0,-参数!B$9,1)),AVERAGE(B$3:B95))</f>
        <v>130.54044444444435</v>
      </c>
      <c r="D95" t="str">
        <f t="shared" ca="1" si="1"/>
        <v>买</v>
      </c>
      <c r="E95" s="16">
        <f ca="1">E94*(1+IF(D94="卖",日收益率!E95,日收益率!C95))</f>
        <v>0.96135007325311483</v>
      </c>
    </row>
    <row r="96" spans="1:5" x14ac:dyDescent="0.15">
      <c r="A96" s="1">
        <v>42423</v>
      </c>
      <c r="B96" s="2">
        <v>131.22</v>
      </c>
      <c r="C96" s="2">
        <f ca="1">IFERROR(AVERAGE(OFFSET(B96,0,0,-参数!B$9,1)),AVERAGE(B$3:B96))</f>
        <v>130.5526666666666</v>
      </c>
      <c r="D96" t="str">
        <f t="shared" ca="1" si="1"/>
        <v>买</v>
      </c>
      <c r="E96" s="16">
        <f ca="1">E95*(1+IF(D95="卖",日收益率!E96,日收益率!C96))</f>
        <v>0.96209988031057581</v>
      </c>
    </row>
    <row r="97" spans="1:5" x14ac:dyDescent="0.15">
      <c r="A97" s="1">
        <v>42424</v>
      </c>
      <c r="B97" s="2">
        <v>131.25</v>
      </c>
      <c r="C97" s="2">
        <f ca="1">IFERROR(AVERAGE(OFFSET(B97,0,0,-参数!B$9,1)),AVERAGE(B$3:B97))</f>
        <v>130.56533333333326</v>
      </c>
      <c r="D97" t="str">
        <f t="shared" ca="1" si="1"/>
        <v>买</v>
      </c>
      <c r="E97" s="16">
        <f ca="1">E96*(1+IF(D96="卖",日收益率!E97,日收益率!C97))</f>
        <v>0.9622195041338879</v>
      </c>
    </row>
    <row r="98" spans="1:5" x14ac:dyDescent="0.15">
      <c r="A98" s="1">
        <v>42425</v>
      </c>
      <c r="B98" s="2">
        <v>131.26</v>
      </c>
      <c r="C98" s="2">
        <f ca="1">IFERROR(AVERAGE(OFFSET(B98,0,0,-参数!B$9,1)),AVERAGE(B$3:B98))</f>
        <v>130.57799999999992</v>
      </c>
      <c r="D98" t="str">
        <f t="shared" ca="1" si="1"/>
        <v>买</v>
      </c>
      <c r="E98" s="16">
        <f ca="1">E97*(1+IF(D97="卖",日收益率!E98,日收益率!C98))</f>
        <v>0.95792784531815689</v>
      </c>
    </row>
    <row r="99" spans="1:5" x14ac:dyDescent="0.15">
      <c r="A99" s="1">
        <v>42426</v>
      </c>
      <c r="B99" s="2">
        <v>131.30000000000001</v>
      </c>
      <c r="C99" s="2">
        <f ca="1">IFERROR(AVERAGE(OFFSET(B99,0,0,-参数!B$9,1)),AVERAGE(B$3:B99))</f>
        <v>130.59122222222214</v>
      </c>
      <c r="D99" t="str">
        <f t="shared" ca="1" si="1"/>
        <v>买</v>
      </c>
      <c r="E99" s="16">
        <f ca="1">E98*(1+IF(D98="卖",日收益率!E99,日收益率!C99))</f>
        <v>0.95813749531777592</v>
      </c>
    </row>
    <row r="100" spans="1:5" x14ac:dyDescent="0.15">
      <c r="A100" s="1">
        <v>42429</v>
      </c>
      <c r="B100" s="2">
        <v>131.29</v>
      </c>
      <c r="C100" s="2">
        <f ca="1">IFERROR(AVERAGE(OFFSET(B100,0,0,-参数!B$9,1)),AVERAGE(B$3:B100))</f>
        <v>130.60422222222212</v>
      </c>
      <c r="D100" t="str">
        <f t="shared" ca="1" si="1"/>
        <v>买</v>
      </c>
      <c r="E100" s="16">
        <f ca="1">E99*(1+IF(D99="卖",日收益率!E100,日收益率!C100))</f>
        <v>0.95570555532219514</v>
      </c>
    </row>
    <row r="101" spans="1:5" x14ac:dyDescent="0.15">
      <c r="A101" s="1">
        <v>42430</v>
      </c>
      <c r="B101" s="2">
        <v>131.32</v>
      </c>
      <c r="C101" s="2">
        <f ca="1">IFERROR(AVERAGE(OFFSET(B101,0,0,-参数!B$9,1)),AVERAGE(B$3:B101))</f>
        <v>130.61766666666659</v>
      </c>
      <c r="D101" t="str">
        <f t="shared" ca="1" si="1"/>
        <v>买</v>
      </c>
      <c r="E101" s="16">
        <f ca="1">E100*(1+IF(D100="卖",日收益率!E101,日收益率!C101))</f>
        <v>0.95411468179567416</v>
      </c>
    </row>
    <row r="102" spans="1:5" x14ac:dyDescent="0.15">
      <c r="A102" s="1">
        <v>42431</v>
      </c>
      <c r="B102" s="2">
        <v>131.34</v>
      </c>
      <c r="C102" s="2">
        <f ca="1">IFERROR(AVERAGE(OFFSET(B102,0,0,-参数!B$9,1)),AVERAGE(B$3:B102))</f>
        <v>130.63155555555548</v>
      </c>
      <c r="D102" t="str">
        <f t="shared" ca="1" si="1"/>
        <v>买</v>
      </c>
      <c r="E102" s="16">
        <f ca="1">E101*(1+IF(D101="卖",日收益率!E102,日收益率!C102))</f>
        <v>0.95288391297438124</v>
      </c>
    </row>
    <row r="103" spans="1:5" x14ac:dyDescent="0.15">
      <c r="A103" s="1">
        <v>42432</v>
      </c>
      <c r="B103" s="2">
        <v>131.35</v>
      </c>
      <c r="C103" s="2">
        <f ca="1">IFERROR(AVERAGE(OFFSET(B103,0,0,-参数!B$9,1)),AVERAGE(B$3:B103))</f>
        <v>130.64544444444439</v>
      </c>
      <c r="D103" t="str">
        <f t="shared" ca="1" si="1"/>
        <v>买</v>
      </c>
      <c r="E103" s="16">
        <f ca="1">E102*(1+IF(D102="卖",日收益率!E103,日收益率!C103))</f>
        <v>0.95309356297400016</v>
      </c>
    </row>
    <row r="104" spans="1:5" x14ac:dyDescent="0.15">
      <c r="A104" s="1">
        <v>42433</v>
      </c>
      <c r="B104" s="2">
        <v>131.43</v>
      </c>
      <c r="C104" s="2">
        <f ca="1">IFERROR(AVERAGE(OFFSET(B104,0,0,-参数!B$9,1)),AVERAGE(B$3:B104))</f>
        <v>130.65999999999997</v>
      </c>
      <c r="D104" t="str">
        <f t="shared" ca="1" si="1"/>
        <v>买</v>
      </c>
      <c r="E104" s="16">
        <f ca="1">E103*(1+IF(D103="卖",日收益率!E104,日收益率!C104))</f>
        <v>0.9533032129736192</v>
      </c>
    </row>
    <row r="105" spans="1:5" x14ac:dyDescent="0.15">
      <c r="A105" s="1">
        <v>42436</v>
      </c>
      <c r="B105" s="2">
        <v>131.44999999999999</v>
      </c>
      <c r="C105" s="2">
        <f ca="1">IFERROR(AVERAGE(OFFSET(B105,0,0,-参数!B$9,1)),AVERAGE(B$3:B105))</f>
        <v>130.67433333333332</v>
      </c>
      <c r="D105" t="str">
        <f t="shared" ca="1" si="1"/>
        <v>买</v>
      </c>
      <c r="E105" s="16">
        <f ca="1">E104*(1+IF(D104="卖",日收益率!E105,日收益率!C105))</f>
        <v>0.95384213679616925</v>
      </c>
    </row>
    <row r="106" spans="1:5" x14ac:dyDescent="0.15">
      <c r="A106" s="1">
        <v>42437</v>
      </c>
      <c r="B106" s="2">
        <v>131.44999999999999</v>
      </c>
      <c r="C106" s="2">
        <f ca="1">IFERROR(AVERAGE(OFFSET(B106,0,0,-参数!B$9,1)),AVERAGE(B$3:B106))</f>
        <v>130.68866666666665</v>
      </c>
      <c r="D106" t="str">
        <f t="shared" ca="1" si="1"/>
        <v>买</v>
      </c>
      <c r="E106" s="16">
        <f ca="1">E105*(1+IF(D105="卖",日收益率!E106,日收益率!C106))</f>
        <v>0.95108092297765734</v>
      </c>
    </row>
    <row r="107" spans="1:5" x14ac:dyDescent="0.15">
      <c r="A107" s="1">
        <v>42438</v>
      </c>
      <c r="B107" s="2">
        <v>131.47999999999999</v>
      </c>
      <c r="C107" s="2">
        <f ca="1">IFERROR(AVERAGE(OFFSET(B107,0,0,-参数!B$9,1)),AVERAGE(B$3:B107))</f>
        <v>130.70288888888888</v>
      </c>
      <c r="D107" t="str">
        <f t="shared" ca="1" si="1"/>
        <v>买</v>
      </c>
      <c r="E107" s="16">
        <f ca="1">E106*(1+IF(D106="卖",日收益率!E107,日收益率!C107))</f>
        <v>0.94426853122533028</v>
      </c>
    </row>
    <row r="108" spans="1:5" x14ac:dyDescent="0.15">
      <c r="A108" s="1">
        <v>42439</v>
      </c>
      <c r="B108" s="2">
        <v>131.54</v>
      </c>
      <c r="C108" s="2">
        <f ca="1">IFERROR(AVERAGE(OFFSET(B108,0,0,-参数!B$9,1)),AVERAGE(B$3:B108))</f>
        <v>130.71755555555558</v>
      </c>
      <c r="D108" t="str">
        <f t="shared" ca="1" si="1"/>
        <v>买</v>
      </c>
      <c r="E108" s="16">
        <f ca="1">E107*(1+IF(D107="卖",日收益率!E108,日收益率!C108))</f>
        <v>0.93466532800748647</v>
      </c>
    </row>
    <row r="109" spans="1:5" x14ac:dyDescent="0.15">
      <c r="A109" s="1">
        <v>42440</v>
      </c>
      <c r="B109" s="2">
        <v>131.57</v>
      </c>
      <c r="C109" s="2">
        <f ca="1">IFERROR(AVERAGE(OFFSET(B109,0,0,-参数!B$9,1)),AVERAGE(B$3:B109))</f>
        <v>130.73222222222225</v>
      </c>
      <c r="D109" t="str">
        <f t="shared" ca="1" si="1"/>
        <v>买</v>
      </c>
      <c r="E109" s="16">
        <f ca="1">E108*(1+IF(D108="卖",日收益率!E109,日收益率!C109))</f>
        <v>0.93271434977573742</v>
      </c>
    </row>
    <row r="110" spans="1:5" x14ac:dyDescent="0.15">
      <c r="A110" s="1">
        <v>42443</v>
      </c>
      <c r="B110" s="2">
        <v>131.6</v>
      </c>
      <c r="C110" s="2">
        <f ca="1">IFERROR(AVERAGE(OFFSET(B110,0,0,-参数!B$9,1)),AVERAGE(B$3:B110))</f>
        <v>130.74688888888892</v>
      </c>
      <c r="D110" t="str">
        <f t="shared" ca="1" si="1"/>
        <v>买</v>
      </c>
      <c r="E110" s="16">
        <f ca="1">E109*(1+IF(D109="卖",日收益率!E110,日收益率!C110))</f>
        <v>0.93082256683799858</v>
      </c>
    </row>
    <row r="111" spans="1:5" x14ac:dyDescent="0.15">
      <c r="A111" s="1">
        <v>42444</v>
      </c>
      <c r="B111" s="2">
        <v>131.63</v>
      </c>
      <c r="C111" s="2">
        <f ca="1">IFERROR(AVERAGE(OFFSET(B111,0,0,-参数!B$9,1)),AVERAGE(B$3:B111))</f>
        <v>130.76177777777781</v>
      </c>
      <c r="D111" t="str">
        <f t="shared" ca="1" si="1"/>
        <v>买</v>
      </c>
      <c r="E111" s="16">
        <f ca="1">E110*(1+IF(D110="卖",日收益率!E111,日收益率!C111))</f>
        <v>0.93040203360346874</v>
      </c>
    </row>
    <row r="112" spans="1:5" x14ac:dyDescent="0.15">
      <c r="A112" s="1">
        <v>42445</v>
      </c>
      <c r="B112" s="2">
        <v>131.65</v>
      </c>
      <c r="C112" s="2">
        <f ca="1">IFERROR(AVERAGE(OFFSET(B112,0,0,-参数!B$9,1)),AVERAGE(B$3:B112))</f>
        <v>130.77666666666667</v>
      </c>
      <c r="D112" t="str">
        <f t="shared" ca="1" si="1"/>
        <v>买</v>
      </c>
      <c r="E112" s="16">
        <f ca="1">E111*(1+IF(D111="卖",日收益率!E112,日收益率!C112))</f>
        <v>0.92962139566371071</v>
      </c>
    </row>
    <row r="113" spans="1:5" x14ac:dyDescent="0.15">
      <c r="A113" s="1">
        <v>42446</v>
      </c>
      <c r="B113" s="2">
        <v>131.66</v>
      </c>
      <c r="C113" s="2">
        <f ca="1">IFERROR(AVERAGE(OFFSET(B113,0,0,-参数!B$9,1)),AVERAGE(B$3:B113))</f>
        <v>130.79177777777781</v>
      </c>
      <c r="D113" t="str">
        <f t="shared" ca="1" si="1"/>
        <v>买</v>
      </c>
      <c r="E113" s="16">
        <f ca="1">E112*(1+IF(D112="卖",日收益率!E113,日收益率!C113))</f>
        <v>0.92902081007656667</v>
      </c>
    </row>
    <row r="114" spans="1:5" x14ac:dyDescent="0.15">
      <c r="A114" s="1">
        <v>42447</v>
      </c>
      <c r="B114" s="2">
        <v>131.69</v>
      </c>
      <c r="C114" s="2">
        <f ca="1">IFERROR(AVERAGE(OFFSET(B114,0,0,-参数!B$9,1)),AVERAGE(B$3:B114))</f>
        <v>130.80711111111114</v>
      </c>
      <c r="D114" t="str">
        <f t="shared" ca="1" si="1"/>
        <v>买</v>
      </c>
      <c r="E114" s="16">
        <f ca="1">E113*(1+IF(D113="卖",日收益率!E114,日收益率!C114))</f>
        <v>0.92742993655004569</v>
      </c>
    </row>
    <row r="115" spans="1:5" x14ac:dyDescent="0.15">
      <c r="A115" s="1">
        <v>42450</v>
      </c>
      <c r="B115" s="2">
        <v>131.69</v>
      </c>
      <c r="C115" s="2">
        <f ca="1">IFERROR(AVERAGE(OFFSET(B115,0,0,-参数!B$9,1)),AVERAGE(B$3:B115))</f>
        <v>130.8225555555556</v>
      </c>
      <c r="D115" t="str">
        <f t="shared" ca="1" si="1"/>
        <v>买</v>
      </c>
      <c r="E115" s="16">
        <f ca="1">E114*(1+IF(D114="卖",日收益率!E115,日收益率!C115))</f>
        <v>0.92805888654890301</v>
      </c>
    </row>
    <row r="116" spans="1:5" x14ac:dyDescent="0.15">
      <c r="A116" s="1">
        <v>42451</v>
      </c>
      <c r="B116" s="2">
        <v>131.72</v>
      </c>
      <c r="C116" s="2">
        <f ca="1">IFERROR(AVERAGE(OFFSET(B116,0,0,-参数!B$9,1)),AVERAGE(B$3:B116))</f>
        <v>130.83866666666671</v>
      </c>
      <c r="D116" t="str">
        <f t="shared" ca="1" si="1"/>
        <v>买</v>
      </c>
      <c r="E116" s="16">
        <f ca="1">E115*(1+IF(D115="卖",日收益率!E116,日收益率!C116))</f>
        <v>0.92718822243283805</v>
      </c>
    </row>
    <row r="117" spans="1:5" x14ac:dyDescent="0.15">
      <c r="A117" s="1">
        <v>42452</v>
      </c>
      <c r="B117" s="2">
        <v>131.72999999999999</v>
      </c>
      <c r="C117" s="2">
        <f ca="1">IFERROR(AVERAGE(OFFSET(B117,0,0,-参数!B$9,1)),AVERAGE(B$3:B117))</f>
        <v>130.85500000000002</v>
      </c>
      <c r="D117" t="str">
        <f t="shared" ca="1" si="1"/>
        <v>买</v>
      </c>
      <c r="E117" s="16">
        <f ca="1">E116*(1+IF(D116="卖",日收益率!E117,日收益率!C117))</f>
        <v>0.92748789860876402</v>
      </c>
    </row>
    <row r="118" spans="1:5" x14ac:dyDescent="0.15">
      <c r="A118" s="1">
        <v>42453</v>
      </c>
      <c r="B118" s="2">
        <v>131.75</v>
      </c>
      <c r="C118" s="2">
        <f ca="1">IFERROR(AVERAGE(OFFSET(B118,0,0,-参数!B$9,1)),AVERAGE(B$3:B118))</f>
        <v>130.87177777777779</v>
      </c>
      <c r="D118" t="str">
        <f t="shared" ca="1" si="1"/>
        <v>买</v>
      </c>
      <c r="E118" s="16">
        <f ca="1">E117*(1+IF(D117="卖",日收益率!E118,日收益率!C118))</f>
        <v>0.9273374439031552</v>
      </c>
    </row>
    <row r="119" spans="1:5" x14ac:dyDescent="0.15">
      <c r="A119" s="1">
        <v>42454</v>
      </c>
      <c r="B119" s="2">
        <v>131.75</v>
      </c>
      <c r="C119" s="2">
        <f ca="1">IFERROR(AVERAGE(OFFSET(B119,0,0,-参数!B$9,1)),AVERAGE(B$3:B119))</f>
        <v>130.88866666666669</v>
      </c>
      <c r="D119" t="str">
        <f t="shared" ca="1" si="1"/>
        <v>买</v>
      </c>
      <c r="E119" s="16">
        <f ca="1">E118*(1+IF(D118="卖",日收益率!E119,日收益率!C119))</f>
        <v>0.9274570677264673</v>
      </c>
    </row>
    <row r="120" spans="1:5" x14ac:dyDescent="0.15">
      <c r="A120" s="1">
        <v>42457</v>
      </c>
      <c r="B120" s="2">
        <v>131.74</v>
      </c>
      <c r="C120" s="2">
        <f ca="1">IFERROR(AVERAGE(OFFSET(B120,0,0,-参数!B$9,1)),AVERAGE(B$3:B120))</f>
        <v>130.90577777777781</v>
      </c>
      <c r="D120" t="str">
        <f t="shared" ca="1" si="1"/>
        <v>买</v>
      </c>
      <c r="E120" s="16">
        <f ca="1">E119*(1+IF(D119="卖",日收益率!E120,日收益率!C120))</f>
        <v>0.9276358868437895</v>
      </c>
    </row>
    <row r="121" spans="1:5" x14ac:dyDescent="0.15">
      <c r="A121" s="1">
        <v>42458</v>
      </c>
      <c r="B121" s="2">
        <v>131.74</v>
      </c>
      <c r="C121" s="2">
        <f ca="1">IFERROR(AVERAGE(OFFSET(B121,0,0,-参数!B$9,1)),AVERAGE(B$3:B121))</f>
        <v>130.92333333333335</v>
      </c>
      <c r="D121" t="str">
        <f t="shared" ca="1" si="1"/>
        <v>买</v>
      </c>
      <c r="E121" s="16">
        <f ca="1">E120*(1+IF(D120="卖",日收益率!E121,日收益率!C121))</f>
        <v>0.90722954246910537</v>
      </c>
    </row>
    <row r="122" spans="1:5" x14ac:dyDescent="0.15">
      <c r="A122" s="1">
        <v>42459</v>
      </c>
      <c r="B122" s="2">
        <v>131.72999999999999</v>
      </c>
      <c r="C122" s="2">
        <f ca="1">IFERROR(AVERAGE(OFFSET(B122,0,0,-参数!B$9,1)),AVERAGE(B$3:B122))</f>
        <v>130.94088888888888</v>
      </c>
      <c r="D122" t="str">
        <f t="shared" ca="1" si="1"/>
        <v>买</v>
      </c>
      <c r="E122" s="16">
        <f ca="1">E121*(1+IF(D121="卖",日收益率!E122,日收益率!C122))</f>
        <v>0.91635178392311756</v>
      </c>
    </row>
    <row r="123" spans="1:5" x14ac:dyDescent="0.15">
      <c r="A123" s="1">
        <v>42460</v>
      </c>
      <c r="B123" s="2">
        <v>131.74</v>
      </c>
      <c r="C123" s="2">
        <f ca="1">IFERROR(AVERAGE(OFFSET(B123,0,0,-参数!B$9,1)),AVERAGE(B$3:B123))</f>
        <v>130.95855555555556</v>
      </c>
      <c r="D123" t="str">
        <f t="shared" ca="1" si="1"/>
        <v>买</v>
      </c>
      <c r="E123" s="16">
        <f ca="1">E122*(1+IF(D122="卖",日收益率!E123,日收益率!C123))</f>
        <v>0.91656143392273659</v>
      </c>
    </row>
    <row r="124" spans="1:5" x14ac:dyDescent="0.15">
      <c r="A124" s="1">
        <v>42461</v>
      </c>
      <c r="B124" s="2">
        <v>131.72999999999999</v>
      </c>
      <c r="C124" s="2">
        <f ca="1">IFERROR(AVERAGE(OFFSET(B124,0,0,-参数!B$9,1)),AVERAGE(B$3:B124))</f>
        <v>130.97622222222225</v>
      </c>
      <c r="D124" t="str">
        <f t="shared" ca="1" si="1"/>
        <v>买</v>
      </c>
      <c r="E124" s="16">
        <f ca="1">E123*(1+IF(D123="卖",日收益率!E124,日收益率!C124))</f>
        <v>0.91407029863314559</v>
      </c>
    </row>
    <row r="125" spans="1:5" x14ac:dyDescent="0.15">
      <c r="A125" s="1">
        <v>42465</v>
      </c>
      <c r="B125" s="2">
        <v>131.72</v>
      </c>
      <c r="C125" s="2">
        <f ca="1">IFERROR(AVERAGE(OFFSET(B125,0,0,-参数!B$9,1)),AVERAGE(B$3:B125))</f>
        <v>130.99377777777778</v>
      </c>
      <c r="D125" t="str">
        <f t="shared" ca="1" si="1"/>
        <v>买</v>
      </c>
      <c r="E125" s="16">
        <f ca="1">E124*(1+IF(D124="卖",日收益率!E125,日收益率!C125))</f>
        <v>0.90950732805320178</v>
      </c>
    </row>
    <row r="126" spans="1:5" x14ac:dyDescent="0.15">
      <c r="A126" s="1">
        <v>42466</v>
      </c>
      <c r="B126" s="2">
        <v>131.72999999999999</v>
      </c>
      <c r="C126" s="2">
        <f ca="1">IFERROR(AVERAGE(OFFSET(B126,0,0,-参数!B$9,1)),AVERAGE(B$3:B126))</f>
        <v>131.01177777777778</v>
      </c>
      <c r="D126" t="str">
        <f t="shared" ca="1" si="1"/>
        <v>买</v>
      </c>
      <c r="E126" s="16">
        <f ca="1">E125*(1+IF(D125="卖",日收益率!E126,日收益率!C126))</f>
        <v>0.90611593100054078</v>
      </c>
    </row>
    <row r="127" spans="1:5" x14ac:dyDescent="0.15">
      <c r="A127" s="1">
        <v>42467</v>
      </c>
      <c r="B127" s="2">
        <v>131.72</v>
      </c>
      <c r="C127" s="2">
        <f ca="1">IFERROR(AVERAGE(OFFSET(B127,0,0,-参数!B$9,1)),AVERAGE(B$3:B127))</f>
        <v>131.02966666666666</v>
      </c>
      <c r="D127" t="str">
        <f t="shared" ca="1" si="1"/>
        <v>买</v>
      </c>
      <c r="E127" s="16">
        <f ca="1">E126*(1+IF(D126="卖",日收益率!E127,日收益率!C127))</f>
        <v>0.90308463865310784</v>
      </c>
    </row>
    <row r="128" spans="1:5" x14ac:dyDescent="0.15">
      <c r="A128" s="1">
        <v>42468</v>
      </c>
      <c r="B128" s="2">
        <v>131.72999999999999</v>
      </c>
      <c r="C128" s="2">
        <f ca="1">IFERROR(AVERAGE(OFFSET(B128,0,0,-参数!B$9,1)),AVERAGE(B$3:B128))</f>
        <v>131.04744444444444</v>
      </c>
      <c r="D128" t="str">
        <f t="shared" ca="1" si="1"/>
        <v>买</v>
      </c>
      <c r="E128" s="16">
        <f ca="1">E127*(1+IF(D127="卖",日收益率!E128,日收益率!C128))</f>
        <v>0.90482473364994587</v>
      </c>
    </row>
    <row r="129" spans="1:5" x14ac:dyDescent="0.15">
      <c r="A129" s="1">
        <v>42471</v>
      </c>
      <c r="B129" s="2">
        <v>131.72999999999999</v>
      </c>
      <c r="C129" s="2">
        <f ca="1">IFERROR(AVERAGE(OFFSET(B129,0,0,-参数!B$9,1)),AVERAGE(B$3:B129))</f>
        <v>131.06522222222219</v>
      </c>
      <c r="D129" t="str">
        <f t="shared" ca="1" si="1"/>
        <v>买</v>
      </c>
      <c r="E129" s="16">
        <f ca="1">E128*(1+IF(D128="卖",日收益率!E129,日收益率!C129))</f>
        <v>0.90320302924112794</v>
      </c>
    </row>
    <row r="130" spans="1:5" x14ac:dyDescent="0.15">
      <c r="A130" s="1">
        <v>42472</v>
      </c>
      <c r="B130" s="2">
        <v>131.68</v>
      </c>
      <c r="C130" s="2">
        <f ca="1">IFERROR(AVERAGE(OFFSET(B130,0,0,-参数!B$9,1)),AVERAGE(B$3:B130))</f>
        <v>131.08233333333331</v>
      </c>
      <c r="D130" t="str">
        <f t="shared" ca="1" si="1"/>
        <v>买</v>
      </c>
      <c r="E130" s="16">
        <f ca="1">E129*(1+IF(D129="卖",日收益率!E130,日收益率!C130))</f>
        <v>0.90386281012228198</v>
      </c>
    </row>
    <row r="131" spans="1:5" x14ac:dyDescent="0.15">
      <c r="A131" s="1">
        <v>42473</v>
      </c>
      <c r="B131" s="2">
        <v>131.68</v>
      </c>
      <c r="C131" s="2">
        <f ca="1">IFERROR(AVERAGE(OFFSET(B131,0,0,-参数!B$9,1)),AVERAGE(B$3:B131))</f>
        <v>131.09944444444443</v>
      </c>
      <c r="D131" t="str">
        <f t="shared" ca="1" si="1"/>
        <v>买</v>
      </c>
      <c r="E131" s="16">
        <f ca="1">E130*(1+IF(D130="卖",日收益率!E131,日收益率!C131))</f>
        <v>0.90308217218252407</v>
      </c>
    </row>
    <row r="132" spans="1:5" x14ac:dyDescent="0.15">
      <c r="A132" s="1">
        <v>42474</v>
      </c>
      <c r="B132" s="2">
        <v>131.66</v>
      </c>
      <c r="C132" s="2">
        <f ca="1">IFERROR(AVERAGE(OFFSET(B132,0,0,-参数!B$9,1)),AVERAGE(B$3:B132))</f>
        <v>131.11622222222221</v>
      </c>
      <c r="D132" t="str">
        <f t="shared" ref="D132:D195" ca="1" si="2">IF(B132&gt;C132,"买","卖")</f>
        <v>买</v>
      </c>
      <c r="E132" s="16">
        <f ca="1">E131*(1+IF(D131="卖",日收益率!E132,日收益率!C132))</f>
        <v>0.90338184835845015</v>
      </c>
    </row>
    <row r="133" spans="1:5" x14ac:dyDescent="0.15">
      <c r="A133" s="1">
        <v>42475</v>
      </c>
      <c r="B133" s="2">
        <v>131.66</v>
      </c>
      <c r="C133" s="2">
        <f ca="1">IFERROR(AVERAGE(OFFSET(B133,0,0,-参数!B$9,1)),AVERAGE(B$3:B133))</f>
        <v>131.13288888888886</v>
      </c>
      <c r="D133" t="str">
        <f t="shared" ca="1" si="2"/>
        <v>买</v>
      </c>
      <c r="E133" s="16">
        <f ca="1">E132*(1+IF(D132="卖",日收益率!E133,日收益率!C133))</f>
        <v>0.90422168159221805</v>
      </c>
    </row>
    <row r="134" spans="1:5" x14ac:dyDescent="0.15">
      <c r="A134" s="1">
        <v>42478</v>
      </c>
      <c r="B134" s="2">
        <v>131.66</v>
      </c>
      <c r="C134" s="2">
        <f ca="1">IFERROR(AVERAGE(OFFSET(B134,0,0,-参数!B$9,1)),AVERAGE(B$3:B134))</f>
        <v>131.14899999999994</v>
      </c>
      <c r="D134" t="str">
        <f t="shared" ca="1" si="2"/>
        <v>买</v>
      </c>
      <c r="E134" s="16">
        <f ca="1">E133*(1+IF(D133="卖",日收益率!E134,日收益率!C134))</f>
        <v>0.90413042218061912</v>
      </c>
    </row>
    <row r="135" spans="1:5" x14ac:dyDescent="0.15">
      <c r="A135" s="1">
        <v>42479</v>
      </c>
      <c r="B135" s="2">
        <v>131.65</v>
      </c>
      <c r="C135" s="2">
        <f ca="1">IFERROR(AVERAGE(OFFSET(B135,0,0,-参数!B$9,1)),AVERAGE(B$3:B135))</f>
        <v>131.16422222222215</v>
      </c>
      <c r="D135" t="str">
        <f t="shared" ca="1" si="2"/>
        <v>买</v>
      </c>
      <c r="E135" s="16">
        <f ca="1">E134*(1+IF(D134="卖",日收益率!E135,日收益率!C135))</f>
        <v>0.90443009835654531</v>
      </c>
    </row>
    <row r="136" spans="1:5" x14ac:dyDescent="0.15">
      <c r="A136" s="1">
        <v>42480</v>
      </c>
      <c r="B136" s="2">
        <v>131.63999999999999</v>
      </c>
      <c r="C136" s="2">
        <f ca="1">IFERROR(AVERAGE(OFFSET(B136,0,0,-参数!B$9,1)),AVERAGE(B$3:B136))</f>
        <v>131.17922222222214</v>
      </c>
      <c r="D136" t="str">
        <f t="shared" ca="1" si="2"/>
        <v>买</v>
      </c>
      <c r="E136" s="16">
        <f ca="1">E135*(1+IF(D135="卖",日收益率!E136,日收益率!C136))</f>
        <v>0.9045497221798573</v>
      </c>
    </row>
    <row r="137" spans="1:5" x14ac:dyDescent="0.15">
      <c r="A137" s="1">
        <v>42481</v>
      </c>
      <c r="B137" s="2">
        <v>131.59</v>
      </c>
      <c r="C137" s="2">
        <f ca="1">IFERROR(AVERAGE(OFFSET(B137,0,0,-参数!B$9,1)),AVERAGE(B$3:B137))</f>
        <v>131.19377777777771</v>
      </c>
      <c r="D137" t="str">
        <f t="shared" ca="1" si="2"/>
        <v>买</v>
      </c>
      <c r="E137" s="16">
        <f ca="1">E136*(1+IF(D136="卖",日收益率!E137,日收益率!C137))</f>
        <v>0.90394913659271348</v>
      </c>
    </row>
    <row r="138" spans="1:5" x14ac:dyDescent="0.15">
      <c r="A138" s="1">
        <v>42482</v>
      </c>
      <c r="B138" s="2">
        <v>131.56</v>
      </c>
      <c r="C138" s="2">
        <f ca="1">IFERROR(AVERAGE(OFFSET(B138,0,0,-参数!B$9,1)),AVERAGE(B$3:B138))</f>
        <v>131.20755555555547</v>
      </c>
      <c r="D138" t="str">
        <f t="shared" ca="1" si="2"/>
        <v>买</v>
      </c>
      <c r="E138" s="16">
        <f ca="1">E137*(1+IF(D137="卖",日收益率!E138,日收益率!C138))</f>
        <v>0.90397873423971842</v>
      </c>
    </row>
    <row r="139" spans="1:5" x14ac:dyDescent="0.15">
      <c r="A139" s="1">
        <v>42485</v>
      </c>
      <c r="B139" s="2">
        <v>131.5</v>
      </c>
      <c r="C139" s="2">
        <f ca="1">IFERROR(AVERAGE(OFFSET(B139,0,0,-参数!B$9,1)),AVERAGE(B$3:B139))</f>
        <v>131.22011111111104</v>
      </c>
      <c r="D139" t="str">
        <f t="shared" ca="1" si="2"/>
        <v>买</v>
      </c>
      <c r="E139" s="16">
        <f ca="1">E138*(1+IF(D138="卖",日收益率!E139,日收益率!C139))</f>
        <v>0.90433760570965438</v>
      </c>
    </row>
    <row r="140" spans="1:5" x14ac:dyDescent="0.15">
      <c r="A140" s="1">
        <v>42486</v>
      </c>
      <c r="B140" s="2">
        <v>131.47999999999999</v>
      </c>
      <c r="C140" s="2">
        <f ca="1">IFERROR(AVERAGE(OFFSET(B140,0,0,-参数!B$9,1)),AVERAGE(B$3:B140))</f>
        <v>131.23255555555548</v>
      </c>
      <c r="D140" t="str">
        <f t="shared" ca="1" si="2"/>
        <v>买</v>
      </c>
      <c r="E140" s="16">
        <f ca="1">E139*(1+IF(D139="卖",日收益率!E140,日收益率!C140))</f>
        <v>0.90454725570927341</v>
      </c>
    </row>
    <row r="141" spans="1:5" x14ac:dyDescent="0.15">
      <c r="A141" s="1">
        <v>42487</v>
      </c>
      <c r="B141" s="2">
        <v>131.46</v>
      </c>
      <c r="C141" s="2">
        <f ca="1">IFERROR(AVERAGE(OFFSET(B141,0,0,-参数!B$9,1)),AVERAGE(B$3:B141))</f>
        <v>131.24477777777767</v>
      </c>
      <c r="D141" t="str">
        <f t="shared" ca="1" si="2"/>
        <v>买</v>
      </c>
      <c r="E141" s="16">
        <f ca="1">E140*(1+IF(D140="卖",日收益率!E141,日收益率!C141))</f>
        <v>0.90574719364826961</v>
      </c>
    </row>
    <row r="142" spans="1:5" x14ac:dyDescent="0.15">
      <c r="A142" s="1">
        <v>42488</v>
      </c>
      <c r="B142" s="2">
        <v>131.44</v>
      </c>
      <c r="C142" s="2">
        <f ca="1">IFERROR(AVERAGE(OFFSET(B142,0,0,-参数!B$9,1)),AVERAGE(B$3:B142))</f>
        <v>131.25677777777767</v>
      </c>
      <c r="D142" t="str">
        <f t="shared" ca="1" si="2"/>
        <v>买</v>
      </c>
      <c r="E142" s="16">
        <f ca="1">E141*(1+IF(D141="卖",日收益率!E142,日收益率!C142))</f>
        <v>0.90631694835311671</v>
      </c>
    </row>
    <row r="143" spans="1:5" x14ac:dyDescent="0.15">
      <c r="A143" s="1">
        <v>42489</v>
      </c>
      <c r="B143" s="2">
        <v>131.46</v>
      </c>
      <c r="C143" s="2">
        <f ca="1">IFERROR(AVERAGE(OFFSET(B143,0,0,-参数!B$9,1)),AVERAGE(B$3:B143))</f>
        <v>131.26877777777767</v>
      </c>
      <c r="D143" t="str">
        <f t="shared" ca="1" si="2"/>
        <v>买</v>
      </c>
      <c r="E143" s="16">
        <f ca="1">E142*(1+IF(D142="卖",日收益率!E143,日收益率!C143))</f>
        <v>0.90643657217642881</v>
      </c>
    </row>
    <row r="144" spans="1:5" x14ac:dyDescent="0.15">
      <c r="A144" s="1">
        <v>42493</v>
      </c>
      <c r="B144" s="2">
        <v>131.43</v>
      </c>
      <c r="C144" s="2">
        <f ca="1">IFERROR(AVERAGE(OFFSET(B144,0,0,-参数!B$9,1)),AVERAGE(B$3:B144))</f>
        <v>131.27999999999992</v>
      </c>
      <c r="D144" t="str">
        <f t="shared" ca="1" si="2"/>
        <v>买</v>
      </c>
      <c r="E144" s="16">
        <f ca="1">E143*(1+IF(D143="卖",日收益率!E144,日收益率!C144))</f>
        <v>0.90745522452751892</v>
      </c>
    </row>
    <row r="145" spans="1:5" x14ac:dyDescent="0.15">
      <c r="A145" s="1">
        <v>42494</v>
      </c>
      <c r="B145" s="2">
        <v>131.43</v>
      </c>
      <c r="C145" s="2">
        <f ca="1">IFERROR(AVERAGE(OFFSET(B145,0,0,-参数!B$9,1)),AVERAGE(B$3:B145))</f>
        <v>131.29088888888879</v>
      </c>
      <c r="D145" t="str">
        <f t="shared" ca="1" si="2"/>
        <v>买</v>
      </c>
      <c r="E145" s="16">
        <f ca="1">E144*(1+IF(D144="卖",日收益率!E145,日收益率!C145))</f>
        <v>0.90757484835083091</v>
      </c>
    </row>
    <row r="146" spans="1:5" x14ac:dyDescent="0.15">
      <c r="A146" s="1">
        <v>42495</v>
      </c>
      <c r="B146" s="2">
        <v>131.43</v>
      </c>
      <c r="C146" s="2">
        <f ca="1">IFERROR(AVERAGE(OFFSET(B146,0,0,-参数!B$9,1)),AVERAGE(B$3:B146))</f>
        <v>131.30133333333325</v>
      </c>
      <c r="D146" t="str">
        <f t="shared" ca="1" si="2"/>
        <v>买</v>
      </c>
      <c r="E146" s="16">
        <f ca="1">E145*(1+IF(D145="卖",日收益率!E146,日收益率!C146))</f>
        <v>0.90859473393721291</v>
      </c>
    </row>
    <row r="147" spans="1:5" x14ac:dyDescent="0.15">
      <c r="A147" s="1">
        <v>42496</v>
      </c>
      <c r="B147" s="2">
        <v>131.43</v>
      </c>
      <c r="C147" s="2">
        <f ca="1">IFERROR(AVERAGE(OFFSET(B147,0,0,-参数!B$9,1)),AVERAGE(B$3:B147))</f>
        <v>131.31144444444436</v>
      </c>
      <c r="D147" t="str">
        <f t="shared" ca="1" si="2"/>
        <v>买</v>
      </c>
      <c r="E147" s="16">
        <f ca="1">E146*(1+IF(D146="卖",日收益率!E147,日收益率!C147))</f>
        <v>0.90799414835006897</v>
      </c>
    </row>
    <row r="148" spans="1:5" x14ac:dyDescent="0.15">
      <c r="A148" s="1">
        <v>42499</v>
      </c>
      <c r="B148" s="2">
        <v>131.41</v>
      </c>
      <c r="C148" s="2">
        <f ca="1">IFERROR(AVERAGE(OFFSET(B148,0,0,-参数!B$9,1)),AVERAGE(B$3:B148))</f>
        <v>131.3216666666666</v>
      </c>
      <c r="D148" t="str">
        <f t="shared" ca="1" si="2"/>
        <v>买</v>
      </c>
      <c r="E148" s="16">
        <f ca="1">E147*(1+IF(D147="卖",日收益率!E148,日收益率!C148))</f>
        <v>0.90664252247017196</v>
      </c>
    </row>
    <row r="149" spans="1:5" x14ac:dyDescent="0.15">
      <c r="A149" s="1">
        <v>42500</v>
      </c>
      <c r="B149" s="2">
        <v>131.41999999999999</v>
      </c>
      <c r="C149" s="2">
        <f ca="1">IFERROR(AVERAGE(OFFSET(B149,0,0,-参数!B$9,1)),AVERAGE(B$3:B149))</f>
        <v>131.33144444444437</v>
      </c>
      <c r="D149" t="str">
        <f t="shared" ca="1" si="2"/>
        <v>买</v>
      </c>
      <c r="E149" s="16">
        <f ca="1">E148*(1+IF(D148="卖",日收益率!E149,日收益率!C149))</f>
        <v>0.90784246040916794</v>
      </c>
    </row>
    <row r="150" spans="1:5" x14ac:dyDescent="0.15">
      <c r="A150" s="1">
        <v>42501</v>
      </c>
      <c r="B150" s="2">
        <v>131.43</v>
      </c>
      <c r="C150" s="2">
        <f ca="1">IFERROR(AVERAGE(OFFSET(B150,0,0,-参数!B$9,1)),AVERAGE(B$3:B150))</f>
        <v>131.34099999999992</v>
      </c>
      <c r="D150" t="str">
        <f t="shared" ca="1" si="2"/>
        <v>买</v>
      </c>
      <c r="E150" s="16">
        <f ca="1">E149*(1+IF(D149="卖",日收益率!E150,日收益率!C150))</f>
        <v>0.9076920057035589</v>
      </c>
    </row>
    <row r="151" spans="1:5" x14ac:dyDescent="0.15">
      <c r="A151" s="1">
        <v>42502</v>
      </c>
      <c r="B151" s="2">
        <v>131.4</v>
      </c>
      <c r="C151" s="2">
        <f ca="1">IFERROR(AVERAGE(OFFSET(B151,0,0,-参数!B$9,1)),AVERAGE(B$3:B151))</f>
        <v>131.3495555555555</v>
      </c>
      <c r="D151" t="str">
        <f t="shared" ca="1" si="2"/>
        <v>买</v>
      </c>
      <c r="E151" s="16">
        <f ca="1">E150*(1+IF(D150="卖",日收益率!E151,日收益率!C151))</f>
        <v>0.90673131541118701</v>
      </c>
    </row>
    <row r="152" spans="1:5" x14ac:dyDescent="0.15">
      <c r="A152" s="1">
        <v>42503</v>
      </c>
      <c r="B152" s="2">
        <v>131.41</v>
      </c>
      <c r="C152" s="2">
        <f ca="1">IFERROR(AVERAGE(OFFSET(B152,0,0,-参数!B$9,1)),AVERAGE(B$3:B152))</f>
        <v>131.35799999999992</v>
      </c>
      <c r="D152" t="str">
        <f t="shared" ca="1" si="2"/>
        <v>买</v>
      </c>
      <c r="E152" s="16">
        <f ca="1">E151*(1+IF(D151="卖",日收益率!E152,日收益率!C152))</f>
        <v>0.89955881895363199</v>
      </c>
    </row>
    <row r="153" spans="1:5" x14ac:dyDescent="0.15">
      <c r="A153" s="1">
        <v>42506</v>
      </c>
      <c r="B153" s="2">
        <v>131.4</v>
      </c>
      <c r="C153" s="2">
        <f ca="1">IFERROR(AVERAGE(OFFSET(B153,0,0,-参数!B$9,1)),AVERAGE(B$3:B153))</f>
        <v>131.36555555555549</v>
      </c>
      <c r="D153" t="str">
        <f t="shared" ca="1" si="2"/>
        <v>买</v>
      </c>
      <c r="E153" s="16">
        <f ca="1">E152*(1+IF(D152="卖",日收益率!E153,日收益率!C153))</f>
        <v>0.89640666954759518</v>
      </c>
    </row>
    <row r="154" spans="1:5" x14ac:dyDescent="0.15">
      <c r="A154" s="1">
        <v>42507</v>
      </c>
      <c r="B154" s="2">
        <v>131.38</v>
      </c>
      <c r="C154" s="2">
        <f ca="1">IFERROR(AVERAGE(OFFSET(B154,0,0,-参数!B$9,1)),AVERAGE(B$3:B154))</f>
        <v>131.37322222222215</v>
      </c>
      <c r="D154" t="str">
        <f t="shared" ca="1" si="2"/>
        <v>买</v>
      </c>
      <c r="E154" s="16">
        <f ca="1">E153*(1+IF(D153="卖",日收益率!E154,日收益率!C154))</f>
        <v>0.8941856127869251</v>
      </c>
    </row>
    <row r="155" spans="1:5" x14ac:dyDescent="0.15">
      <c r="A155" s="1">
        <v>42508</v>
      </c>
      <c r="B155" s="2">
        <v>131.36000000000001</v>
      </c>
      <c r="C155" s="2">
        <f ca="1">IFERROR(AVERAGE(OFFSET(B155,0,0,-参数!B$9,1)),AVERAGE(B$3:B155))</f>
        <v>131.38022222222216</v>
      </c>
      <c r="D155" t="str">
        <f t="shared" ca="1" si="2"/>
        <v>卖</v>
      </c>
      <c r="E155" s="16">
        <f ca="1">E154*(1+IF(D154="卖",日收益率!E155,日收益率!C155))</f>
        <v>0.8943052366102372</v>
      </c>
    </row>
    <row r="156" spans="1:5" x14ac:dyDescent="0.15">
      <c r="A156" s="1">
        <v>42509</v>
      </c>
      <c r="B156" s="2">
        <v>131.36000000000001</v>
      </c>
      <c r="C156" s="2">
        <f ca="1">IFERROR(AVERAGE(OFFSET(B156,0,0,-参数!B$9,1)),AVERAGE(B$3:B156))</f>
        <v>131.38711111111104</v>
      </c>
      <c r="D156" t="str">
        <f t="shared" ca="1" si="2"/>
        <v>卖</v>
      </c>
      <c r="E156" s="16">
        <f ca="1">E155*(1+IF(D155="卖",日收益率!E156,日收益率!C156))</f>
        <v>0.89520289069170111</v>
      </c>
    </row>
    <row r="157" spans="1:5" x14ac:dyDescent="0.15">
      <c r="A157" s="1">
        <v>42510</v>
      </c>
      <c r="B157" s="2">
        <v>131.38</v>
      </c>
      <c r="C157" s="2">
        <f ca="1">IFERROR(AVERAGE(OFFSET(B157,0,0,-参数!B$9,1)),AVERAGE(B$3:B157))</f>
        <v>131.39411111111102</v>
      </c>
      <c r="D157" t="str">
        <f t="shared" ca="1" si="2"/>
        <v>卖</v>
      </c>
      <c r="E157" s="16">
        <f ca="1">E156*(1+IF(D156="卖",日收益率!E157,日收益率!C157))</f>
        <v>0.8956479981713219</v>
      </c>
    </row>
    <row r="158" spans="1:5" x14ac:dyDescent="0.15">
      <c r="A158" s="1">
        <v>42513</v>
      </c>
      <c r="B158" s="2">
        <v>131.37</v>
      </c>
      <c r="C158" s="2">
        <f ca="1">IFERROR(AVERAGE(OFFSET(B158,0,0,-参数!B$9,1)),AVERAGE(B$3:B158))</f>
        <v>131.4008888888888</v>
      </c>
      <c r="D158" t="str">
        <f t="shared" ca="1" si="2"/>
        <v>卖</v>
      </c>
      <c r="E158" s="16">
        <f ca="1">E157*(1+IF(D157="卖",日收益率!E158,日收益率!C158))</f>
        <v>0.89490160624170689</v>
      </c>
    </row>
    <row r="159" spans="1:5" x14ac:dyDescent="0.15">
      <c r="A159" s="1">
        <v>42514</v>
      </c>
      <c r="B159" s="2">
        <v>131.35</v>
      </c>
      <c r="C159" s="2">
        <f ca="1">IFERROR(AVERAGE(OFFSET(B159,0,0,-参数!B$9,1)),AVERAGE(B$3:B159))</f>
        <v>131.40666666666661</v>
      </c>
      <c r="D159" t="str">
        <f t="shared" ca="1" si="2"/>
        <v>卖</v>
      </c>
      <c r="E159" s="16">
        <f ca="1">E158*(1+IF(D158="卖",日收益率!E159,日收益率!C159))</f>
        <v>0.89389856459543027</v>
      </c>
    </row>
    <row r="160" spans="1:5" x14ac:dyDescent="0.15">
      <c r="A160" s="1">
        <v>42515</v>
      </c>
      <c r="B160" s="2">
        <v>131.36000000000001</v>
      </c>
      <c r="C160" s="2">
        <f ca="1">IFERROR(AVERAGE(OFFSET(B160,0,0,-参数!B$9,1)),AVERAGE(B$3:B160))</f>
        <v>131.41233333333327</v>
      </c>
      <c r="D160" t="str">
        <f t="shared" ca="1" si="2"/>
        <v>卖</v>
      </c>
      <c r="E160" s="16">
        <f ca="1">E159*(1+IF(D159="卖",日收益率!E160,日收益率!C160))</f>
        <v>0.89497723731763146</v>
      </c>
    </row>
    <row r="161" spans="1:5" x14ac:dyDescent="0.15">
      <c r="A161" s="1">
        <v>42516</v>
      </c>
      <c r="B161" s="2">
        <v>131.36000000000001</v>
      </c>
      <c r="C161" s="2">
        <f ca="1">IFERROR(AVERAGE(OFFSET(B161,0,0,-参数!B$9,1)),AVERAGE(B$3:B161))</f>
        <v>131.41744444444441</v>
      </c>
      <c r="D161" t="str">
        <f t="shared" ca="1" si="2"/>
        <v>卖</v>
      </c>
      <c r="E161" s="16">
        <f ca="1">E160*(1+IF(D160="卖",日收益率!E161,日收益率!C161))</f>
        <v>0.89596540071946373</v>
      </c>
    </row>
    <row r="162" spans="1:5" x14ac:dyDescent="0.15">
      <c r="A162" s="1">
        <v>42517</v>
      </c>
      <c r="B162" s="2">
        <v>131.37</v>
      </c>
      <c r="C162" s="2">
        <f ca="1">IFERROR(AVERAGE(OFFSET(B162,0,0,-参数!B$9,1)),AVERAGE(B$3:B162))</f>
        <v>131.42177777777775</v>
      </c>
      <c r="D162" t="str">
        <f t="shared" ca="1" si="2"/>
        <v>卖</v>
      </c>
      <c r="E162" s="16">
        <f ca="1">E161*(1+IF(D161="卖",日收益率!E162,日收益率!C162))</f>
        <v>0.89867324120829961</v>
      </c>
    </row>
    <row r="163" spans="1:5" x14ac:dyDescent="0.15">
      <c r="A163" s="1">
        <v>42520</v>
      </c>
      <c r="B163" s="2">
        <v>131.35</v>
      </c>
      <c r="C163" s="2">
        <f ca="1">IFERROR(AVERAGE(OFFSET(B163,0,0,-参数!B$9,1)),AVERAGE(B$3:B163))</f>
        <v>131.42566666666664</v>
      </c>
      <c r="D163" t="str">
        <f t="shared" ca="1" si="2"/>
        <v>卖</v>
      </c>
      <c r="E163" s="16">
        <f ca="1">E162*(1+IF(D162="卖",日收益率!E163,日收益率!C163))</f>
        <v>0.89928448908421366</v>
      </c>
    </row>
    <row r="164" spans="1:5" x14ac:dyDescent="0.15">
      <c r="A164" s="1">
        <v>42521</v>
      </c>
      <c r="B164" s="2">
        <v>131.34</v>
      </c>
      <c r="C164" s="2">
        <f ca="1">IFERROR(AVERAGE(OFFSET(B164,0,0,-参数!B$9,1)),AVERAGE(B$3:B164))</f>
        <v>131.42877777777775</v>
      </c>
      <c r="D164" t="str">
        <f t="shared" ca="1" si="2"/>
        <v>卖</v>
      </c>
      <c r="E164" s="16">
        <f ca="1">E163*(1+IF(D163="卖",日收益率!E164,日收益率!C164))</f>
        <v>0.89864348471941136</v>
      </c>
    </row>
    <row r="165" spans="1:5" x14ac:dyDescent="0.15">
      <c r="A165" s="1">
        <v>42522</v>
      </c>
      <c r="B165" s="2">
        <v>131.36000000000001</v>
      </c>
      <c r="C165" s="2">
        <f ca="1">IFERROR(AVERAGE(OFFSET(B165,0,0,-参数!B$9,1)),AVERAGE(B$3:B165))</f>
        <v>131.43211111111111</v>
      </c>
      <c r="D165" t="str">
        <f t="shared" ca="1" si="2"/>
        <v>卖</v>
      </c>
      <c r="E165" s="16">
        <f ca="1">E164*(1+IF(D164="卖",日收益率!E165,日收益率!C165))</f>
        <v>0.89899808287866367</v>
      </c>
    </row>
    <row r="166" spans="1:5" x14ac:dyDescent="0.15">
      <c r="A166" s="1">
        <v>42523</v>
      </c>
      <c r="B166" s="2">
        <v>131.36000000000001</v>
      </c>
      <c r="C166" s="2">
        <f ca="1">IFERROR(AVERAGE(OFFSET(B166,0,0,-参数!B$9,1)),AVERAGE(B$3:B166))</f>
        <v>131.43544444444444</v>
      </c>
      <c r="D166" t="str">
        <f t="shared" ca="1" si="2"/>
        <v>卖</v>
      </c>
      <c r="E166" s="16">
        <f ca="1">E165*(1+IF(D165="卖",日收益率!E166,日收益率!C166))</f>
        <v>0.89880962511570439</v>
      </c>
    </row>
    <row r="167" spans="1:5" x14ac:dyDescent="0.15">
      <c r="A167" s="1">
        <v>42524</v>
      </c>
      <c r="B167" s="2">
        <v>131.36000000000001</v>
      </c>
      <c r="C167" s="2">
        <f ca="1">IFERROR(AVERAGE(OFFSET(B167,0,0,-参数!B$9,1)),AVERAGE(B$3:B167))</f>
        <v>131.4387777777778</v>
      </c>
      <c r="D167" t="str">
        <f t="shared" ca="1" si="2"/>
        <v>卖</v>
      </c>
      <c r="E167" s="16">
        <f ca="1">E166*(1+IF(D166="卖",日收益率!E167,日收益率!C167))</f>
        <v>0.89988829783790536</v>
      </c>
    </row>
    <row r="168" spans="1:5" x14ac:dyDescent="0.15">
      <c r="A168" s="1">
        <v>42527</v>
      </c>
      <c r="B168" s="2">
        <v>131.34</v>
      </c>
      <c r="C168" s="2">
        <f ca="1">IFERROR(AVERAGE(OFFSET(B168,0,0,-参数!B$9,1)),AVERAGE(B$3:B168))</f>
        <v>131.44155555555557</v>
      </c>
      <c r="D168" t="str">
        <f t="shared" ca="1" si="2"/>
        <v>卖</v>
      </c>
      <c r="E168" s="16">
        <f ca="1">E167*(1+IF(D167="卖",日收益率!E168,日收益率!C168))</f>
        <v>0.90013750843234486</v>
      </c>
    </row>
    <row r="169" spans="1:5" x14ac:dyDescent="0.15">
      <c r="A169" s="1">
        <v>42528</v>
      </c>
      <c r="B169" s="2">
        <v>131.35</v>
      </c>
      <c r="C169" s="2">
        <f ca="1">IFERROR(AVERAGE(OFFSET(B169,0,0,-参数!B$9,1)),AVERAGE(B$3:B169))</f>
        <v>131.44411111111111</v>
      </c>
      <c r="D169" t="str">
        <f t="shared" ca="1" si="2"/>
        <v>卖</v>
      </c>
      <c r="E169" s="16">
        <f ca="1">E168*(1+IF(D168="卖",日收益率!E169,日收益率!C169))</f>
        <v>0.90130669047491441</v>
      </c>
    </row>
    <row r="170" spans="1:5" x14ac:dyDescent="0.15">
      <c r="A170" s="1">
        <v>42529</v>
      </c>
      <c r="B170" s="2">
        <v>131.35</v>
      </c>
      <c r="C170" s="2">
        <f ca="1">IFERROR(AVERAGE(OFFSET(B170,0,0,-参数!B$9,1)),AVERAGE(B$3:B170))</f>
        <v>131.44644444444447</v>
      </c>
      <c r="D170" t="str">
        <f t="shared" ca="1" si="2"/>
        <v>卖</v>
      </c>
      <c r="E170" s="16">
        <f ca="1">E169*(1+IF(D169="卖",日收益率!E170,日收益率!C170))</f>
        <v>0.90310943776006436</v>
      </c>
    </row>
    <row r="171" spans="1:5" x14ac:dyDescent="0.15">
      <c r="A171" s="1">
        <v>42534</v>
      </c>
      <c r="B171" s="2">
        <v>131.35</v>
      </c>
      <c r="C171" s="2">
        <f ca="1">IFERROR(AVERAGE(OFFSET(B171,0,0,-参数!B$9,1)),AVERAGE(B$3:B171))</f>
        <v>131.44888888888892</v>
      </c>
      <c r="D171" t="str">
        <f t="shared" ca="1" si="2"/>
        <v>卖</v>
      </c>
      <c r="E171" s="16">
        <f ca="1">E170*(1+IF(D170="卖",日收益率!E171,日收益率!C171))</f>
        <v>0.90669261496369769</v>
      </c>
    </row>
    <row r="172" spans="1:5" x14ac:dyDescent="0.15">
      <c r="A172" s="1">
        <v>42535</v>
      </c>
      <c r="B172" s="2">
        <v>131.35</v>
      </c>
      <c r="C172" s="2">
        <f ca="1">IFERROR(AVERAGE(OFFSET(B172,0,0,-参数!B$9,1)),AVERAGE(B$3:B172))</f>
        <v>131.45133333333339</v>
      </c>
      <c r="D172" t="str">
        <f t="shared" ca="1" si="2"/>
        <v>卖</v>
      </c>
      <c r="E172" s="16">
        <f ca="1">E171*(1+IF(D171="卖",日收益率!E172,日收益率!C172))</f>
        <v>0.90704721312294989</v>
      </c>
    </row>
    <row r="173" spans="1:5" x14ac:dyDescent="0.15">
      <c r="A173" s="1">
        <v>42536</v>
      </c>
      <c r="B173" s="2">
        <v>131.37</v>
      </c>
      <c r="C173" s="2">
        <f ca="1">IFERROR(AVERAGE(OFFSET(B173,0,0,-参数!B$9,1)),AVERAGE(B$3:B173))</f>
        <v>131.45411111111116</v>
      </c>
      <c r="D173" t="str">
        <f t="shared" ca="1" si="2"/>
        <v>卖</v>
      </c>
      <c r="E173" s="16">
        <f ca="1">E172*(1+IF(D172="卖",日收益率!E173,日收益率!C173))</f>
        <v>0.91011709089326009</v>
      </c>
    </row>
    <row r="174" spans="1:5" x14ac:dyDescent="0.15">
      <c r="A174" s="1">
        <v>42537</v>
      </c>
      <c r="B174" s="2">
        <v>131.37</v>
      </c>
      <c r="C174" s="2">
        <f ca="1">IFERROR(AVERAGE(OFFSET(B174,0,0,-参数!B$9,1)),AVERAGE(B$3:B174))</f>
        <v>131.45655555555561</v>
      </c>
      <c r="D174" t="str">
        <f t="shared" ca="1" si="2"/>
        <v>卖</v>
      </c>
      <c r="E174" s="16">
        <f ca="1">E173*(1+IF(D173="卖",日收益率!E174,日收益率!C174))</f>
        <v>0.91201034749877863</v>
      </c>
    </row>
    <row r="175" spans="1:5" x14ac:dyDescent="0.15">
      <c r="A175" s="1">
        <v>42538</v>
      </c>
      <c r="B175" s="2">
        <v>131.38</v>
      </c>
      <c r="C175" s="2">
        <f ca="1">IFERROR(AVERAGE(OFFSET(B175,0,0,-参数!B$9,1)),AVERAGE(B$3:B175))</f>
        <v>131.45900000000006</v>
      </c>
      <c r="D175" t="str">
        <f t="shared" ca="1" si="2"/>
        <v>卖</v>
      </c>
      <c r="E175" s="16">
        <f ca="1">E174*(1+IF(D174="卖",日收益率!E175,日收益率!C175))</f>
        <v>0.91118832449323917</v>
      </c>
    </row>
    <row r="176" spans="1:5" x14ac:dyDescent="0.15">
      <c r="A176" s="1">
        <v>42541</v>
      </c>
      <c r="B176" s="2">
        <v>131.38999999999999</v>
      </c>
      <c r="C176" s="2">
        <f ca="1">IFERROR(AVERAGE(OFFSET(B176,0,0,-参数!B$9,1)),AVERAGE(B$3:B176))</f>
        <v>131.4616666666667</v>
      </c>
      <c r="D176" t="str">
        <f t="shared" ca="1" si="2"/>
        <v>卖</v>
      </c>
      <c r="E176" s="16">
        <f ca="1">E175*(1+IF(D175="卖",日收益率!E176,日收益率!C176))</f>
        <v>0.91053244188399274</v>
      </c>
    </row>
    <row r="177" spans="1:5" x14ac:dyDescent="0.15">
      <c r="A177" s="1">
        <v>42542</v>
      </c>
      <c r="B177" s="2">
        <v>131.4</v>
      </c>
      <c r="C177" s="2">
        <f ca="1">IFERROR(AVERAGE(OFFSET(B177,0,0,-参数!B$9,1)),AVERAGE(B$3:B177))</f>
        <v>131.46444444444447</v>
      </c>
      <c r="D177" t="str">
        <f t="shared" ca="1" si="2"/>
        <v>卖</v>
      </c>
      <c r="E177" s="16">
        <f ca="1">E176*(1+IF(D176="卖",日收益率!E177,日收益率!C177))</f>
        <v>0.91124907732471949</v>
      </c>
    </row>
    <row r="178" spans="1:5" x14ac:dyDescent="0.15">
      <c r="A178" s="1">
        <v>42543</v>
      </c>
      <c r="B178" s="2">
        <v>131.4</v>
      </c>
      <c r="C178" s="2">
        <f ca="1">IFERROR(AVERAGE(OFFSET(B178,0,0,-参数!B$9,1)),AVERAGE(B$3:B178))</f>
        <v>131.46711111111117</v>
      </c>
      <c r="D178" t="str">
        <f t="shared" ca="1" si="2"/>
        <v>卖</v>
      </c>
      <c r="E178" s="16">
        <f ca="1">E177*(1+IF(D177="卖",日收益率!E178,日收益率!C178))</f>
        <v>0.91151316616360323</v>
      </c>
    </row>
    <row r="179" spans="1:5" x14ac:dyDescent="0.15">
      <c r="A179" s="1">
        <v>42544</v>
      </c>
      <c r="B179" s="2">
        <v>131.4</v>
      </c>
      <c r="C179" s="2">
        <f ca="1">IFERROR(AVERAGE(OFFSET(B179,0,0,-参数!B$9,1)),AVERAGE(B$3:B179))</f>
        <v>131.46988888888893</v>
      </c>
      <c r="D179" t="str">
        <f t="shared" ca="1" si="2"/>
        <v>卖</v>
      </c>
      <c r="E179" s="16">
        <f ca="1">E178*(1+IF(D178="卖",日收益率!E179,日收益率!C179))</f>
        <v>0.91177725500248685</v>
      </c>
    </row>
    <row r="180" spans="1:5" x14ac:dyDescent="0.15">
      <c r="A180" s="1">
        <v>42545</v>
      </c>
      <c r="B180" s="2">
        <v>131.41999999999999</v>
      </c>
      <c r="C180" s="2">
        <f ca="1">IFERROR(AVERAGE(OFFSET(B180,0,0,-参数!B$9,1)),AVERAGE(B$3:B180))</f>
        <v>131.47288888888895</v>
      </c>
      <c r="D180" t="str">
        <f t="shared" ca="1" si="2"/>
        <v>卖</v>
      </c>
      <c r="E180" s="16">
        <f ca="1">E179*(1+IF(D179="卖",日收益率!E180,日收益率!C180))</f>
        <v>0.91186032520063343</v>
      </c>
    </row>
    <row r="181" spans="1:5" x14ac:dyDescent="0.15">
      <c r="A181" s="1">
        <v>42548</v>
      </c>
      <c r="B181" s="2">
        <v>131.43</v>
      </c>
      <c r="C181" s="2">
        <f ca="1">IFERROR(AVERAGE(OFFSET(B181,0,0,-参数!B$9,1)),AVERAGE(B$3:B181))</f>
        <v>131.47577777777784</v>
      </c>
      <c r="D181" t="str">
        <f t="shared" ca="1" si="2"/>
        <v>卖</v>
      </c>
      <c r="E181" s="16">
        <f ca="1">E180*(1+IF(D180="卖",日收益率!E181,日收益率!C181))</f>
        <v>0.91138546123212427</v>
      </c>
    </row>
    <row r="182" spans="1:5" x14ac:dyDescent="0.15">
      <c r="A182" s="1">
        <v>42549</v>
      </c>
      <c r="B182" s="2">
        <v>131.43</v>
      </c>
      <c r="C182" s="2">
        <f ca="1">IFERROR(AVERAGE(OFFSET(B182,0,0,-参数!B$9,1)),AVERAGE(B$3:B182))</f>
        <v>131.4785555555556</v>
      </c>
      <c r="D182" t="str">
        <f t="shared" ca="1" si="2"/>
        <v>卖</v>
      </c>
      <c r="E182" s="16">
        <f ca="1">E181*(1+IF(D181="卖",日收益率!E182,日收益率!C182))</f>
        <v>0.91146853143027085</v>
      </c>
    </row>
    <row r="183" spans="1:5" x14ac:dyDescent="0.15">
      <c r="A183" s="1">
        <v>42550</v>
      </c>
      <c r="B183" s="2">
        <v>131.41999999999999</v>
      </c>
      <c r="C183" s="2">
        <f ca="1">IFERROR(AVERAGE(OFFSET(B183,0,0,-参数!B$9,1)),AVERAGE(B$3:B183))</f>
        <v>131.4813333333334</v>
      </c>
      <c r="D183" t="str">
        <f t="shared" ca="1" si="2"/>
        <v>卖</v>
      </c>
      <c r="E183" s="16">
        <f ca="1">E182*(1+IF(D182="卖",日收益率!E183,日收益率!C183))</f>
        <v>0.911642110948786</v>
      </c>
    </row>
    <row r="184" spans="1:5" x14ac:dyDescent="0.15">
      <c r="A184" s="1">
        <v>42551</v>
      </c>
      <c r="B184" s="2">
        <v>131.46</v>
      </c>
      <c r="C184" s="2">
        <f ca="1">IFERROR(AVERAGE(OFFSET(B184,0,0,-参数!B$9,1)),AVERAGE(B$3:B184))</f>
        <v>131.48444444444448</v>
      </c>
      <c r="D184" t="str">
        <f t="shared" ca="1" si="2"/>
        <v>卖</v>
      </c>
      <c r="E184" s="16">
        <f ca="1">E183*(1+IF(D183="卖",日收益率!E184,日收益率!C184))</f>
        <v>0.91398791415614733</v>
      </c>
    </row>
    <row r="185" spans="1:5" x14ac:dyDescent="0.15">
      <c r="A185" s="1">
        <v>42552</v>
      </c>
      <c r="B185" s="2">
        <v>131.5</v>
      </c>
      <c r="C185" s="2">
        <f ca="1">IFERROR(AVERAGE(OFFSET(B185,0,0,-参数!B$9,1)),AVERAGE(B$3:B185))</f>
        <v>131.48788888888893</v>
      </c>
      <c r="D185" t="str">
        <f t="shared" ca="1" si="2"/>
        <v>买</v>
      </c>
      <c r="E185" s="16">
        <f ca="1">E184*(1+IF(D184="卖",日收益率!E185,日收益率!C185))</f>
        <v>0.9166052453246144</v>
      </c>
    </row>
    <row r="186" spans="1:5" x14ac:dyDescent="0.15">
      <c r="A186" s="1">
        <v>42555</v>
      </c>
      <c r="B186" s="2">
        <v>131.49</v>
      </c>
      <c r="C186" s="2">
        <f ca="1">IFERROR(AVERAGE(OFFSET(B186,0,0,-参数!B$9,1)),AVERAGE(B$3:B186))</f>
        <v>131.49088888888895</v>
      </c>
      <c r="D186" t="str">
        <f t="shared" ca="1" si="2"/>
        <v>卖</v>
      </c>
      <c r="E186" s="16">
        <f ca="1">E185*(1+IF(D185="卖",日收益率!E186,日收益率!C186))</f>
        <v>0.91976927058603153</v>
      </c>
    </row>
    <row r="187" spans="1:5" x14ac:dyDescent="0.15">
      <c r="A187" s="1">
        <v>42556</v>
      </c>
      <c r="B187" s="2">
        <v>131.47999999999999</v>
      </c>
      <c r="C187" s="2">
        <f ca="1">IFERROR(AVERAGE(OFFSET(B187,0,0,-参数!B$9,1)),AVERAGE(B$3:B187))</f>
        <v>131.49344444444449</v>
      </c>
      <c r="D187" t="str">
        <f t="shared" ca="1" si="2"/>
        <v>卖</v>
      </c>
      <c r="E187" s="16">
        <f ca="1">E186*(1+IF(D186="卖",日收益率!E187,日收益率!C187))</f>
        <v>0.91721394044467885</v>
      </c>
    </row>
    <row r="188" spans="1:5" x14ac:dyDescent="0.15">
      <c r="A188" s="1">
        <v>42557</v>
      </c>
      <c r="B188" s="2">
        <v>131.51</v>
      </c>
      <c r="C188" s="2">
        <f ca="1">IFERROR(AVERAGE(OFFSET(B188,0,0,-参数!B$9,1)),AVERAGE(B$3:B188))</f>
        <v>131.49622222222226</v>
      </c>
      <c r="D188" t="str">
        <f t="shared" ca="1" si="2"/>
        <v>买</v>
      </c>
      <c r="E188" s="16">
        <f ca="1">E187*(1+IF(D187="卖",日收益率!E188,日收益率!C188))</f>
        <v>0.91920834445744193</v>
      </c>
    </row>
    <row r="189" spans="1:5" x14ac:dyDescent="0.15">
      <c r="A189" s="1">
        <v>42558</v>
      </c>
      <c r="B189" s="2">
        <v>131.53</v>
      </c>
      <c r="C189" s="2">
        <f ca="1">IFERROR(AVERAGE(OFFSET(B189,0,0,-参数!B$9,1)),AVERAGE(B$3:B189))</f>
        <v>131.4987777777778</v>
      </c>
      <c r="D189" t="str">
        <f t="shared" ca="1" si="2"/>
        <v>买</v>
      </c>
      <c r="E189" s="16">
        <f ca="1">E188*(1+IF(D188="卖",日收益率!E189,日收益率!C189))</f>
        <v>0.92042849653261927</v>
      </c>
    </row>
    <row r="190" spans="1:5" x14ac:dyDescent="0.15">
      <c r="A190" s="1">
        <v>42559</v>
      </c>
      <c r="B190" s="2">
        <v>131.58000000000001</v>
      </c>
      <c r="C190" s="2">
        <f ca="1">IFERROR(AVERAGE(OFFSET(B190,0,0,-参数!B$9,1)),AVERAGE(B$3:B190))</f>
        <v>131.50200000000001</v>
      </c>
      <c r="D190" t="str">
        <f t="shared" ca="1" si="2"/>
        <v>买</v>
      </c>
      <c r="E190" s="16">
        <f ca="1">E189*(1+IF(D189="卖",日收益率!E190,日收益率!C190))</f>
        <v>0.92590426790110936</v>
      </c>
    </row>
    <row r="191" spans="1:5" x14ac:dyDescent="0.15">
      <c r="A191" s="1">
        <v>42562</v>
      </c>
      <c r="B191" s="2">
        <v>131.59</v>
      </c>
      <c r="C191" s="2">
        <f ca="1">IFERROR(AVERAGE(OFFSET(B191,0,0,-参数!B$9,1)),AVERAGE(B$3:B191))</f>
        <v>131.505</v>
      </c>
      <c r="D191" t="str">
        <f t="shared" ca="1" si="2"/>
        <v>买</v>
      </c>
      <c r="E191" s="16">
        <f ca="1">E190*(1+IF(D190="卖",日收益率!E191,日收益率!C191))</f>
        <v>0.92956472412664115</v>
      </c>
    </row>
    <row r="192" spans="1:5" x14ac:dyDescent="0.15">
      <c r="A192" s="1">
        <v>42563</v>
      </c>
      <c r="B192" s="2">
        <v>131.6</v>
      </c>
      <c r="C192" s="2">
        <f ca="1">IFERROR(AVERAGE(OFFSET(B192,0,0,-参数!B$9,1)),AVERAGE(B$3:B192))</f>
        <v>131.50788888888889</v>
      </c>
      <c r="D192" t="str">
        <f t="shared" ca="1" si="2"/>
        <v>买</v>
      </c>
      <c r="E192" s="16">
        <f ca="1">E191*(1+IF(D191="卖",日收益率!E192,日收益率!C192))</f>
        <v>0.92920138995314394</v>
      </c>
    </row>
    <row r="193" spans="1:5" x14ac:dyDescent="0.15">
      <c r="A193" s="1">
        <v>42564</v>
      </c>
      <c r="B193" s="2">
        <v>131.62</v>
      </c>
      <c r="C193" s="2">
        <f ca="1">IFERROR(AVERAGE(OFFSET(B193,0,0,-参数!B$9,1)),AVERAGE(B$3:B193))</f>
        <v>131.5108888888889</v>
      </c>
      <c r="D193" t="str">
        <f t="shared" ca="1" si="2"/>
        <v>买</v>
      </c>
      <c r="E193" s="16">
        <f ca="1">E192*(1+IF(D192="卖",日收益率!E193,日收益率!C193))</f>
        <v>0.93071844569994777</v>
      </c>
    </row>
    <row r="194" spans="1:5" x14ac:dyDescent="0.15">
      <c r="A194" s="1">
        <v>42565</v>
      </c>
      <c r="B194" s="2">
        <v>131.63</v>
      </c>
      <c r="C194" s="2">
        <f ca="1">IFERROR(AVERAGE(OFFSET(B194,0,0,-参数!B$9,1)),AVERAGE(B$3:B194))</f>
        <v>131.5131111111111</v>
      </c>
      <c r="D194" t="str">
        <f t="shared" ca="1" si="2"/>
        <v>买</v>
      </c>
      <c r="E194" s="16">
        <f ca="1">E193*(1+IF(D193="卖",日收益率!E194,日收益率!C194))</f>
        <v>0.93233446933729369</v>
      </c>
    </row>
    <row r="195" spans="1:5" x14ac:dyDescent="0.15">
      <c r="A195" s="1">
        <v>42566</v>
      </c>
      <c r="B195" s="2">
        <v>131.63999999999999</v>
      </c>
      <c r="C195" s="2">
        <f ca="1">IFERROR(AVERAGE(OFFSET(B195,0,0,-参数!B$9,1)),AVERAGE(B$3:B195))</f>
        <v>131.51522222222221</v>
      </c>
      <c r="D195" t="str">
        <f t="shared" ca="1" si="2"/>
        <v>买</v>
      </c>
      <c r="E195" s="16">
        <f ca="1">E194*(1+IF(D194="卖",日收益率!E195,日收益率!C195))</f>
        <v>0.93256494250704935</v>
      </c>
    </row>
    <row r="196" spans="1:5" x14ac:dyDescent="0.15">
      <c r="A196" s="1">
        <v>42569</v>
      </c>
      <c r="B196" s="2">
        <v>131.65</v>
      </c>
      <c r="C196" s="2">
        <f ca="1">IFERROR(AVERAGE(OFFSET(B196,0,0,-参数!B$9,1)),AVERAGE(B$3:B196))</f>
        <v>131.51744444444441</v>
      </c>
      <c r="D196" t="str">
        <f t="shared" ref="D196:D259" ca="1" si="3">IF(B196&gt;C196,"买","卖")</f>
        <v>买</v>
      </c>
      <c r="E196" s="16">
        <f ca="1">E195*(1+IF(D195="卖",日收益率!E196,日收益率!C196))</f>
        <v>0.934839848264991</v>
      </c>
    </row>
    <row r="197" spans="1:5" x14ac:dyDescent="0.15">
      <c r="A197" s="1">
        <v>42570</v>
      </c>
      <c r="B197" s="2">
        <v>131.69</v>
      </c>
      <c r="C197" s="2">
        <f ca="1">IFERROR(AVERAGE(OFFSET(B197,0,0,-参数!B$9,1)),AVERAGE(B$3:B197))</f>
        <v>131.51977777777776</v>
      </c>
      <c r="D197" t="str">
        <f t="shared" ca="1" si="3"/>
        <v>买</v>
      </c>
      <c r="E197" s="16">
        <f ca="1">E196*(1+IF(D196="卖",日收益率!E197,日收益率!C197))</f>
        <v>0.93546619299691525</v>
      </c>
    </row>
    <row r="198" spans="1:5" x14ac:dyDescent="0.15">
      <c r="A198" s="1">
        <v>42571</v>
      </c>
      <c r="B198" s="2">
        <v>131.71</v>
      </c>
      <c r="C198" s="2">
        <f ca="1">IFERROR(AVERAGE(OFFSET(B198,0,0,-参数!B$9,1)),AVERAGE(B$3:B198))</f>
        <v>131.52166666666665</v>
      </c>
      <c r="D198" t="str">
        <f t="shared" ca="1" si="3"/>
        <v>买</v>
      </c>
      <c r="E198" s="16">
        <f ca="1">E197*(1+IF(D197="卖",日收益率!E198,日收益率!C198))</f>
        <v>0.93549873038558673</v>
      </c>
    </row>
    <row r="199" spans="1:5" x14ac:dyDescent="0.15">
      <c r="A199" s="1">
        <v>42572</v>
      </c>
      <c r="B199" s="2">
        <v>131.72</v>
      </c>
      <c r="C199" s="2">
        <f ca="1">IFERROR(AVERAGE(OFFSET(B199,0,0,-参数!B$9,1)),AVERAGE(B$3:B199))</f>
        <v>131.52333333333328</v>
      </c>
      <c r="D199" t="str">
        <f t="shared" ca="1" si="3"/>
        <v>买</v>
      </c>
      <c r="E199" s="16">
        <f ca="1">E198*(1+IF(D198="卖",日收益率!E199,日收益率!C199))</f>
        <v>0.936026107226969</v>
      </c>
    </row>
    <row r="200" spans="1:5" x14ac:dyDescent="0.15">
      <c r="A200" s="1">
        <v>42573</v>
      </c>
      <c r="B200" s="2">
        <v>131.74</v>
      </c>
      <c r="C200" s="2">
        <f ca="1">IFERROR(AVERAGE(OFFSET(B200,0,0,-参数!B$9,1)),AVERAGE(B$3:B200))</f>
        <v>131.52488888888885</v>
      </c>
      <c r="D200" t="str">
        <f t="shared" ca="1" si="3"/>
        <v>买</v>
      </c>
      <c r="E200" s="16">
        <f ca="1">E199*(1+IF(D199="卖",日收益率!E200,日收益率!C200))</f>
        <v>0.93615761250618257</v>
      </c>
    </row>
    <row r="201" spans="1:5" x14ac:dyDescent="0.15">
      <c r="A201" s="1">
        <v>42576</v>
      </c>
      <c r="B201" s="2">
        <v>131.74</v>
      </c>
      <c r="C201" s="2">
        <f ca="1">IFERROR(AVERAGE(OFFSET(B201,0,0,-参数!B$9,1)),AVERAGE(B$3:B201))</f>
        <v>131.52611111111108</v>
      </c>
      <c r="D201" t="str">
        <f t="shared" ca="1" si="3"/>
        <v>买</v>
      </c>
      <c r="E201" s="16">
        <f ca="1">E200*(1+IF(D200="卖",日收益率!E201,日收益率!C201))</f>
        <v>0.93467173842352214</v>
      </c>
    </row>
    <row r="202" spans="1:5" x14ac:dyDescent="0.15">
      <c r="A202" s="1">
        <v>42577</v>
      </c>
      <c r="B202" s="2">
        <v>131.77000000000001</v>
      </c>
      <c r="C202" s="2">
        <f ca="1">IFERROR(AVERAGE(OFFSET(B202,0,0,-参数!B$9,1)),AVERAGE(B$3:B202))</f>
        <v>131.5274444444444</v>
      </c>
      <c r="D202" t="str">
        <f t="shared" ca="1" si="3"/>
        <v>买</v>
      </c>
      <c r="E202" s="16">
        <f ca="1">E201*(1+IF(D201="卖",日收益率!E202,日收益率!C202))</f>
        <v>0.93569395471761507</v>
      </c>
    </row>
    <row r="203" spans="1:5" x14ac:dyDescent="0.15">
      <c r="A203" s="1">
        <v>42578</v>
      </c>
      <c r="B203" s="2">
        <v>131.78</v>
      </c>
      <c r="C203" s="2">
        <f ca="1">IFERROR(AVERAGE(OFFSET(B203,0,0,-参数!B$9,1)),AVERAGE(B$3:B203))</f>
        <v>131.52877777777775</v>
      </c>
      <c r="D203" t="str">
        <f t="shared" ca="1" si="3"/>
        <v>买</v>
      </c>
      <c r="E203" s="16">
        <f ca="1">E202*(1+IF(D202="卖",日收益率!E203,日收益率!C203))</f>
        <v>0.93542958843465995</v>
      </c>
    </row>
    <row r="204" spans="1:5" x14ac:dyDescent="0.15">
      <c r="A204" s="1">
        <v>42579</v>
      </c>
      <c r="B204" s="2">
        <v>131.81</v>
      </c>
      <c r="C204" s="2">
        <f ca="1">IFERROR(AVERAGE(OFFSET(B204,0,0,-参数!B$9,1)),AVERAGE(B$3:B204))</f>
        <v>131.53011111111107</v>
      </c>
      <c r="D204" t="str">
        <f t="shared" ca="1" si="3"/>
        <v>买</v>
      </c>
      <c r="E204" s="16">
        <f ca="1">E203*(1+IF(D203="卖",日收益率!E204,日收益率!C204))</f>
        <v>0.93585799738550002</v>
      </c>
    </row>
    <row r="205" spans="1:5" x14ac:dyDescent="0.15">
      <c r="A205" s="1">
        <v>42580</v>
      </c>
      <c r="B205" s="2">
        <v>131.85</v>
      </c>
      <c r="C205" s="2">
        <f ca="1">IFERROR(AVERAGE(OFFSET(B205,0,0,-参数!B$9,1)),AVERAGE(B$3:B205))</f>
        <v>131.53188888888886</v>
      </c>
      <c r="D205" t="str">
        <f t="shared" ca="1" si="3"/>
        <v>买</v>
      </c>
      <c r="E205" s="16">
        <f ca="1">E204*(1+IF(D204="卖",日收益率!E205,日收益率!C205))</f>
        <v>0.94014615406748414</v>
      </c>
    </row>
    <row r="206" spans="1:5" x14ac:dyDescent="0.15">
      <c r="A206" s="1">
        <v>42583</v>
      </c>
      <c r="B206" s="2">
        <v>131.86000000000001</v>
      </c>
      <c r="C206" s="2">
        <f ca="1">IFERROR(AVERAGE(OFFSET(B206,0,0,-参数!B$9,1)),AVERAGE(B$3:B206))</f>
        <v>131.53344444444443</v>
      </c>
      <c r="D206" t="str">
        <f t="shared" ca="1" si="3"/>
        <v>买</v>
      </c>
      <c r="E206" s="16">
        <f ca="1">E205*(1+IF(D205="卖",日收益率!E206,日收益率!C206))</f>
        <v>0.94588493599440115</v>
      </c>
    </row>
    <row r="207" spans="1:5" x14ac:dyDescent="0.15">
      <c r="A207" s="1">
        <v>42584</v>
      </c>
      <c r="B207" s="2">
        <v>131.88999999999999</v>
      </c>
      <c r="C207" s="2">
        <f ca="1">IFERROR(AVERAGE(OFFSET(B207,0,0,-参数!B$9,1)),AVERAGE(B$3:B207))</f>
        <v>131.53522222222219</v>
      </c>
      <c r="D207" t="str">
        <f t="shared" ca="1" si="3"/>
        <v>买</v>
      </c>
      <c r="E207" s="16">
        <f ca="1">E206*(1+IF(D206="卖",日收益率!E207,日收益率!C207))</f>
        <v>0.95611116610891478</v>
      </c>
    </row>
    <row r="208" spans="1:5" x14ac:dyDescent="0.15">
      <c r="A208" s="1">
        <v>42585</v>
      </c>
      <c r="B208" s="2">
        <v>131.9</v>
      </c>
      <c r="C208" s="2">
        <f ca="1">IFERROR(AVERAGE(OFFSET(B208,0,0,-参数!B$9,1)),AVERAGE(B$3:B208))</f>
        <v>131.53688888888885</v>
      </c>
      <c r="D208" t="str">
        <f t="shared" ca="1" si="3"/>
        <v>买</v>
      </c>
      <c r="E208" s="16">
        <f ca="1">E207*(1+IF(D207="卖",日收益率!E208,日收益率!C208))</f>
        <v>0.96198280903957334</v>
      </c>
    </row>
    <row r="209" spans="1:5" x14ac:dyDescent="0.15">
      <c r="A209" s="1">
        <v>42586</v>
      </c>
      <c r="B209" s="2">
        <v>131.93</v>
      </c>
      <c r="C209" s="2">
        <f ca="1">IFERROR(AVERAGE(OFFSET(B209,0,0,-参数!B$9,1)),AVERAGE(B$3:B209))</f>
        <v>131.53888888888883</v>
      </c>
      <c r="D209" t="str">
        <f t="shared" ca="1" si="3"/>
        <v>买</v>
      </c>
      <c r="E209" s="16">
        <f ca="1">E208*(1+IF(D208="卖",日收益率!E209,日收益率!C209))</f>
        <v>0.97191213548246058</v>
      </c>
    </row>
    <row r="210" spans="1:5" x14ac:dyDescent="0.15">
      <c r="A210" s="1">
        <v>42587</v>
      </c>
      <c r="B210" s="2">
        <v>131.97</v>
      </c>
      <c r="C210" s="2">
        <f ca="1">IFERROR(AVERAGE(OFFSET(B210,0,0,-参数!B$9,1)),AVERAGE(B$3:B210))</f>
        <v>131.54144444444441</v>
      </c>
      <c r="D210" t="str">
        <f t="shared" ca="1" si="3"/>
        <v>买</v>
      </c>
      <c r="E210" s="16">
        <f ca="1">E209*(1+IF(D209="卖",日收益率!E210,日收益率!C210))</f>
        <v>0.98095075091046824</v>
      </c>
    </row>
    <row r="211" spans="1:5" x14ac:dyDescent="0.15">
      <c r="A211" s="1">
        <v>42590</v>
      </c>
      <c r="B211" s="2">
        <v>131.99</v>
      </c>
      <c r="C211" s="2">
        <f ca="1">IFERROR(AVERAGE(OFFSET(B211,0,0,-参数!B$9,1)),AVERAGE(B$3:B211))</f>
        <v>131.5442222222222</v>
      </c>
      <c r="D211" t="str">
        <f t="shared" ca="1" si="3"/>
        <v>买</v>
      </c>
      <c r="E211" s="16">
        <f ca="1">E210*(1+IF(D210="卖",日收益率!E211,日收益率!C211))</f>
        <v>0.99015340900636073</v>
      </c>
    </row>
    <row r="212" spans="1:5" x14ac:dyDescent="0.15">
      <c r="A212" s="1">
        <v>42591</v>
      </c>
      <c r="B212" s="2">
        <v>132.01</v>
      </c>
      <c r="C212" s="2">
        <f ca="1">IFERROR(AVERAGE(OFFSET(B212,0,0,-参数!B$9,1)),AVERAGE(B$3:B212))</f>
        <v>131.54733333333331</v>
      </c>
      <c r="D212" t="str">
        <f t="shared" ca="1" si="3"/>
        <v>买</v>
      </c>
      <c r="E212" s="16">
        <f ca="1">E211*(1+IF(D211="卖",日收益率!E212,日收益率!C212))</f>
        <v>0.99097768951936926</v>
      </c>
    </row>
    <row r="213" spans="1:5" x14ac:dyDescent="0.15">
      <c r="A213" s="1">
        <v>42592</v>
      </c>
      <c r="B213" s="2">
        <v>132.04</v>
      </c>
      <c r="C213" s="2">
        <f ca="1">IFERROR(AVERAGE(OFFSET(B213,0,0,-参数!B$9,1)),AVERAGE(B$3:B213))</f>
        <v>131.55066666666667</v>
      </c>
      <c r="D213" t="str">
        <f t="shared" ca="1" si="3"/>
        <v>买</v>
      </c>
      <c r="E213" s="16">
        <f ca="1">E212*(1+IF(D212="卖",日收益率!E213,日收益率!C213))</f>
        <v>0.99051538745532974</v>
      </c>
    </row>
    <row r="214" spans="1:5" x14ac:dyDescent="0.15">
      <c r="A214" s="1">
        <v>42593</v>
      </c>
      <c r="B214" s="2">
        <v>132.06</v>
      </c>
      <c r="C214" s="2">
        <f ca="1">IFERROR(AVERAGE(OFFSET(B214,0,0,-参数!B$9,1)),AVERAGE(B$3:B214))</f>
        <v>131.55433333333332</v>
      </c>
      <c r="D214" t="str">
        <f t="shared" ca="1" si="3"/>
        <v>买</v>
      </c>
      <c r="E214" s="16">
        <f ca="1">E213*(1+IF(D213="卖",日收益率!E214,日收益率!C214))</f>
        <v>0.9911417321872541</v>
      </c>
    </row>
    <row r="215" spans="1:5" x14ac:dyDescent="0.15">
      <c r="A215" s="1">
        <v>42594</v>
      </c>
      <c r="B215" s="2">
        <v>132.08000000000001</v>
      </c>
      <c r="C215" s="2">
        <f ca="1">IFERROR(AVERAGE(OFFSET(B215,0,0,-参数!B$9,1)),AVERAGE(B$3:B215))</f>
        <v>131.55833333333331</v>
      </c>
      <c r="D215" t="str">
        <f t="shared" ca="1" si="3"/>
        <v>买</v>
      </c>
      <c r="E215" s="16">
        <f ca="1">E214*(1+IF(D214="卖",日收益率!E215,日收益率!C215))</f>
        <v>0.99434124207327457</v>
      </c>
    </row>
    <row r="216" spans="1:5" x14ac:dyDescent="0.15">
      <c r="A216" s="1">
        <v>42597</v>
      </c>
      <c r="B216" s="2">
        <v>132.09</v>
      </c>
      <c r="C216" s="2">
        <f ca="1">IFERROR(AVERAGE(OFFSET(B216,0,0,-参数!B$9,1)),AVERAGE(B$3:B216))</f>
        <v>131.56233333333333</v>
      </c>
      <c r="D216" t="str">
        <f t="shared" ca="1" si="3"/>
        <v>买</v>
      </c>
      <c r="E216" s="16">
        <f ca="1">E215*(1+IF(D215="卖",日收益率!E216,日收益率!C216))</f>
        <v>0.9855317440904946</v>
      </c>
    </row>
    <row r="217" spans="1:5" x14ac:dyDescent="0.15">
      <c r="A217" s="1">
        <v>42598</v>
      </c>
      <c r="B217" s="2">
        <v>132.09</v>
      </c>
      <c r="C217" s="2">
        <f ca="1">IFERROR(AVERAGE(OFFSET(B217,0,0,-参数!B$9,1)),AVERAGE(B$3:B217))</f>
        <v>131.56644444444441</v>
      </c>
      <c r="D217" t="str">
        <f t="shared" ca="1" si="3"/>
        <v>买</v>
      </c>
      <c r="E217" s="16">
        <f ca="1">E216*(1+IF(D216="卖",日收益率!E217,日收益率!C217))</f>
        <v>0.99407552006579147</v>
      </c>
    </row>
    <row r="218" spans="1:5" x14ac:dyDescent="0.15">
      <c r="A218" s="1">
        <v>42599</v>
      </c>
      <c r="B218" s="2">
        <v>132.08000000000001</v>
      </c>
      <c r="C218" s="2">
        <f ca="1">IFERROR(AVERAGE(OFFSET(B218,0,0,-参数!B$9,1)),AVERAGE(B$3:B218))</f>
        <v>131.57033333333331</v>
      </c>
      <c r="D218" t="str">
        <f t="shared" ca="1" si="3"/>
        <v>买</v>
      </c>
      <c r="E218" s="16">
        <f ca="1">E217*(1+IF(D217="卖",日收益率!E218,日收益率!C218))</f>
        <v>0.99519670425042661</v>
      </c>
    </row>
    <row r="219" spans="1:5" x14ac:dyDescent="0.15">
      <c r="A219" s="1">
        <v>42600</v>
      </c>
      <c r="B219" s="2">
        <v>132.09</v>
      </c>
      <c r="C219" s="2">
        <f ca="1">IFERROR(AVERAGE(OFFSET(B219,0,0,-参数!B$9,1)),AVERAGE(B$3:B219))</f>
        <v>131.57433333333333</v>
      </c>
      <c r="D219" t="str">
        <f t="shared" ca="1" si="3"/>
        <v>买</v>
      </c>
      <c r="E219" s="16">
        <f ca="1">E218*(1+IF(D218="卖",日收益率!E219,日收益率!C219))</f>
        <v>0.99384369117150784</v>
      </c>
    </row>
    <row r="220" spans="1:5" x14ac:dyDescent="0.15">
      <c r="A220" s="1">
        <v>42601</v>
      </c>
      <c r="B220" s="2">
        <v>132.1</v>
      </c>
      <c r="C220" s="2">
        <f ca="1">IFERROR(AVERAGE(OFFSET(B220,0,0,-参数!B$9,1)),AVERAGE(B$3:B220))</f>
        <v>131.57899999999998</v>
      </c>
      <c r="D220" t="str">
        <f t="shared" ca="1" si="3"/>
        <v>买</v>
      </c>
      <c r="E220" s="16">
        <f ca="1">E219*(1+IF(D219="卖",日收益率!E220,日收益率!C220))</f>
        <v>0.99219377442096246</v>
      </c>
    </row>
    <row r="221" spans="1:5" x14ac:dyDescent="0.15">
      <c r="A221" s="1">
        <v>42604</v>
      </c>
      <c r="B221" s="2">
        <v>132.11000000000001</v>
      </c>
      <c r="C221" s="2">
        <f ca="1">IFERROR(AVERAGE(OFFSET(B221,0,0,-参数!B$9,1)),AVERAGE(B$3:B221))</f>
        <v>131.58377777777778</v>
      </c>
      <c r="D221" t="str">
        <f t="shared" ca="1" si="3"/>
        <v>买</v>
      </c>
      <c r="E221" s="16">
        <f ca="1">E220*(1+IF(D220="卖",日收益率!E221,日收益率!C221))</f>
        <v>0.99229138658697658</v>
      </c>
    </row>
    <row r="222" spans="1:5" x14ac:dyDescent="0.15">
      <c r="A222" s="1">
        <v>42605</v>
      </c>
      <c r="B222" s="2">
        <v>132.11000000000001</v>
      </c>
      <c r="C222" s="2">
        <f ca="1">IFERROR(AVERAGE(OFFSET(B222,0,0,-参数!B$9,1)),AVERAGE(B$3:B222))</f>
        <v>131.58877777777781</v>
      </c>
      <c r="D222" t="str">
        <f t="shared" ca="1" si="3"/>
        <v>买</v>
      </c>
      <c r="E222" s="16">
        <f ca="1">E221*(1+IF(D221="卖",日收益率!E222,日收益率!C222))</f>
        <v>0.99400637811486481</v>
      </c>
    </row>
    <row r="223" spans="1:5" x14ac:dyDescent="0.15">
      <c r="A223" s="1">
        <v>42606</v>
      </c>
      <c r="B223" s="2">
        <v>132.13999999999999</v>
      </c>
      <c r="C223" s="2">
        <f ca="1">IFERROR(AVERAGE(OFFSET(B223,0,0,-参数!B$9,1)),AVERAGE(B$3:B223))</f>
        <v>131.59411111111112</v>
      </c>
      <c r="D223" t="str">
        <f t="shared" ca="1" si="3"/>
        <v>买</v>
      </c>
      <c r="E223" s="16">
        <f ca="1">E222*(1+IF(D222="卖",日收益率!E223,日收益率!C223))</f>
        <v>0.99681001643871658</v>
      </c>
    </row>
    <row r="224" spans="1:5" x14ac:dyDescent="0.15">
      <c r="A224" s="1">
        <v>42607</v>
      </c>
      <c r="B224" s="2">
        <v>132.13999999999999</v>
      </c>
      <c r="C224" s="2">
        <f ca="1">IFERROR(AVERAGE(OFFSET(B224,0,0,-参数!B$9,1)),AVERAGE(B$3:B224))</f>
        <v>131.59944444444446</v>
      </c>
      <c r="D224" t="str">
        <f t="shared" ca="1" si="3"/>
        <v>买</v>
      </c>
      <c r="E224" s="16">
        <f ca="1">E223*(1+IF(D223="卖",日收益率!E224,日收益率!C224))</f>
        <v>0.99605081070305068</v>
      </c>
    </row>
    <row r="225" spans="1:5" x14ac:dyDescent="0.15">
      <c r="A225" s="1">
        <v>42608</v>
      </c>
      <c r="B225" s="2">
        <v>132.16</v>
      </c>
      <c r="C225" s="2">
        <f ca="1">IFERROR(AVERAGE(OFFSET(B225,0,0,-参数!B$9,1)),AVERAGE(B$3:B225))</f>
        <v>131.60511111111111</v>
      </c>
      <c r="D225" t="str">
        <f t="shared" ca="1" si="3"/>
        <v>买</v>
      </c>
      <c r="E225" s="16">
        <f ca="1">E224*(1+IF(D224="卖",日收益率!E225,日收益率!C225))</f>
        <v>0.99746889855931209</v>
      </c>
    </row>
    <row r="226" spans="1:5" x14ac:dyDescent="0.15">
      <c r="A226" s="1">
        <v>42611</v>
      </c>
      <c r="B226" s="2">
        <v>132.16999999999999</v>
      </c>
      <c r="C226" s="2">
        <f ca="1">IFERROR(AVERAGE(OFFSET(B226,0,0,-参数!B$9,1)),AVERAGE(B$3:B226))</f>
        <v>131.61100000000005</v>
      </c>
      <c r="D226" t="str">
        <f t="shared" ca="1" si="3"/>
        <v>买</v>
      </c>
      <c r="E226" s="16">
        <f ca="1">E225*(1+IF(D225="卖",日收益率!E226,日收益率!C226))</f>
        <v>0.9983582538496637</v>
      </c>
    </row>
    <row r="227" spans="1:5" x14ac:dyDescent="0.15">
      <c r="A227" s="1">
        <v>42612</v>
      </c>
      <c r="B227" s="2">
        <v>132.16</v>
      </c>
      <c r="C227" s="2">
        <f ca="1">IFERROR(AVERAGE(OFFSET(B227,0,0,-参数!B$9,1)),AVERAGE(B$3:B227))</f>
        <v>131.61733333333336</v>
      </c>
      <c r="D227" t="str">
        <f t="shared" ca="1" si="3"/>
        <v>买</v>
      </c>
      <c r="E227" s="16">
        <f ca="1">E226*(1+IF(D226="卖",日收益率!E227,日收益率!C227))</f>
        <v>1.0009639563924311</v>
      </c>
    </row>
    <row r="228" spans="1:5" x14ac:dyDescent="0.15">
      <c r="A228" s="1">
        <v>42613</v>
      </c>
      <c r="B228" s="2">
        <v>132.13999999999999</v>
      </c>
      <c r="C228" s="2">
        <f ca="1">IFERROR(AVERAGE(OFFSET(B228,0,0,-参数!B$9,1)),AVERAGE(B$3:B228))</f>
        <v>131.6237777777778</v>
      </c>
      <c r="D228" t="str">
        <f t="shared" ca="1" si="3"/>
        <v>买</v>
      </c>
      <c r="E228" s="16">
        <f ca="1">E227*(1+IF(D227="卖",日收益率!E228,日收益率!C228))</f>
        <v>1.0030748194824877</v>
      </c>
    </row>
    <row r="229" spans="1:5" x14ac:dyDescent="0.15">
      <c r="A229" s="1">
        <v>42614</v>
      </c>
      <c r="B229" s="2">
        <v>132.15</v>
      </c>
      <c r="C229" s="2">
        <f ca="1">IFERROR(AVERAGE(OFFSET(B229,0,0,-参数!B$9,1)),AVERAGE(B$3:B229))</f>
        <v>131.631</v>
      </c>
      <c r="D229" t="str">
        <f t="shared" ca="1" si="3"/>
        <v>买</v>
      </c>
      <c r="E229" s="16">
        <f ca="1">E228*(1+IF(D228="卖",日收益率!E229,日收益率!C229))</f>
        <v>1.0128062101442905</v>
      </c>
    </row>
    <row r="230" spans="1:5" x14ac:dyDescent="0.15">
      <c r="A230" s="1">
        <v>42615</v>
      </c>
      <c r="B230" s="2">
        <v>132.15</v>
      </c>
      <c r="C230" s="2">
        <f ca="1">IFERROR(AVERAGE(OFFSET(B230,0,0,-参数!B$9,1)),AVERAGE(B$3:B230))</f>
        <v>131.63844444444445</v>
      </c>
      <c r="D230" t="str">
        <f t="shared" ca="1" si="3"/>
        <v>买</v>
      </c>
      <c r="E230" s="16">
        <f ca="1">E229*(1+IF(D229="卖",日收益率!E230,日收益率!C230))</f>
        <v>1.0223396650250089</v>
      </c>
    </row>
    <row r="231" spans="1:5" x14ac:dyDescent="0.15">
      <c r="A231" s="1">
        <v>42618</v>
      </c>
      <c r="B231" s="2">
        <v>132.16</v>
      </c>
      <c r="C231" s="2">
        <f ca="1">IFERROR(AVERAGE(OFFSET(B231,0,0,-参数!B$9,1)),AVERAGE(B$3:B231))</f>
        <v>131.64622222222221</v>
      </c>
      <c r="D231" t="str">
        <f t="shared" ca="1" si="3"/>
        <v>买</v>
      </c>
      <c r="E231" s="16">
        <f ca="1">E230*(1+IF(D230="卖",日收益率!E231,日收益率!C231))</f>
        <v>1.0291670937478898</v>
      </c>
    </row>
    <row r="232" spans="1:5" x14ac:dyDescent="0.15">
      <c r="A232" s="1">
        <v>42619</v>
      </c>
      <c r="B232" s="2">
        <v>132.16</v>
      </c>
      <c r="C232" s="2">
        <f ca="1">IFERROR(AVERAGE(OFFSET(B232,0,0,-参数!B$9,1)),AVERAGE(B$3:B232))</f>
        <v>131.65422222222222</v>
      </c>
      <c r="D232" t="str">
        <f t="shared" ca="1" si="3"/>
        <v>买</v>
      </c>
      <c r="E232" s="16">
        <f ca="1">E231*(1+IF(D231="卖",日收益率!E232,日收益率!C232))</f>
        <v>1.0376119018326446</v>
      </c>
    </row>
    <row r="233" spans="1:5" x14ac:dyDescent="0.15">
      <c r="A233" s="1">
        <v>42620</v>
      </c>
      <c r="B233" s="2">
        <v>132.15</v>
      </c>
      <c r="C233" s="2">
        <f ca="1">IFERROR(AVERAGE(OFFSET(B233,0,0,-参数!B$9,1)),AVERAGE(B$3:B233))</f>
        <v>131.66188888888885</v>
      </c>
      <c r="D233" t="str">
        <f t="shared" ca="1" si="3"/>
        <v>买</v>
      </c>
      <c r="E233" s="16">
        <f ca="1">E232*(1+IF(D232="卖",日收益率!E233,日收益率!C233))</f>
        <v>1.0344774667239669</v>
      </c>
    </row>
    <row r="234" spans="1:5" x14ac:dyDescent="0.15">
      <c r="A234" s="1">
        <v>42621</v>
      </c>
      <c r="B234" s="2">
        <v>132.15</v>
      </c>
      <c r="C234" s="2">
        <f ca="1">IFERROR(AVERAGE(OFFSET(B234,0,0,-参数!B$9,1)),AVERAGE(B$3:B234))</f>
        <v>131.66988888888886</v>
      </c>
      <c r="D234" t="str">
        <f t="shared" ca="1" si="3"/>
        <v>买</v>
      </c>
      <c r="E234" s="16">
        <f ca="1">E233*(1+IF(D233="卖",日收益率!E234,日收益率!C234))</f>
        <v>1.0350048435653489</v>
      </c>
    </row>
    <row r="235" spans="1:5" x14ac:dyDescent="0.15">
      <c r="A235" s="1">
        <v>42622</v>
      </c>
      <c r="B235" s="2">
        <v>132.16</v>
      </c>
      <c r="C235" s="2">
        <f ca="1">IFERROR(AVERAGE(OFFSET(B235,0,0,-参数!B$9,1)),AVERAGE(B$3:B235))</f>
        <v>131.678</v>
      </c>
      <c r="D235" t="str">
        <f t="shared" ca="1" si="3"/>
        <v>买</v>
      </c>
      <c r="E235" s="16">
        <f ca="1">E234*(1+IF(D234="卖",日收益率!E235,日收益率!C235))</f>
        <v>1.0405795828243809</v>
      </c>
    </row>
    <row r="236" spans="1:5" x14ac:dyDescent="0.15">
      <c r="A236" s="1">
        <v>42625</v>
      </c>
      <c r="B236" s="2">
        <v>132.13999999999999</v>
      </c>
      <c r="C236" s="2">
        <f ca="1">IFERROR(AVERAGE(OFFSET(B236,0,0,-参数!B$9,1)),AVERAGE(B$3:B236))</f>
        <v>131.68588888888885</v>
      </c>
      <c r="D236" t="str">
        <f t="shared" ca="1" si="3"/>
        <v>买</v>
      </c>
      <c r="E236" s="16">
        <f ca="1">E235*(1+IF(D235="卖",日收益率!E236,日收益率!C236))</f>
        <v>1.0364215756970825</v>
      </c>
    </row>
    <row r="237" spans="1:5" x14ac:dyDescent="0.15">
      <c r="A237" s="1">
        <v>42626</v>
      </c>
      <c r="B237" s="2">
        <v>132.13999999999999</v>
      </c>
      <c r="C237" s="2">
        <f ca="1">IFERROR(AVERAGE(OFFSET(B237,0,0,-参数!B$9,1)),AVERAGE(B$3:B237))</f>
        <v>131.69377777777777</v>
      </c>
      <c r="D237" t="str">
        <f t="shared" ca="1" si="3"/>
        <v>买</v>
      </c>
      <c r="E237" s="16">
        <f ca="1">E236*(1+IF(D236="卖",日收益率!E237,日收益率!C237))</f>
        <v>1.0402148929263559</v>
      </c>
    </row>
    <row r="238" spans="1:5" x14ac:dyDescent="0.15">
      <c r="A238" s="1">
        <v>42627</v>
      </c>
      <c r="B238" s="2">
        <v>132.15</v>
      </c>
      <c r="C238" s="2">
        <f ca="1">IFERROR(AVERAGE(OFFSET(B238,0,0,-参数!B$9,1)),AVERAGE(B$3:B238))</f>
        <v>131.70199999999997</v>
      </c>
      <c r="D238" t="str">
        <f t="shared" ca="1" si="3"/>
        <v>买</v>
      </c>
      <c r="E238" s="16">
        <f ca="1">E237*(1+IF(D237="卖",日收益率!E238,日收益率!C238))</f>
        <v>1.0425236917974969</v>
      </c>
    </row>
    <row r="239" spans="1:5" x14ac:dyDescent="0.15">
      <c r="A239" s="1">
        <v>42632</v>
      </c>
      <c r="B239" s="2">
        <v>132.15</v>
      </c>
      <c r="C239" s="2">
        <f ca="1">IFERROR(AVERAGE(OFFSET(B239,0,0,-参数!B$9,1)),AVERAGE(B$3:B239))</f>
        <v>131.71011111111108</v>
      </c>
      <c r="D239" t="str">
        <f t="shared" ca="1" si="3"/>
        <v>买</v>
      </c>
      <c r="E239" s="16">
        <f ca="1">E238*(1+IF(D238="卖",日收益率!E239,日收益率!C239))</f>
        <v>1.0437750255368177</v>
      </c>
    </row>
    <row r="240" spans="1:5" x14ac:dyDescent="0.15">
      <c r="A240" s="1">
        <v>42633</v>
      </c>
      <c r="B240" s="2">
        <v>132.15</v>
      </c>
      <c r="C240" s="2">
        <f ca="1">IFERROR(AVERAGE(OFFSET(B240,0,0,-参数!B$9,1)),AVERAGE(B$3:B240))</f>
        <v>131.71811111111106</v>
      </c>
      <c r="D240" t="str">
        <f t="shared" ca="1" si="3"/>
        <v>买</v>
      </c>
      <c r="E240" s="16">
        <f ca="1">E239*(1+IF(D239="卖",日收益率!E240,日收益率!C240))</f>
        <v>1.0439065308160314</v>
      </c>
    </row>
    <row r="241" spans="1:5" x14ac:dyDescent="0.15">
      <c r="A241" s="1">
        <v>42634</v>
      </c>
      <c r="B241" s="2">
        <v>132.16</v>
      </c>
      <c r="C241" s="2">
        <f ca="1">IFERROR(AVERAGE(OFFSET(B241,0,0,-参数!B$9,1)),AVERAGE(B$3:B241))</f>
        <v>131.72655555555551</v>
      </c>
      <c r="D241" t="str">
        <f t="shared" ca="1" si="3"/>
        <v>买</v>
      </c>
      <c r="E241" s="16">
        <f ca="1">E240*(1+IF(D240="卖",日收益率!E241,日收益率!C241))</f>
        <v>1.0437411324236183</v>
      </c>
    </row>
    <row r="242" spans="1:5" x14ac:dyDescent="0.15">
      <c r="A242" s="1">
        <v>42635</v>
      </c>
      <c r="B242" s="2">
        <v>132.16</v>
      </c>
      <c r="C242" s="2">
        <f ca="1">IFERROR(AVERAGE(OFFSET(B242,0,0,-参数!B$9,1)),AVERAGE(B$3:B242))</f>
        <v>131.73488888888883</v>
      </c>
      <c r="D242" t="str">
        <f t="shared" ca="1" si="3"/>
        <v>买</v>
      </c>
      <c r="E242" s="16">
        <f ca="1">E241*(1+IF(D241="卖",日收益率!E242,日收益率!C242))</f>
        <v>1.0391221789568084</v>
      </c>
    </row>
    <row r="243" spans="1:5" x14ac:dyDescent="0.15">
      <c r="A243" s="1">
        <v>42636</v>
      </c>
      <c r="B243" s="2">
        <v>132.16</v>
      </c>
      <c r="C243" s="2">
        <f ca="1">IFERROR(AVERAGE(OFFSET(B243,0,0,-参数!B$9,1)),AVERAGE(B$3:B243))</f>
        <v>131.74333333333328</v>
      </c>
      <c r="D243" t="str">
        <f t="shared" ca="1" si="3"/>
        <v>买</v>
      </c>
      <c r="E243" s="16">
        <f ca="1">E242*(1+IF(D242="卖",日收益率!E243,日收益率!C243))</f>
        <v>1.0438062072009611</v>
      </c>
    </row>
    <row r="244" spans="1:5" x14ac:dyDescent="0.15">
      <c r="A244" s="1">
        <v>42639</v>
      </c>
      <c r="B244" s="2">
        <v>132.16999999999999</v>
      </c>
      <c r="C244" s="2">
        <f ca="1">IFERROR(AVERAGE(OFFSET(B244,0,0,-参数!B$9,1)),AVERAGE(B$3:B244))</f>
        <v>131.75211111111105</v>
      </c>
      <c r="D244" t="str">
        <f t="shared" ca="1" si="3"/>
        <v>买</v>
      </c>
      <c r="E244" s="16">
        <f ca="1">E243*(1+IF(D243="卖",日收益率!E244,日收益率!C244))</f>
        <v>1.0445965946007705</v>
      </c>
    </row>
    <row r="245" spans="1:5" x14ac:dyDescent="0.15">
      <c r="A245" s="1">
        <v>42640</v>
      </c>
      <c r="B245" s="2">
        <v>132.16</v>
      </c>
      <c r="C245" s="2">
        <f ca="1">IFERROR(AVERAGE(OFFSET(B245,0,0,-参数!B$9,1)),AVERAGE(B$3:B245))</f>
        <v>131.76099999999997</v>
      </c>
      <c r="D245" t="str">
        <f t="shared" ca="1" si="3"/>
        <v>买</v>
      </c>
      <c r="E245" s="16">
        <f ca="1">E244*(1+IF(D244="卖",日收益率!E245,日收益率!C245))</f>
        <v>1.0438373888651045</v>
      </c>
    </row>
    <row r="246" spans="1:5" x14ac:dyDescent="0.15">
      <c r="A246" s="1">
        <v>42641</v>
      </c>
      <c r="B246" s="2">
        <v>132.16999999999999</v>
      </c>
      <c r="C246" s="2">
        <f ca="1">IFERROR(AVERAGE(OFFSET(B246,0,0,-参数!B$9,1)),AVERAGE(B$3:B246))</f>
        <v>131.76999999999995</v>
      </c>
      <c r="D246" t="str">
        <f t="shared" ca="1" si="3"/>
        <v>买</v>
      </c>
      <c r="E246" s="16">
        <f ca="1">E245*(1+IF(D245="卖",日收益率!E246,日收益率!C246))</f>
        <v>1.0441668299254021</v>
      </c>
    </row>
    <row r="247" spans="1:5" x14ac:dyDescent="0.15">
      <c r="A247" s="1">
        <v>42642</v>
      </c>
      <c r="B247" s="2">
        <v>132.16999999999999</v>
      </c>
      <c r="C247" s="2">
        <f ca="1">IFERROR(AVERAGE(OFFSET(B247,0,0,-参数!B$9,1)),AVERAGE(B$3:B247))</f>
        <v>131.77877777777775</v>
      </c>
      <c r="D247" t="str">
        <f t="shared" ca="1" si="3"/>
        <v>买</v>
      </c>
      <c r="E247" s="16">
        <f ca="1">E246*(1+IF(D246="卖",日收益率!E247,日收益率!C247))</f>
        <v>1.0444962709857</v>
      </c>
    </row>
    <row r="248" spans="1:5" x14ac:dyDescent="0.15">
      <c r="A248" s="1">
        <v>42643</v>
      </c>
      <c r="B248" s="2">
        <v>132.19</v>
      </c>
      <c r="C248" s="2">
        <f ca="1">IFERROR(AVERAGE(OFFSET(B248,0,0,-参数!B$9,1)),AVERAGE(B$3:B248))</f>
        <v>131.78788888888886</v>
      </c>
      <c r="D248" t="str">
        <f t="shared" ca="1" si="3"/>
        <v>买</v>
      </c>
      <c r="E248" s="16">
        <f ca="1">E247*(1+IF(D247="卖",日收益率!E248,日收益率!C248))</f>
        <v>1.0470030056379254</v>
      </c>
    </row>
    <row r="249" spans="1:5" x14ac:dyDescent="0.15">
      <c r="A249" s="1">
        <v>42653</v>
      </c>
      <c r="B249" s="2">
        <v>132.19</v>
      </c>
      <c r="C249" s="2">
        <f ca="1">IFERROR(AVERAGE(OFFSET(B249,0,0,-参数!B$9,1)),AVERAGE(B$3:B249))</f>
        <v>131.79722222222219</v>
      </c>
      <c r="D249" t="str">
        <f t="shared" ca="1" si="3"/>
        <v>买</v>
      </c>
      <c r="E249" s="16">
        <f ca="1">E248*(1+IF(D248="卖",日收益率!E249,日收益率!C249))</f>
        <v>1.0479221868678923</v>
      </c>
    </row>
    <row r="250" spans="1:5" x14ac:dyDescent="0.15">
      <c r="A250" s="1">
        <v>42654</v>
      </c>
      <c r="B250" s="2">
        <v>132.19999999999999</v>
      </c>
      <c r="C250" s="2">
        <f ca="1">IFERROR(AVERAGE(OFFSET(B250,0,0,-参数!B$9,1)),AVERAGE(B$3:B250))</f>
        <v>131.80655555555552</v>
      </c>
      <c r="D250" t="str">
        <f t="shared" ca="1" si="3"/>
        <v>买</v>
      </c>
      <c r="E250" s="16">
        <f ca="1">E249*(1+IF(D249="卖",日收益率!E250,日收益率!C250))</f>
        <v>1.0488454352714431</v>
      </c>
    </row>
    <row r="251" spans="1:5" x14ac:dyDescent="0.15">
      <c r="A251" s="1">
        <v>42655</v>
      </c>
      <c r="B251" s="2">
        <v>132.21</v>
      </c>
      <c r="C251" s="2">
        <f ca="1">IFERROR(AVERAGE(OFFSET(B251,0,0,-参数!B$9,1)),AVERAGE(B$3:B251))</f>
        <v>131.81599999999997</v>
      </c>
      <c r="D251" t="str">
        <f t="shared" ca="1" si="3"/>
        <v>买</v>
      </c>
      <c r="E251" s="16">
        <f ca="1">E250*(1+IF(D250="卖",日收益率!E251,日收益率!C251))</f>
        <v>1.0490759084411989</v>
      </c>
    </row>
    <row r="252" spans="1:5" x14ac:dyDescent="0.15">
      <c r="A252" s="1">
        <v>42656</v>
      </c>
      <c r="B252" s="2">
        <v>132.22999999999999</v>
      </c>
      <c r="C252" s="2">
        <f ca="1">IFERROR(AVERAGE(OFFSET(B252,0,0,-参数!B$9,1)),AVERAGE(B$3:B252))</f>
        <v>131.82555555555552</v>
      </c>
      <c r="D252" t="str">
        <f t="shared" ca="1" si="3"/>
        <v>买</v>
      </c>
      <c r="E252" s="16">
        <f ca="1">E251*(1+IF(D251="卖",日收益率!E252,日收益率!C252))</f>
        <v>1.0491084458298703</v>
      </c>
    </row>
    <row r="253" spans="1:5" x14ac:dyDescent="0.15">
      <c r="A253" s="1">
        <v>42657</v>
      </c>
      <c r="B253" s="2">
        <v>132.25</v>
      </c>
      <c r="C253" s="2">
        <f ca="1">IFERROR(AVERAGE(OFFSET(B253,0,0,-参数!B$9,1)),AVERAGE(B$3:B253))</f>
        <v>131.83555555555552</v>
      </c>
      <c r="D253" t="str">
        <f t="shared" ca="1" si="3"/>
        <v>买</v>
      </c>
      <c r="E253" s="16">
        <f ca="1">E252*(1+IF(D252="卖",日收益率!E253,日收益率!C253))</f>
        <v>1.0523079557158908</v>
      </c>
    </row>
    <row r="254" spans="1:5" x14ac:dyDescent="0.15">
      <c r="A254" s="1">
        <v>42660</v>
      </c>
      <c r="B254" s="2">
        <v>132.26</v>
      </c>
      <c r="C254" s="2">
        <f ca="1">IFERROR(AVERAGE(OFFSET(B254,0,0,-参数!B$9,1)),AVERAGE(B$3:B254))</f>
        <v>131.84577777777776</v>
      </c>
      <c r="D254" t="str">
        <f t="shared" ca="1" si="3"/>
        <v>买</v>
      </c>
      <c r="E254" s="16">
        <f ca="1">E253*(1+IF(D253="卖",日收益率!E254,日收益率!C254))</f>
        <v>1.0530983431157002</v>
      </c>
    </row>
    <row r="255" spans="1:5" x14ac:dyDescent="0.15">
      <c r="A255" s="1">
        <v>42661</v>
      </c>
      <c r="B255" s="2">
        <v>132.28</v>
      </c>
      <c r="C255" s="2">
        <f ca="1">IFERROR(AVERAGE(OFFSET(B255,0,0,-参数!B$9,1)),AVERAGE(B$3:B255))</f>
        <v>131.85599999999999</v>
      </c>
      <c r="D255" t="str">
        <f t="shared" ca="1" si="3"/>
        <v>买</v>
      </c>
      <c r="E255" s="16">
        <f ca="1">E254*(1+IF(D254="卖",日收益率!E255,日收益率!C255))</f>
        <v>1.0516463621462393</v>
      </c>
    </row>
    <row r="256" spans="1:5" x14ac:dyDescent="0.15">
      <c r="A256" s="1">
        <v>42662</v>
      </c>
      <c r="B256" s="2">
        <v>132.28</v>
      </c>
      <c r="C256" s="2">
        <f ca="1">IFERROR(AVERAGE(OFFSET(B256,0,0,-参数!B$9,1)),AVERAGE(B$3:B256))</f>
        <v>131.86622222222223</v>
      </c>
      <c r="D256" t="str">
        <f t="shared" ca="1" si="3"/>
        <v>买</v>
      </c>
      <c r="E256" s="16">
        <f ca="1">E255*(1+IF(D255="卖",日收益率!E256,日收益率!C256))</f>
        <v>1.0512830279727421</v>
      </c>
    </row>
    <row r="257" spans="1:5" x14ac:dyDescent="0.15">
      <c r="A257" s="1">
        <v>42663</v>
      </c>
      <c r="B257" s="2">
        <v>132.29</v>
      </c>
      <c r="C257" s="2">
        <f ca="1">IFERROR(AVERAGE(OFFSET(B257,0,0,-参数!B$9,1)),AVERAGE(B$3:B257))</f>
        <v>131.87655555555557</v>
      </c>
      <c r="D257" t="str">
        <f t="shared" ca="1" si="3"/>
        <v>买</v>
      </c>
      <c r="E257" s="16">
        <f ca="1">E256*(1+IF(D256="卖",日收益率!E257,日收益率!C257))</f>
        <v>1.0445857488045469</v>
      </c>
    </row>
    <row r="258" spans="1:5" x14ac:dyDescent="0.15">
      <c r="A258" s="1">
        <v>42664</v>
      </c>
      <c r="B258" s="2">
        <v>132.31</v>
      </c>
      <c r="C258" s="2">
        <f ca="1">IFERROR(AVERAGE(OFFSET(B258,0,0,-参数!B$9,1)),AVERAGE(B$3:B258))</f>
        <v>131.88733333333334</v>
      </c>
      <c r="D258" t="str">
        <f t="shared" ca="1" si="3"/>
        <v>买</v>
      </c>
      <c r="E258" s="16">
        <f ca="1">E257*(1+IF(D257="卖",日收益率!E258,日收益率!C258))</f>
        <v>1.0340287219052076</v>
      </c>
    </row>
    <row r="259" spans="1:5" x14ac:dyDescent="0.15">
      <c r="A259" s="1">
        <v>42667</v>
      </c>
      <c r="B259" s="2">
        <v>132.30000000000001</v>
      </c>
      <c r="C259" s="2">
        <f ca="1">IFERROR(AVERAGE(OFFSET(B259,0,0,-参数!B$9,1)),AVERAGE(B$3:B259))</f>
        <v>131.89788888888887</v>
      </c>
      <c r="D259" t="str">
        <f t="shared" ca="1" si="3"/>
        <v>买</v>
      </c>
      <c r="E259" s="16">
        <f ca="1">E258*(1+IF(D258="卖",日收益率!E259,日收益率!C259))</f>
        <v>1.0134420449479109</v>
      </c>
    </row>
    <row r="260" spans="1:5" x14ac:dyDescent="0.15">
      <c r="A260" s="1">
        <v>42668</v>
      </c>
      <c r="B260" s="2">
        <v>132.30000000000001</v>
      </c>
      <c r="C260" s="2">
        <f ca="1">IFERROR(AVERAGE(OFFSET(B260,0,0,-参数!B$9,1)),AVERAGE(B$3:B260))</f>
        <v>131.90844444444443</v>
      </c>
      <c r="D260" t="str">
        <f t="shared" ref="D260:D323" ca="1" si="4">IF(B260&gt;C260,"买","卖")</f>
        <v>买</v>
      </c>
      <c r="E260" s="16">
        <f ca="1">E259*(1+IF(D259="卖",日收益率!E260,日收益率!C260))</f>
        <v>1.0249548576394727</v>
      </c>
    </row>
    <row r="261" spans="1:5" x14ac:dyDescent="0.15">
      <c r="A261" s="1">
        <v>42669</v>
      </c>
      <c r="B261" s="2">
        <v>132.28</v>
      </c>
      <c r="C261" s="2">
        <f ca="1">IFERROR(AVERAGE(OFFSET(B261,0,0,-参数!B$9,1)),AVERAGE(B$3:B261))</f>
        <v>131.91877777777776</v>
      </c>
      <c r="D261" t="str">
        <f t="shared" ca="1" si="4"/>
        <v>买</v>
      </c>
      <c r="E261" s="16">
        <f ca="1">E260*(1+IF(D260="卖",日收益率!E261,日收益率!C261))</f>
        <v>1.0264719133862765</v>
      </c>
    </row>
    <row r="262" spans="1:5" x14ac:dyDescent="0.15">
      <c r="A262" s="1">
        <v>42670</v>
      </c>
      <c r="B262" s="2">
        <v>132.27000000000001</v>
      </c>
      <c r="C262" s="2">
        <f ca="1">IFERROR(AVERAGE(OFFSET(B262,0,0,-参数!B$9,1)),AVERAGE(B$3:B262))</f>
        <v>131.929</v>
      </c>
      <c r="D262" t="str">
        <f t="shared" ca="1" si="4"/>
        <v>买</v>
      </c>
      <c r="E262" s="16">
        <f ca="1">E261*(1+IF(D261="卖",日收益率!E262,日收益率!C262))</f>
        <v>1.0180921800788645</v>
      </c>
    </row>
    <row r="263" spans="1:5" x14ac:dyDescent="0.15">
      <c r="A263" s="1">
        <v>42671</v>
      </c>
      <c r="B263" s="2">
        <v>132.27000000000001</v>
      </c>
      <c r="C263" s="2">
        <f ca="1">IFERROR(AVERAGE(OFFSET(B263,0,0,-参数!B$9,1)),AVERAGE(B$3:B263))</f>
        <v>131.93899999999999</v>
      </c>
      <c r="D263" t="str">
        <f t="shared" ca="1" si="4"/>
        <v>买</v>
      </c>
      <c r="E263" s="16">
        <f ca="1">E262*(1+IF(D262="卖",日收益率!E263,日收益率!C263))</f>
        <v>1.024458662462234</v>
      </c>
    </row>
    <row r="264" spans="1:5" x14ac:dyDescent="0.15">
      <c r="A264" s="1">
        <v>42674</v>
      </c>
      <c r="B264" s="2">
        <v>132.27000000000001</v>
      </c>
      <c r="C264" s="2">
        <f ca="1">IFERROR(AVERAGE(OFFSET(B264,0,0,-参数!B$9,1)),AVERAGE(B$3:B264))</f>
        <v>131.94900000000001</v>
      </c>
      <c r="D264" t="str">
        <f t="shared" ca="1" si="4"/>
        <v>买</v>
      </c>
      <c r="E264" s="16">
        <f ca="1">E263*(1+IF(D263="卖",日收益率!E264,日收益率!C264))</f>
        <v>1.0278222150161394</v>
      </c>
    </row>
    <row r="265" spans="1:5" x14ac:dyDescent="0.15">
      <c r="A265" s="1">
        <v>42675</v>
      </c>
      <c r="B265" s="2">
        <v>132.27000000000001</v>
      </c>
      <c r="C265" s="2">
        <f ca="1">IFERROR(AVERAGE(OFFSET(B265,0,0,-参数!B$9,1)),AVERAGE(B$3:B265))</f>
        <v>131.95888888888891</v>
      </c>
      <c r="D265" t="str">
        <f t="shared" ca="1" si="4"/>
        <v>买</v>
      </c>
      <c r="E265" s="16">
        <f ca="1">E264*(1+IF(D264="卖",日收益率!E265,日收益率!C265))</f>
        <v>1.0319124359170391</v>
      </c>
    </row>
    <row r="266" spans="1:5" x14ac:dyDescent="0.15">
      <c r="A266" s="1">
        <v>42676</v>
      </c>
      <c r="B266" s="2">
        <v>132.27000000000001</v>
      </c>
      <c r="C266" s="2">
        <f ca="1">IFERROR(AVERAGE(OFFSET(B266,0,0,-参数!B$9,1)),AVERAGE(B$3:B266))</f>
        <v>131.96866666666668</v>
      </c>
      <c r="D266" t="str">
        <f t="shared" ca="1" si="4"/>
        <v>买</v>
      </c>
      <c r="E266" s="16">
        <f ca="1">E265*(1+IF(D265="卖",日收益率!E266,日收益率!C266))</f>
        <v>1.0296687118232408</v>
      </c>
    </row>
    <row r="267" spans="1:5" x14ac:dyDescent="0.15">
      <c r="A267" s="1">
        <v>42677</v>
      </c>
      <c r="B267" s="2">
        <v>132.28</v>
      </c>
      <c r="C267" s="2">
        <f ca="1">IFERROR(AVERAGE(OFFSET(B267,0,0,-参数!B$9,1)),AVERAGE(B$3:B267))</f>
        <v>131.97844444444448</v>
      </c>
      <c r="D267" t="str">
        <f t="shared" ca="1" si="4"/>
        <v>买</v>
      </c>
      <c r="E267" s="16">
        <f ca="1">E266*(1+IF(D266="卖",日收益率!E267,日收益率!C267))</f>
        <v>1.0269301482767319</v>
      </c>
    </row>
    <row r="268" spans="1:5" x14ac:dyDescent="0.15">
      <c r="A268" s="1">
        <v>42678</v>
      </c>
      <c r="B268" s="2">
        <v>132.27000000000001</v>
      </c>
      <c r="C268" s="2">
        <f ca="1">IFERROR(AVERAGE(OFFSET(B268,0,0,-参数!B$9,1)),AVERAGE(B$3:B268))</f>
        <v>131.98811111111115</v>
      </c>
      <c r="D268" t="str">
        <f t="shared" ca="1" si="4"/>
        <v>买</v>
      </c>
      <c r="E268" s="16">
        <f ca="1">E267*(1+IF(D267="卖",日收益率!E268,日收益率!C268))</f>
        <v>1.0282492682424513</v>
      </c>
    </row>
    <row r="269" spans="1:5" x14ac:dyDescent="0.15">
      <c r="A269" s="1">
        <v>42681</v>
      </c>
      <c r="B269" s="2">
        <v>132.28</v>
      </c>
      <c r="C269" s="2">
        <f ca="1">IFERROR(AVERAGE(OFFSET(B269,0,0,-参数!B$9,1)),AVERAGE(B$3:B269))</f>
        <v>131.99788888888895</v>
      </c>
      <c r="D269" t="str">
        <f t="shared" ca="1" si="4"/>
        <v>买</v>
      </c>
      <c r="E269" s="16">
        <f ca="1">E268*(1+IF(D268="卖",日收益率!E269,日收益率!C269))</f>
        <v>1.0294355272044291</v>
      </c>
    </row>
    <row r="270" spans="1:5" x14ac:dyDescent="0.15">
      <c r="A270" s="1">
        <v>42682</v>
      </c>
      <c r="B270" s="2">
        <v>132.27000000000001</v>
      </c>
      <c r="C270" s="2">
        <f ca="1">IFERROR(AVERAGE(OFFSET(B270,0,0,-参数!B$9,1)),AVERAGE(B$3:B270))</f>
        <v>132.00733333333341</v>
      </c>
      <c r="D270" t="str">
        <f t="shared" ca="1" si="4"/>
        <v>买</v>
      </c>
      <c r="E270" s="16">
        <f ca="1">E269*(1+IF(D269="卖",日收益率!E270,日收益率!C270))</f>
        <v>1.0294680645931005</v>
      </c>
    </row>
    <row r="271" spans="1:5" x14ac:dyDescent="0.15">
      <c r="A271" s="1">
        <v>42683</v>
      </c>
      <c r="B271" s="2">
        <v>132.27000000000001</v>
      </c>
      <c r="C271" s="2">
        <f ca="1">IFERROR(AVERAGE(OFFSET(B271,0,0,-参数!B$9,1)),AVERAGE(B$3:B271))</f>
        <v>132.01666666666671</v>
      </c>
      <c r="D271" t="str">
        <f t="shared" ca="1" si="4"/>
        <v>买</v>
      </c>
      <c r="E271" s="16">
        <f ca="1">E270*(1+IF(D270="卖",日收益率!E271,日收益率!C271))</f>
        <v>1.0283129872952659</v>
      </c>
    </row>
    <row r="272" spans="1:5" x14ac:dyDescent="0.15">
      <c r="A272" s="1">
        <v>42684</v>
      </c>
      <c r="B272" s="2">
        <v>132.27000000000001</v>
      </c>
      <c r="C272" s="2">
        <f ca="1">IFERROR(AVERAGE(OFFSET(B272,0,0,-参数!B$9,1)),AVERAGE(B$3:B272))</f>
        <v>132.02600000000007</v>
      </c>
      <c r="D272" t="str">
        <f t="shared" ca="1" si="4"/>
        <v>买</v>
      </c>
      <c r="E272" s="16">
        <f ca="1">E271*(1+IF(D271="卖",日收益率!E272,日收益率!C272))</f>
        <v>1.0311166256191178</v>
      </c>
    </row>
    <row r="273" spans="1:5" x14ac:dyDescent="0.15">
      <c r="A273" s="1">
        <v>42685</v>
      </c>
      <c r="B273" s="2">
        <v>132.26</v>
      </c>
      <c r="C273" s="2">
        <f ca="1">IFERROR(AVERAGE(OFFSET(B273,0,0,-参数!B$9,1)),AVERAGE(B$3:B273))</f>
        <v>132.0353333333334</v>
      </c>
      <c r="D273" t="str">
        <f t="shared" ca="1" si="4"/>
        <v>买</v>
      </c>
      <c r="E273" s="16">
        <f ca="1">E272*(1+IF(D272="卖",日收益率!E273,日收益率!C273))</f>
        <v>1.0313470987888735</v>
      </c>
    </row>
    <row r="274" spans="1:5" x14ac:dyDescent="0.15">
      <c r="A274" s="1">
        <v>42688</v>
      </c>
      <c r="B274" s="2">
        <v>132.25</v>
      </c>
      <c r="C274" s="2">
        <f ca="1">IFERROR(AVERAGE(OFFSET(B274,0,0,-参数!B$9,1)),AVERAGE(B$3:B274))</f>
        <v>132.04411111111116</v>
      </c>
      <c r="D274" t="str">
        <f t="shared" ca="1" si="4"/>
        <v>买</v>
      </c>
      <c r="E274" s="16">
        <f ca="1">E273*(1+IF(D273="卖",日收益率!E274,日收益率!C274))</f>
        <v>1.028475674238623</v>
      </c>
    </row>
    <row r="275" spans="1:5" x14ac:dyDescent="0.15">
      <c r="A275" s="1">
        <v>42689</v>
      </c>
      <c r="B275" s="2">
        <v>132.22</v>
      </c>
      <c r="C275" s="2">
        <f ca="1">IFERROR(AVERAGE(OFFSET(B275,0,0,-参数!B$9,1)),AVERAGE(B$3:B275))</f>
        <v>132.05211111111115</v>
      </c>
      <c r="D275" t="str">
        <f t="shared" ca="1" si="4"/>
        <v>买</v>
      </c>
      <c r="E275" s="16">
        <f ca="1">E274*(1+IF(D274="卖",日收益率!E275,日收益率!C275))</f>
        <v>1.0246484638961504</v>
      </c>
    </row>
    <row r="276" spans="1:5" x14ac:dyDescent="0.15">
      <c r="A276" s="1">
        <v>42690</v>
      </c>
      <c r="B276" s="2">
        <v>132.19999999999999</v>
      </c>
      <c r="C276" s="2">
        <f ca="1">IFERROR(AVERAGE(OFFSET(B276,0,0,-参数!B$9,1)),AVERAGE(B$3:B276))</f>
        <v>132.06000000000006</v>
      </c>
      <c r="D276" t="str">
        <f t="shared" ca="1" si="4"/>
        <v>买</v>
      </c>
      <c r="E276" s="16">
        <f ca="1">E275*(1+IF(D275="卖",日收益率!E276,日收益率!C276))</f>
        <v>1.0250768728469903</v>
      </c>
    </row>
    <row r="277" spans="1:5" x14ac:dyDescent="0.15">
      <c r="A277" s="1">
        <v>42691</v>
      </c>
      <c r="B277" s="2">
        <v>132.19</v>
      </c>
      <c r="C277" s="2">
        <f ca="1">IFERROR(AVERAGE(OFFSET(B277,0,0,-参数!B$9,1)),AVERAGE(B$3:B277))</f>
        <v>132.06788888888892</v>
      </c>
      <c r="D277" t="str">
        <f t="shared" ca="1" si="4"/>
        <v>买</v>
      </c>
      <c r="E277" s="16">
        <f ca="1">E276*(1+IF(D276="卖",日收益率!E277,日收益率!C277))</f>
        <v>1.0237238597680716</v>
      </c>
    </row>
    <row r="278" spans="1:5" x14ac:dyDescent="0.15">
      <c r="A278" s="1">
        <v>42692</v>
      </c>
      <c r="B278" s="2">
        <v>132.18</v>
      </c>
      <c r="C278" s="2">
        <f ca="1">IFERROR(AVERAGE(OFFSET(B278,0,0,-参数!B$9,1)),AVERAGE(B$3:B278))</f>
        <v>132.07533333333336</v>
      </c>
      <c r="D278" t="str">
        <f t="shared" ca="1" si="4"/>
        <v>买</v>
      </c>
      <c r="E278" s="16">
        <f ca="1">E277*(1+IF(D277="卖",日收益率!E278,日收益率!C278))</f>
        <v>1.0235584613756585</v>
      </c>
    </row>
    <row r="279" spans="1:5" x14ac:dyDescent="0.15">
      <c r="A279" s="1">
        <v>42695</v>
      </c>
      <c r="B279" s="2">
        <v>132.18</v>
      </c>
      <c r="C279" s="2">
        <f ca="1">IFERROR(AVERAGE(OFFSET(B279,0,0,-参数!B$9,1)),AVERAGE(B$3:B279))</f>
        <v>132.08255555555559</v>
      </c>
      <c r="D279" t="str">
        <f t="shared" ca="1" si="4"/>
        <v>买</v>
      </c>
      <c r="E279" s="16">
        <f ca="1">E278*(1+IF(D278="卖",日收益率!E279,日收益率!C279))</f>
        <v>1.0214787799497451</v>
      </c>
    </row>
    <row r="280" spans="1:5" x14ac:dyDescent="0.15">
      <c r="A280" s="1">
        <v>42696</v>
      </c>
      <c r="B280" s="2">
        <v>132.16</v>
      </c>
      <c r="C280" s="2">
        <f ca="1">IFERROR(AVERAGE(OFFSET(B280,0,0,-参数!B$9,1)),AVERAGE(B$3:B280))</f>
        <v>132.08900000000006</v>
      </c>
      <c r="D280" t="str">
        <f t="shared" ca="1" si="4"/>
        <v>买</v>
      </c>
      <c r="E280" s="16">
        <f ca="1">E279*(1+IF(D279="卖",日收益率!E280,日收益率!C280))</f>
        <v>1.0176515696072725</v>
      </c>
    </row>
    <row r="281" spans="1:5" x14ac:dyDescent="0.15">
      <c r="A281" s="1">
        <v>42697</v>
      </c>
      <c r="B281" s="2">
        <v>132.16</v>
      </c>
      <c r="C281" s="2">
        <f ca="1">IFERROR(AVERAGE(OFFSET(B281,0,0,-参数!B$9,1)),AVERAGE(B$3:B281))</f>
        <v>132.09533333333337</v>
      </c>
      <c r="D281" t="str">
        <f t="shared" ca="1" si="4"/>
        <v>买</v>
      </c>
      <c r="E281" s="16">
        <f ca="1">E280*(1+IF(D280="卖",日收益率!E281,日收益率!C281))</f>
        <v>1.0192675932446185</v>
      </c>
    </row>
    <row r="282" spans="1:5" x14ac:dyDescent="0.15">
      <c r="A282" s="1">
        <v>42698</v>
      </c>
      <c r="B282" s="2">
        <v>132.15</v>
      </c>
      <c r="C282" s="2">
        <f ca="1">IFERROR(AVERAGE(OFFSET(B282,0,0,-参数!B$9,1)),AVERAGE(B$3:B282))</f>
        <v>132.10144444444447</v>
      </c>
      <c r="D282" t="str">
        <f t="shared" ca="1" si="4"/>
        <v>买</v>
      </c>
      <c r="E282" s="16">
        <f ca="1">E281*(1+IF(D281="卖",日收益率!E282,日收益率!C282))</f>
        <v>1.0179145801656997</v>
      </c>
    </row>
    <row r="283" spans="1:5" x14ac:dyDescent="0.15">
      <c r="A283" s="1">
        <v>42699</v>
      </c>
      <c r="B283" s="2">
        <v>132.15</v>
      </c>
      <c r="C283" s="2">
        <f ca="1">IFERROR(AVERAGE(OFFSET(B283,0,0,-参数!B$9,1)),AVERAGE(B$3:B283))</f>
        <v>132.10733333333334</v>
      </c>
      <c r="D283" t="str">
        <f t="shared" ca="1" si="4"/>
        <v>买</v>
      </c>
      <c r="E283" s="16">
        <f ca="1">E282*(1+IF(D282="卖",日收益率!E283,日收益率!C283))</f>
        <v>1.019332668021961</v>
      </c>
    </row>
    <row r="284" spans="1:5" x14ac:dyDescent="0.15">
      <c r="A284" s="1">
        <v>42702</v>
      </c>
      <c r="B284" s="2">
        <v>132.15</v>
      </c>
      <c r="C284" s="2">
        <f ca="1">IFERROR(AVERAGE(OFFSET(B284,0,0,-参数!B$9,1)),AVERAGE(B$3:B284))</f>
        <v>132.11311111111112</v>
      </c>
      <c r="D284" t="str">
        <f t="shared" ca="1" si="4"/>
        <v>买</v>
      </c>
      <c r="E284" s="16">
        <f ca="1">E283*(1+IF(D283="卖",日收益率!E284,日收益率!C284))</f>
        <v>1.0209147985461076</v>
      </c>
    </row>
    <row r="285" spans="1:5" x14ac:dyDescent="0.15">
      <c r="A285" s="1">
        <v>42703</v>
      </c>
      <c r="B285" s="2">
        <v>132.12</v>
      </c>
      <c r="C285" s="2">
        <f ca="1">IFERROR(AVERAGE(OFFSET(B285,0,0,-参数!B$9,1)),AVERAGE(B$3:B285))</f>
        <v>132.11844444444446</v>
      </c>
      <c r="D285" t="str">
        <f t="shared" ca="1" si="4"/>
        <v>买</v>
      </c>
      <c r="E285" s="16">
        <f ca="1">E284*(1+IF(D284="卖",日收益率!E285,日收益率!C285))</f>
        <v>1.0192648817955623</v>
      </c>
    </row>
    <row r="286" spans="1:5" x14ac:dyDescent="0.15">
      <c r="A286" s="1">
        <v>42704</v>
      </c>
      <c r="B286" s="2">
        <v>132.1</v>
      </c>
      <c r="C286" s="2">
        <f ca="1">IFERROR(AVERAGE(OFFSET(B286,0,0,-参数!B$9,1)),AVERAGE(B$3:B286))</f>
        <v>132.12344444444446</v>
      </c>
      <c r="D286" t="str">
        <f t="shared" ca="1" si="4"/>
        <v>卖</v>
      </c>
      <c r="E286" s="16">
        <f ca="1">E285*(1+IF(D285="卖",日收益率!E286,日收益率!C286))</f>
        <v>1.0187036118409807</v>
      </c>
    </row>
    <row r="287" spans="1:5" x14ac:dyDescent="0.15">
      <c r="A287" s="1">
        <v>42705</v>
      </c>
      <c r="B287" s="2">
        <v>132.08000000000001</v>
      </c>
      <c r="C287" s="2">
        <f ca="1">IFERROR(AVERAGE(OFFSET(B287,0,0,-参数!B$9,1)),AVERAGE(B$3:B287))</f>
        <v>132.12777777777782</v>
      </c>
      <c r="D287" t="str">
        <f t="shared" ca="1" si="4"/>
        <v>卖</v>
      </c>
      <c r="E287" s="16">
        <f ca="1">E286*(1+IF(D286="卖",日收益率!E287,日收益率!C287))</f>
        <v>1.01917660386711</v>
      </c>
    </row>
    <row r="288" spans="1:5" x14ac:dyDescent="0.15">
      <c r="A288" s="1">
        <v>42706</v>
      </c>
      <c r="B288" s="2">
        <v>132.07</v>
      </c>
      <c r="C288" s="2">
        <f ca="1">IFERROR(AVERAGE(OFFSET(B288,0,0,-参数!B$9,1)),AVERAGE(B$3:B288))</f>
        <v>132.13177777777781</v>
      </c>
      <c r="D288" t="str">
        <f t="shared" ca="1" si="4"/>
        <v>卖</v>
      </c>
      <c r="E288" s="16">
        <f ca="1">E287*(1+IF(D287="卖",日收益率!E288,日收益率!C288))</f>
        <v>1.019745775330307</v>
      </c>
    </row>
    <row r="289" spans="1:5" x14ac:dyDescent="0.15">
      <c r="A289" s="1">
        <v>42709</v>
      </c>
      <c r="B289" s="2">
        <v>132.05000000000001</v>
      </c>
      <c r="C289" s="2">
        <f ca="1">IFERROR(AVERAGE(OFFSET(B289,0,0,-参数!B$9,1)),AVERAGE(B$3:B289))</f>
        <v>132.13544444444446</v>
      </c>
      <c r="D289" t="str">
        <f t="shared" ca="1" si="4"/>
        <v>卖</v>
      </c>
      <c r="E289" s="16">
        <f ca="1">E288*(1+IF(D288="卖",日收益率!E289,日收益率!C289))</f>
        <v>1.0206838542233541</v>
      </c>
    </row>
    <row r="290" spans="1:5" x14ac:dyDescent="0.15">
      <c r="A290" s="1">
        <v>42710</v>
      </c>
      <c r="B290" s="2">
        <v>132.04</v>
      </c>
      <c r="C290" s="2">
        <f ca="1">IFERROR(AVERAGE(OFFSET(B290,0,0,-参数!B$9,1)),AVERAGE(B$3:B290))</f>
        <v>132.13877777777782</v>
      </c>
      <c r="D290" t="str">
        <f t="shared" ca="1" si="4"/>
        <v>卖</v>
      </c>
      <c r="E290" s="16">
        <f ca="1">E289*(1+IF(D289="卖",日收益率!E290,日收益率!C290))</f>
        <v>1.0205797696270749</v>
      </c>
    </row>
    <row r="291" spans="1:5" x14ac:dyDescent="0.15">
      <c r="A291" s="1">
        <v>42711</v>
      </c>
      <c r="B291" s="2">
        <v>132.02000000000001</v>
      </c>
      <c r="C291" s="2">
        <f ca="1">IFERROR(AVERAGE(OFFSET(B291,0,0,-参数!B$9,1)),AVERAGE(B$3:B291))</f>
        <v>132.1418888888889</v>
      </c>
      <c r="D291" t="str">
        <f t="shared" ca="1" si="4"/>
        <v>卖</v>
      </c>
      <c r="E291" s="16">
        <f ca="1">E290*(1+IF(D290="卖",日收益率!E291,日收益率!C291))</f>
        <v>1.0200909672825238</v>
      </c>
    </row>
    <row r="292" spans="1:5" x14ac:dyDescent="0.15">
      <c r="A292" s="1">
        <v>42712</v>
      </c>
      <c r="B292" s="2">
        <v>131.97999999999999</v>
      </c>
      <c r="C292" s="2">
        <f ca="1">IFERROR(AVERAGE(OFFSET(B292,0,0,-参数!B$9,1)),AVERAGE(B$3:B292))</f>
        <v>132.14422222222225</v>
      </c>
      <c r="D292" t="str">
        <f t="shared" ca="1" si="4"/>
        <v>卖</v>
      </c>
      <c r="E292" s="16">
        <f ca="1">E291*(1+IF(D291="卖",日收益率!E292,日收益率!C292))</f>
        <v>1.0202754209974487</v>
      </c>
    </row>
    <row r="293" spans="1:5" x14ac:dyDescent="0.15">
      <c r="A293" s="1">
        <v>42713</v>
      </c>
      <c r="B293" s="2">
        <v>131.97999999999999</v>
      </c>
      <c r="C293" s="2">
        <f ca="1">IFERROR(AVERAGE(OFFSET(B293,0,0,-参数!B$9,1)),AVERAGE(B$3:B293))</f>
        <v>132.14644444444446</v>
      </c>
      <c r="D293" t="str">
        <f t="shared" ca="1" si="4"/>
        <v>卖</v>
      </c>
      <c r="E293" s="16">
        <f ca="1">E292*(1+IF(D292="卖",日收益率!E293,日收益率!C293))</f>
        <v>1.0205560541494418</v>
      </c>
    </row>
    <row r="294" spans="1:5" x14ac:dyDescent="0.15">
      <c r="A294" s="1">
        <v>42716</v>
      </c>
      <c r="B294" s="2">
        <v>131.91</v>
      </c>
      <c r="C294" s="2">
        <f ca="1">IFERROR(AVERAGE(OFFSET(B294,0,0,-参数!B$9,1)),AVERAGE(B$3:B294))</f>
        <v>132.14755555555558</v>
      </c>
      <c r="D294" t="str">
        <f t="shared" ca="1" si="4"/>
        <v>卖</v>
      </c>
      <c r="E294" s="16">
        <f ca="1">E293*(1+IF(D293="卖",日收益率!E294,日收益率!C294))</f>
        <v>1.0208208769830127</v>
      </c>
    </row>
    <row r="295" spans="1:5" x14ac:dyDescent="0.15">
      <c r="A295" s="1">
        <v>42717</v>
      </c>
      <c r="B295" s="2">
        <v>131.87</v>
      </c>
      <c r="C295" s="2">
        <f ca="1">IFERROR(AVERAGE(OFFSET(B295,0,0,-参数!B$9,1)),AVERAGE(B$3:B295))</f>
        <v>132.1477777777778</v>
      </c>
      <c r="D295" t="str">
        <f t="shared" ca="1" si="4"/>
        <v>卖</v>
      </c>
      <c r="E295" s="16">
        <f ca="1">E294*(1+IF(D294="卖",日收益率!E295,日收益率!C295))</f>
        <v>1.0217747661944823</v>
      </c>
    </row>
    <row r="296" spans="1:5" x14ac:dyDescent="0.15">
      <c r="A296" s="1">
        <v>42718</v>
      </c>
      <c r="B296" s="2">
        <v>131.81</v>
      </c>
      <c r="C296" s="2">
        <f ca="1">IFERROR(AVERAGE(OFFSET(B296,0,0,-参数!B$9,1)),AVERAGE(B$3:B296))</f>
        <v>132.14722222222221</v>
      </c>
      <c r="D296" t="str">
        <f t="shared" ca="1" si="4"/>
        <v>卖</v>
      </c>
      <c r="E296" s="16">
        <f ca="1">E295*(1+IF(D295="卖",日收益率!E296,日收益率!C296))</f>
        <v>1.0219592199094072</v>
      </c>
    </row>
    <row r="297" spans="1:5" x14ac:dyDescent="0.15">
      <c r="A297" s="1">
        <v>42719</v>
      </c>
      <c r="B297" s="2">
        <v>131.75</v>
      </c>
      <c r="C297" s="2">
        <f ca="1">IFERROR(AVERAGE(OFFSET(B297,0,0,-参数!B$9,1)),AVERAGE(B$3:B297))</f>
        <v>132.14566666666667</v>
      </c>
      <c r="D297" t="str">
        <f t="shared" ca="1" si="4"/>
        <v>卖</v>
      </c>
      <c r="E297" s="16">
        <f ca="1">E296*(1+IF(D296="卖",日收益率!E297,日收益率!C297))</f>
        <v>1.02127805869072</v>
      </c>
    </row>
    <row r="298" spans="1:5" x14ac:dyDescent="0.15">
      <c r="A298" s="1">
        <v>42720</v>
      </c>
      <c r="B298" s="2">
        <v>131.71</v>
      </c>
      <c r="C298" s="2">
        <f ca="1">IFERROR(AVERAGE(OFFSET(B298,0,0,-参数!B$9,1)),AVERAGE(B$3:B298))</f>
        <v>132.14355555555557</v>
      </c>
      <c r="D298" t="str">
        <f t="shared" ca="1" si="4"/>
        <v>卖</v>
      </c>
      <c r="E298" s="16">
        <f ca="1">E297*(1+IF(D297="卖",日收益率!E298,日收益率!C298))</f>
        <v>1.021943409590985</v>
      </c>
    </row>
    <row r="299" spans="1:5" x14ac:dyDescent="0.15">
      <c r="A299" s="1">
        <v>42723</v>
      </c>
      <c r="B299" s="2">
        <v>131.66</v>
      </c>
      <c r="C299" s="2">
        <f ca="1">IFERROR(AVERAGE(OFFSET(B299,0,0,-参数!B$9,1)),AVERAGE(B$3:B299))</f>
        <v>132.14055555555555</v>
      </c>
      <c r="D299" t="str">
        <f t="shared" ca="1" si="4"/>
        <v>卖</v>
      </c>
      <c r="E299" s="16">
        <f ca="1">E298*(1+IF(D298="卖",日收益率!E299,日收益率!C299))</f>
        <v>1.0216311558021478</v>
      </c>
    </row>
    <row r="300" spans="1:5" x14ac:dyDescent="0.15">
      <c r="A300" s="1">
        <v>42724</v>
      </c>
      <c r="B300" s="2">
        <v>131.6</v>
      </c>
      <c r="C300" s="2">
        <f ca="1">IFERROR(AVERAGE(OFFSET(B300,0,0,-参数!B$9,1)),AVERAGE(B$3:B300))</f>
        <v>132.13644444444446</v>
      </c>
      <c r="D300" t="str">
        <f t="shared" ca="1" si="4"/>
        <v>卖</v>
      </c>
      <c r="E300" s="16">
        <f ca="1">E299*(1+IF(D299="卖",日收益率!E300,日收益率!C300))</f>
        <v>1.0216232506429366</v>
      </c>
    </row>
    <row r="301" spans="1:5" x14ac:dyDescent="0.15">
      <c r="A301" s="1">
        <v>42725</v>
      </c>
      <c r="B301" s="2">
        <v>131.5</v>
      </c>
      <c r="C301" s="2">
        <f ca="1">IFERROR(AVERAGE(OFFSET(B301,0,0,-参数!B$9,1)),AVERAGE(B$3:B301))</f>
        <v>132.131</v>
      </c>
      <c r="D301" t="str">
        <f t="shared" ca="1" si="4"/>
        <v>卖</v>
      </c>
      <c r="E301" s="16">
        <f ca="1">E300*(1+IF(D300="卖",日收益率!E301,日收益率!C301))</f>
        <v>1.0231542164768141</v>
      </c>
    </row>
    <row r="302" spans="1:5" x14ac:dyDescent="0.15">
      <c r="A302" s="1">
        <v>42726</v>
      </c>
      <c r="B302" s="2">
        <v>131.47999999999999</v>
      </c>
      <c r="C302" s="2">
        <f ca="1">IFERROR(AVERAGE(OFFSET(B302,0,0,-参数!B$9,1)),AVERAGE(B$3:B302))</f>
        <v>132.12511111111112</v>
      </c>
      <c r="D302" t="str">
        <f t="shared" ca="1" si="4"/>
        <v>卖</v>
      </c>
      <c r="E302" s="16">
        <f ca="1">E301*(1+IF(D301="卖",日收益率!E302,日收益率!C302))</f>
        <v>1.0236272085029432</v>
      </c>
    </row>
    <row r="303" spans="1:5" x14ac:dyDescent="0.15">
      <c r="A303" s="1">
        <v>42727</v>
      </c>
      <c r="B303" s="2">
        <v>131.43</v>
      </c>
      <c r="C303" s="2">
        <f ca="1">IFERROR(AVERAGE(OFFSET(B303,0,0,-参数!B$9,1)),AVERAGE(B$3:B303))</f>
        <v>132.11833333333334</v>
      </c>
      <c r="D303" t="str">
        <f t="shared" ca="1" si="4"/>
        <v>卖</v>
      </c>
      <c r="E303" s="16">
        <f ca="1">E302*(1+IF(D302="卖",日收益率!E303,日收益率!C303))</f>
        <v>1.0243887388402766</v>
      </c>
    </row>
    <row r="304" spans="1:5" x14ac:dyDescent="0.15">
      <c r="A304" s="1">
        <v>42730</v>
      </c>
      <c r="B304" s="2">
        <v>131.41999999999999</v>
      </c>
      <c r="C304" s="2">
        <f ca="1">IFERROR(AVERAGE(OFFSET(B304,0,0,-参数!B$9,1)),AVERAGE(B$3:B304))</f>
        <v>132.11122222222224</v>
      </c>
      <c r="D304" t="str">
        <f t="shared" ca="1" si="4"/>
        <v>卖</v>
      </c>
      <c r="E304" s="16">
        <f ca="1">E303*(1+IF(D303="卖",日收益率!E304,日收益率!C304))</f>
        <v>1.0248459205479836</v>
      </c>
    </row>
    <row r="305" spans="1:5" x14ac:dyDescent="0.15">
      <c r="A305" s="1">
        <v>42731</v>
      </c>
      <c r="B305" s="2">
        <v>131.38</v>
      </c>
      <c r="C305" s="2">
        <f ca="1">IFERROR(AVERAGE(OFFSET(B305,0,0,-参数!B$9,1)),AVERAGE(B$3:B305))</f>
        <v>132.10344444444445</v>
      </c>
      <c r="D305" t="str">
        <f t="shared" ca="1" si="4"/>
        <v>卖</v>
      </c>
      <c r="E305" s="16">
        <f ca="1">E304*(1+IF(D304="卖",日收益率!E305,日收益率!C305))</f>
        <v>1.0245494770775685</v>
      </c>
    </row>
    <row r="306" spans="1:5" x14ac:dyDescent="0.15">
      <c r="A306" s="1">
        <v>42732</v>
      </c>
      <c r="B306" s="2">
        <v>131.34</v>
      </c>
      <c r="C306" s="2">
        <f ca="1">IFERROR(AVERAGE(OFFSET(B306,0,0,-参数!B$9,1)),AVERAGE(B$3:B306))</f>
        <v>132.09511111111109</v>
      </c>
      <c r="D306" t="str">
        <f t="shared" ca="1" si="4"/>
        <v>卖</v>
      </c>
      <c r="E306" s="16">
        <f ca="1">E305*(1+IF(D305="卖",日收益率!E306,日收益率!C306))</f>
        <v>1.0248301102295614</v>
      </c>
    </row>
    <row r="307" spans="1:5" x14ac:dyDescent="0.15">
      <c r="A307" s="1">
        <v>42733</v>
      </c>
      <c r="B307" s="2">
        <v>131.32</v>
      </c>
      <c r="C307" s="2">
        <f ca="1">IFERROR(AVERAGE(OFFSET(B307,0,0,-参数!B$9,1)),AVERAGE(B$3:B307))</f>
        <v>132.08655555555558</v>
      </c>
      <c r="D307" t="str">
        <f t="shared" ca="1" si="4"/>
        <v>卖</v>
      </c>
      <c r="E307" s="16">
        <f ca="1">E306*(1+IF(D306="卖",日收益率!E307,日收益率!C307))</f>
        <v>1.0253031022556907</v>
      </c>
    </row>
    <row r="308" spans="1:5" x14ac:dyDescent="0.15">
      <c r="A308" s="1">
        <v>42734</v>
      </c>
      <c r="B308" s="2">
        <v>131.34</v>
      </c>
      <c r="C308" s="2">
        <f ca="1">IFERROR(AVERAGE(OFFSET(B308,0,0,-参数!B$9,1)),AVERAGE(B$3:B308))</f>
        <v>132.07833333333335</v>
      </c>
      <c r="D308" t="str">
        <f t="shared" ca="1" si="4"/>
        <v>卖</v>
      </c>
      <c r="E308" s="16">
        <f ca="1">E307*(1+IF(D307="卖",日收益率!E308,日收益率!C308))</f>
        <v>1.026160812030092</v>
      </c>
    </row>
    <row r="309" spans="1:5" x14ac:dyDescent="0.15">
      <c r="A309" s="1">
        <v>42738</v>
      </c>
      <c r="B309" s="2">
        <v>131.31</v>
      </c>
      <c r="C309" s="2">
        <f ca="1">IFERROR(AVERAGE(OFFSET(B309,0,0,-参数!B$9,1)),AVERAGE(B$3:B309))</f>
        <v>132.06966666666671</v>
      </c>
      <c r="D309" t="str">
        <f t="shared" ca="1" si="4"/>
        <v>卖</v>
      </c>
      <c r="E309" s="16">
        <f ca="1">E308*(1+IF(D308="卖",日收益率!E309,日收益率!C309))</f>
        <v>1.0264177297044521</v>
      </c>
    </row>
    <row r="310" spans="1:5" x14ac:dyDescent="0.15">
      <c r="A310" s="1">
        <v>42739</v>
      </c>
      <c r="B310" s="2">
        <v>131.30000000000001</v>
      </c>
      <c r="C310" s="2">
        <f ca="1">IFERROR(AVERAGE(OFFSET(B310,0,0,-参数!B$9,1)),AVERAGE(B$3:B310))</f>
        <v>132.06077777777779</v>
      </c>
      <c r="D310" t="str">
        <f t="shared" ca="1" si="4"/>
        <v>卖</v>
      </c>
      <c r="E310" s="16">
        <f ca="1">E309*(1+IF(D309="卖",日收益率!E310,日收益率!C310))</f>
        <v>1.026602183419377</v>
      </c>
    </row>
    <row r="311" spans="1:5" x14ac:dyDescent="0.15">
      <c r="A311" s="1">
        <v>42740</v>
      </c>
      <c r="B311" s="2">
        <v>131.27000000000001</v>
      </c>
      <c r="C311" s="2">
        <f ca="1">IFERROR(AVERAGE(OFFSET(B311,0,0,-参数!B$9,1)),AVERAGE(B$3:B311))</f>
        <v>132.05144444444446</v>
      </c>
      <c r="D311" t="str">
        <f t="shared" ca="1" si="4"/>
        <v>卖</v>
      </c>
      <c r="E311" s="16">
        <f ca="1">E310*(1+IF(D310="卖",日收益率!E311,日收益率!C311))</f>
        <v>1.026786637134302</v>
      </c>
    </row>
    <row r="312" spans="1:5" x14ac:dyDescent="0.15">
      <c r="A312" s="1">
        <v>42741</v>
      </c>
      <c r="B312" s="2">
        <v>131.27000000000001</v>
      </c>
      <c r="C312" s="2">
        <f ca="1">IFERROR(AVERAGE(OFFSET(B312,0,0,-参数!B$9,1)),AVERAGE(B$3:B312))</f>
        <v>132.04211111111113</v>
      </c>
      <c r="D312" t="str">
        <f t="shared" ca="1" si="4"/>
        <v>卖</v>
      </c>
      <c r="E312" s="16">
        <f ca="1">E311*(1+IF(D311="卖",日收益率!E312,日收益率!C312))</f>
        <v>1.0269710908492271</v>
      </c>
    </row>
    <row r="313" spans="1:5" x14ac:dyDescent="0.15">
      <c r="A313" s="1">
        <v>42744</v>
      </c>
      <c r="B313" s="2">
        <v>131.25</v>
      </c>
      <c r="C313" s="2">
        <f ca="1">IFERROR(AVERAGE(OFFSET(B313,0,0,-参数!B$9,1)),AVERAGE(B$3:B313))</f>
        <v>132.03222222222223</v>
      </c>
      <c r="D313" t="str">
        <f t="shared" ca="1" si="4"/>
        <v>卖</v>
      </c>
      <c r="E313" s="16">
        <f ca="1">E312*(1+IF(D312="卖",日收益率!E313,日收益率!C313))</f>
        <v>1.0044413870976707</v>
      </c>
    </row>
    <row r="314" spans="1:5" x14ac:dyDescent="0.15">
      <c r="A314" s="1">
        <v>42745</v>
      </c>
      <c r="B314" s="2">
        <v>131.26</v>
      </c>
      <c r="C314" s="2">
        <f ca="1">IFERROR(AVERAGE(OFFSET(B314,0,0,-参数!B$9,1)),AVERAGE(B$3:B314))</f>
        <v>132.02244444444446</v>
      </c>
      <c r="D314" t="str">
        <f t="shared" ca="1" si="4"/>
        <v>卖</v>
      </c>
      <c r="E314" s="16">
        <f ca="1">E313*(1+IF(D313="卖",日收益率!E314,日收益率!C314))</f>
        <v>1.0057799940574124</v>
      </c>
    </row>
    <row r="315" spans="1:5" x14ac:dyDescent="0.15">
      <c r="A315" s="1">
        <v>42746</v>
      </c>
      <c r="B315" s="2">
        <v>131.27000000000001</v>
      </c>
      <c r="C315" s="2">
        <f ca="1">IFERROR(AVERAGE(OFFSET(B315,0,0,-参数!B$9,1)),AVERAGE(B$3:B315))</f>
        <v>132.01255555555559</v>
      </c>
      <c r="D315" t="str">
        <f t="shared" ca="1" si="4"/>
        <v>卖</v>
      </c>
      <c r="E315" s="16">
        <f ca="1">E314*(1+IF(D314="卖",日收益率!E315,日收益率!C315))</f>
        <v>1.0085612925731746</v>
      </c>
    </row>
    <row r="316" spans="1:5" x14ac:dyDescent="0.15">
      <c r="A316" s="1">
        <v>42747</v>
      </c>
      <c r="B316" s="2">
        <v>131.27000000000001</v>
      </c>
      <c r="C316" s="2">
        <f ca="1">IFERROR(AVERAGE(OFFSET(B316,0,0,-参数!B$9,1)),AVERAGE(B$3:B316))</f>
        <v>132.0025555555556</v>
      </c>
      <c r="D316" t="str">
        <f t="shared" ca="1" si="4"/>
        <v>卖</v>
      </c>
      <c r="E316" s="16">
        <f ca="1">E315*(1+IF(D315="卖",日收益率!E316,日收益率!C316))</f>
        <v>1.0095151817846439</v>
      </c>
    </row>
    <row r="317" spans="1:5" x14ac:dyDescent="0.15">
      <c r="A317" s="1">
        <v>42748</v>
      </c>
      <c r="B317" s="2">
        <v>131.26</v>
      </c>
      <c r="C317" s="2">
        <f ca="1">IFERROR(AVERAGE(OFFSET(B317,0,0,-参数!B$9,1)),AVERAGE(B$3:B317))</f>
        <v>131.99255555555558</v>
      </c>
      <c r="D317" t="str">
        <f t="shared" ca="1" si="4"/>
        <v>卖</v>
      </c>
      <c r="E317" s="16">
        <f ca="1">E316*(1+IF(D316="卖",日收益率!E317,日收益率!C317))</f>
        <v>1.0056600991427109</v>
      </c>
    </row>
    <row r="318" spans="1:5" x14ac:dyDescent="0.15">
      <c r="A318" s="1">
        <v>42751</v>
      </c>
      <c r="B318" s="2">
        <v>131.25</v>
      </c>
      <c r="C318" s="2">
        <f ca="1">IFERROR(AVERAGE(OFFSET(B318,0,0,-参数!B$9,1)),AVERAGE(B$3:B318))</f>
        <v>131.98266666666669</v>
      </c>
      <c r="D318" t="str">
        <f t="shared" ca="1" si="4"/>
        <v>卖</v>
      </c>
      <c r="E318" s="16">
        <f ca="1">E317*(1+IF(D317="卖",日收益率!E318,日收益率!C318))</f>
        <v>1.0214098113442374</v>
      </c>
    </row>
    <row r="319" spans="1:5" x14ac:dyDescent="0.15">
      <c r="A319" s="1">
        <v>42752</v>
      </c>
      <c r="B319" s="2">
        <v>131.22</v>
      </c>
      <c r="C319" s="2">
        <f ca="1">IFERROR(AVERAGE(OFFSET(B319,0,0,-参数!B$9,1)),AVERAGE(B$3:B319))</f>
        <v>131.97233333333335</v>
      </c>
      <c r="D319" t="str">
        <f t="shared" ca="1" si="4"/>
        <v>卖</v>
      </c>
      <c r="E319" s="16">
        <f ca="1">E318*(1+IF(D318="卖",日收益率!E319,日收益率!C319))</f>
        <v>1.0199598186824308</v>
      </c>
    </row>
    <row r="320" spans="1:5" x14ac:dyDescent="0.15">
      <c r="A320" s="1">
        <v>42753</v>
      </c>
      <c r="B320" s="2">
        <v>131.19999999999999</v>
      </c>
      <c r="C320" s="2">
        <f ca="1">IFERROR(AVERAGE(OFFSET(B320,0,0,-参数!B$9,1)),AVERAGE(B$3:B320))</f>
        <v>131.96177777777783</v>
      </c>
      <c r="D320" t="str">
        <f t="shared" ca="1" si="4"/>
        <v>卖</v>
      </c>
      <c r="E320" s="16">
        <f ca="1">E319*(1+IF(D319="卖",日收益率!E320,日收益率!C320))</f>
        <v>1.0211869525499129</v>
      </c>
    </row>
    <row r="321" spans="1:5" x14ac:dyDescent="0.15">
      <c r="A321" s="1">
        <v>42754</v>
      </c>
      <c r="B321" s="2">
        <v>131.18</v>
      </c>
      <c r="C321" s="2">
        <f ca="1">IFERROR(AVERAGE(OFFSET(B321,0,0,-参数!B$9,1)),AVERAGE(B$3:B321))</f>
        <v>131.95088888888893</v>
      </c>
      <c r="D321" t="str">
        <f t="shared" ca="1" si="4"/>
        <v>卖</v>
      </c>
      <c r="E321" s="16">
        <f ca="1">E320*(1+IF(D320="卖",日收益率!E321,日收益率!C321))</f>
        <v>1.0220022207975044</v>
      </c>
    </row>
    <row r="322" spans="1:5" x14ac:dyDescent="0.15">
      <c r="A322" s="1">
        <v>42755</v>
      </c>
      <c r="B322" s="2">
        <v>131.13999999999999</v>
      </c>
      <c r="C322" s="2">
        <f ca="1">IFERROR(AVERAGE(OFFSET(B322,0,0,-参数!B$9,1)),AVERAGE(B$3:B322))</f>
        <v>131.93955555555559</v>
      </c>
      <c r="D322" t="str">
        <f t="shared" ca="1" si="4"/>
        <v>卖</v>
      </c>
      <c r="E322" s="16">
        <f ca="1">E321*(1+IF(D321="卖",日收益率!E322,日收益率!C322))</f>
        <v>1.0236412202848773</v>
      </c>
    </row>
    <row r="323" spans="1:5" x14ac:dyDescent="0.15">
      <c r="A323" s="1">
        <v>42758</v>
      </c>
      <c r="B323" s="2">
        <v>131.13</v>
      </c>
      <c r="C323" s="2">
        <f ca="1">IFERROR(AVERAGE(OFFSET(B323,0,0,-参数!B$9,1)),AVERAGE(B$3:B323))</f>
        <v>131.92822222222225</v>
      </c>
      <c r="D323" t="str">
        <f t="shared" ca="1" si="4"/>
        <v>卖</v>
      </c>
      <c r="E323" s="16">
        <f ca="1">E322*(1+IF(D322="卖",日收益率!E323,日收益率!C323))</f>
        <v>1.025572193002789</v>
      </c>
    </row>
    <row r="324" spans="1:5" x14ac:dyDescent="0.15">
      <c r="A324" s="1">
        <v>42759</v>
      </c>
      <c r="B324" s="2">
        <v>131.12</v>
      </c>
      <c r="C324" s="2">
        <f ca="1">IFERROR(AVERAGE(OFFSET(B324,0,0,-参数!B$9,1)),AVERAGE(B$3:B324))</f>
        <v>131.91677777777778</v>
      </c>
      <c r="D324" t="str">
        <f t="shared" ref="D324:D327" ca="1" si="5">IF(B324&gt;C324,"买","卖")</f>
        <v>卖</v>
      </c>
      <c r="E324" s="16">
        <f ca="1">E323*(1+IF(D323="卖",日收益率!E324,日收益率!C324))</f>
        <v>1.026490427655353</v>
      </c>
    </row>
    <row r="325" spans="1:5" x14ac:dyDescent="0.15">
      <c r="A325" s="1">
        <v>42760</v>
      </c>
      <c r="B325" s="2">
        <v>131.12</v>
      </c>
      <c r="C325" s="2">
        <f ca="1">IFERROR(AVERAGE(OFFSET(B325,0,0,-参数!B$9,1)),AVERAGE(B$3:B325))</f>
        <v>131.90522222222222</v>
      </c>
      <c r="D325" t="str">
        <f t="shared" ca="1" si="5"/>
        <v>卖</v>
      </c>
      <c r="E325" s="16">
        <f ca="1">E324*(1+IF(D324="卖",日收益率!E325,日收益率!C325))</f>
        <v>1.026378998258191</v>
      </c>
    </row>
    <row r="326" spans="1:5" x14ac:dyDescent="0.15">
      <c r="A326" s="1">
        <v>42761</v>
      </c>
      <c r="B326" s="2">
        <v>131.11000000000001</v>
      </c>
      <c r="C326" s="2">
        <f ca="1">IFERROR(AVERAGE(OFFSET(B326,0,0,-参数!B$9,1)),AVERAGE(B$3:B326))</f>
        <v>131.89377777777781</v>
      </c>
      <c r="D326" t="str">
        <f t="shared" ca="1" si="5"/>
        <v>卖</v>
      </c>
      <c r="E326" s="16">
        <f ca="1">E325*(1+IF(D325="卖",日收益率!E326,日收益率!C326))</f>
        <v>1.0289446953903179</v>
      </c>
    </row>
    <row r="327" spans="1:5" x14ac:dyDescent="0.15">
      <c r="A327" s="1">
        <v>42769</v>
      </c>
      <c r="B327" s="2">
        <v>131.1</v>
      </c>
      <c r="C327" s="2">
        <f ca="1">IFERROR(AVERAGE(OFFSET(B327,0,0,-参数!B$9,1)),AVERAGE(B$3:B327))</f>
        <v>131.88222222222225</v>
      </c>
      <c r="D327" t="str">
        <f t="shared" ca="1" si="5"/>
        <v>卖</v>
      </c>
      <c r="E327" s="16">
        <f ca="1">E326*(1+IF(D326="卖",日收益率!E327,日收益率!C327))</f>
        <v>1.0304214875273912</v>
      </c>
    </row>
  </sheetData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65" activePane="bottomRight" state="frozen"/>
      <selection pane="topRight" activeCell="B1" sqref="B1"/>
      <selection pane="bottomLeft" activeCell="A3" sqref="A3"/>
      <selection pane="bottomRight" activeCell="E276" sqref="E2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 ca="1">IFERROR(IF(AND('排序（修正久期）'!B3=1,'399481'!$B3&gt;='399481'!$C3),日收益率!B4,IF(AND('排序（修正久期）'!B3=MAX('排序（修正久期）'!$B3:$F3),'399481'!$B3&lt;'399481'!$C3),日收益率!B4,"")),"")</f>
        <v/>
      </c>
      <c r="C4" s="4">
        <f ca="1">IFERROR(IF(AND('排序（修正久期）'!C3=1,'399481'!$B3&gt;='399481'!$C3),日收益率!C4,IF(AND('排序（修正久期）'!C3=MAX('排序（修正久期）'!$B3:$F3),'399481'!$B3&lt;'399481'!$C3),日收益率!C4,"")),"")</f>
        <v>1.6669935281428128E-3</v>
      </c>
      <c r="D4" s="4" t="str">
        <f ca="1">IFERROR(IF(AND('排序（修正久期）'!D3=1,'399481'!$B3&gt;='399481'!$C3),日收益率!D4,IF(AND('排序（修正久期）'!D3=MAX('排序（修正久期）'!$B3:$F3),'399481'!$B3&lt;'399481'!$C3),日收益率!D4,"")),"")</f>
        <v/>
      </c>
      <c r="E4" s="4" t="str">
        <f ca="1">IFERROR(IF(AND('排序（修正久期）'!E3=1,'399481'!$B3&gt;='399481'!$C3),日收益率!E4,IF(AND('排序（修正久期）'!E3=MAX('排序（修正久期）'!$B3:$F3),'399481'!$B3&lt;'399481'!$C3),日收益率!E4,"")),"")</f>
        <v/>
      </c>
      <c r="F4" s="4" t="str">
        <f ca="1">IFERROR(IF(AND('排序（修正久期）'!F3=1,'399481'!$B3&gt;='399481'!$C3),日收益率!F4,IF(AND('排序（修正久期）'!F3=MAX('排序（修正久期）'!$B3:$F3),'399481'!$B3&lt;'399481'!$C3),日收益率!F4,"")),"")</f>
        <v/>
      </c>
      <c r="G4" s="2" t="str">
        <f>IF('排序（YTM）'!G3=1,全价!G4/全价!G3-1,"")</f>
        <v/>
      </c>
      <c r="H4" s="9">
        <f ca="1">IFERROR(H3*(1+AVERAGE(B4:F4)),H3)</f>
        <v>1.0016669935281428</v>
      </c>
    </row>
    <row r="5" spans="1:8" x14ac:dyDescent="0.15">
      <c r="A5" s="1">
        <v>42286</v>
      </c>
      <c r="B5" s="4" t="str">
        <f ca="1">IFERROR(IF(AND('排序（修正久期）'!B4=1,'399481'!$B4&gt;='399481'!$C4),日收益率!B5,IF(AND('排序（修正久期）'!B4=MAX('排序（修正久期）'!$B4:$F4),'399481'!$B4&lt;'399481'!$C4),日收益率!B5,"")),"")</f>
        <v/>
      </c>
      <c r="C5" s="4">
        <f ca="1">IFERROR(IF(AND('排序（修正久期）'!C4=1,'399481'!$B4&gt;='399481'!$C4),日收益率!C5,IF(AND('排序（修正久期）'!C4=MAX('排序（修正久期）'!$B4:$F4),'399481'!$B4&lt;'399481'!$C4),日收益率!C5,"")),"")</f>
        <v>-4.2584434654918679E-3</v>
      </c>
      <c r="D5" s="4" t="str">
        <f ca="1">IFERROR(IF(AND('排序（修正久期）'!D4=1,'399481'!$B4&gt;='399481'!$C4),日收益率!D5,IF(AND('排序（修正久期）'!D4=MAX('排序（修正久期）'!$B4:$F4),'399481'!$B4&lt;'399481'!$C4),日收益率!D5,"")),"")</f>
        <v/>
      </c>
      <c r="E5" s="4" t="str">
        <f ca="1">IFERROR(IF(AND('排序（修正久期）'!E4=1,'399481'!$B4&gt;='399481'!$C4),日收益率!E5,IF(AND('排序（修正久期）'!E4=MAX('排序（修正久期）'!$B4:$F4),'399481'!$B4&lt;'399481'!$C4),日收益率!E5,"")),"")</f>
        <v/>
      </c>
      <c r="F5" s="4" t="str">
        <f ca="1">IFERROR(IF(AND('排序（修正久期）'!F4=1,'399481'!$B4&gt;='399481'!$C4),日收益率!F5,IF(AND('排序（修正久期）'!F4=MAX('排序（修正久期）'!$B4:$F4),'399481'!$B4&lt;'399481'!$C4),日收益率!F5,"")),"")</f>
        <v/>
      </c>
      <c r="H5" s="9">
        <f t="shared" ref="H5:H68" ca="1" si="0">IFERROR(H4*(1+AVERAGE(B5:F5)),H4)</f>
        <v>0.99740145126495405</v>
      </c>
    </row>
    <row r="6" spans="1:8" x14ac:dyDescent="0.15">
      <c r="A6" s="1">
        <v>42289</v>
      </c>
      <c r="B6" s="4" t="str">
        <f ca="1">IFERROR(IF(AND('排序（修正久期）'!B5=1,'399481'!$B5&gt;='399481'!$C5),日收益率!B6,IF(AND('排序（修正久期）'!B5=MAX('排序（修正久期）'!$B5:$F5),'399481'!$B5&lt;'399481'!$C5),日收益率!B6,"")),"")</f>
        <v/>
      </c>
      <c r="C6" s="4" t="str">
        <f ca="1">IFERROR(IF(AND('排序（修正久期）'!C5=1,'399481'!$B5&gt;='399481'!$C5),日收益率!C6,IF(AND('排序（修正久期）'!C5=MAX('排序（修正久期）'!$B5:$F5),'399481'!$B5&lt;'399481'!$C5),日收益率!C6,"")),"")</f>
        <v/>
      </c>
      <c r="D6" s="4" t="str">
        <f ca="1">IFERROR(IF(AND('排序（修正久期）'!D5=1,'399481'!$B5&gt;='399481'!$C5),日收益率!D6,IF(AND('排序（修正久期）'!D5=MAX('排序（修正久期）'!$B5:$F5),'399481'!$B5&lt;'399481'!$C5),日收益率!D6,"")),"")</f>
        <v/>
      </c>
      <c r="E6" s="4">
        <f ca="1">IFERROR(IF(AND('排序（修正久期）'!E5=1,'399481'!$B5&gt;='399481'!$C5),日收益率!E6,IF(AND('排序（修正久期）'!E5=MAX('排序（修正久期）'!$B5:$F5),'399481'!$B5&lt;'399481'!$C5),日收益率!E6,"")),"")</f>
        <v>5.4664082704136696E-4</v>
      </c>
      <c r="F6" s="4" t="str">
        <f ca="1">IFERROR(IF(AND('排序（修正久期）'!F5=1,'399481'!$B5&gt;='399481'!$C5),日收益率!F6,IF(AND('排序（修正久期）'!F5=MAX('排序（修正久期）'!$B5:$F5),'399481'!$B5&lt;'399481'!$C5),日收益率!F6,"")),"")</f>
        <v/>
      </c>
      <c r="H6" s="9">
        <f t="shared" ca="1" si="0"/>
        <v>0.99794667161916584</v>
      </c>
    </row>
    <row r="7" spans="1:8" x14ac:dyDescent="0.15">
      <c r="A7" s="1">
        <v>42290</v>
      </c>
      <c r="B7" s="4" t="str">
        <f ca="1">IFERROR(IF(AND('排序（修正久期）'!B6=1,'399481'!$B6&gt;='399481'!$C6),日收益率!B7,IF(AND('排序（修正久期）'!B6=MAX('排序（修正久期）'!$B6:$F6),'399481'!$B6&lt;'399481'!$C6),日收益率!B7,"")),"")</f>
        <v/>
      </c>
      <c r="C7" s="4" t="str">
        <f ca="1">IFERROR(IF(AND('排序（修正久期）'!C6=1,'399481'!$B6&gt;='399481'!$C6),日收益率!C7,IF(AND('排序（修正久期）'!C6=MAX('排序（修正久期）'!$B6:$F6),'399481'!$B6&lt;'399481'!$C6),日收益率!C7,"")),"")</f>
        <v/>
      </c>
      <c r="D7" s="4" t="str">
        <f ca="1">IFERROR(IF(AND('排序（修正久期）'!D6=1,'399481'!$B6&gt;='399481'!$C6),日收益率!D7,IF(AND('排序（修正久期）'!D6=MAX('排序（修正久期）'!$B6:$F6),'399481'!$B6&lt;'399481'!$C6),日收益率!D7,"")),"")</f>
        <v/>
      </c>
      <c r="E7" s="4">
        <f ca="1">IFERROR(IF(AND('排序（修正久期）'!E6=1,'399481'!$B6&gt;='399481'!$C6),日收益率!E7,IF(AND('排序（修正久期）'!E6=MAX('排序（修正久期）'!$B6:$F6),'399481'!$B6&lt;'399481'!$C6),日收益率!E7,"")),"")</f>
        <v>1.8211405803469916E-4</v>
      </c>
      <c r="F7" s="4" t="str">
        <f ca="1">IFERROR(IF(AND('排序（修正久期）'!F6=1,'399481'!$B6&gt;='399481'!$C6),日收益率!F7,IF(AND('排序（修正久期）'!F6=MAX('排序（修正久期）'!$B6:$F6),'399481'!$B6&lt;'399481'!$C6),日收益率!F7,"")),"")</f>
        <v/>
      </c>
      <c r="H7" s="9">
        <f t="shared" ca="1" si="0"/>
        <v>0.99812841173723665</v>
      </c>
    </row>
    <row r="8" spans="1:8" x14ac:dyDescent="0.15">
      <c r="A8" s="1">
        <v>42291</v>
      </c>
      <c r="B8" s="4" t="str">
        <f ca="1">IFERROR(IF(AND('排序（修正久期）'!B7=1,'399481'!$B7&gt;='399481'!$C7),日收益率!B8,IF(AND('排序（修正久期）'!B7=MAX('排序（修正久期）'!$B7:$F7),'399481'!$B7&lt;'399481'!$C7),日收益率!B8,"")),"")</f>
        <v/>
      </c>
      <c r="C8" s="4" t="str">
        <f ca="1">IFERROR(IF(AND('排序（修正久期）'!C7=1,'399481'!$B7&gt;='399481'!$C7),日收益率!C8,IF(AND('排序（修正久期）'!C7=MAX('排序（修正久期）'!$B7:$F7),'399481'!$B7&lt;'399481'!$C7),日收益率!C8,"")),"")</f>
        <v/>
      </c>
      <c r="D8" s="4" t="str">
        <f ca="1">IFERROR(IF(AND('排序（修正久期）'!D7=1,'399481'!$B7&gt;='399481'!$C7),日收益率!D8,IF(AND('排序（修正久期）'!D7=MAX('排序（修正久期）'!$B7:$F7),'399481'!$B7&lt;'399481'!$C7),日收益率!D8,"")),"")</f>
        <v/>
      </c>
      <c r="E8" s="4">
        <f ca="1">IFERROR(IF(AND('排序（修正久期）'!E7=1,'399481'!$B7&gt;='399481'!$C7),日收益率!E8,IF(AND('排序（修正久期）'!E7=MAX('排序（修正久期）'!$B7:$F7),'399481'!$B7&lt;'399481'!$C7),日收益率!E8,"")),"")</f>
        <v>1.8208089854332421E-4</v>
      </c>
      <c r="F8" s="4" t="str">
        <f ca="1">IFERROR(IF(AND('排序（修正久期）'!F7=1,'399481'!$B7&gt;='399481'!$C7),日收益率!F8,IF(AND('排序（修正久期）'!F7=MAX('排序（修正久期）'!$B7:$F7),'399481'!$B7&lt;'399481'!$C7),日收益率!F8,"")),"")</f>
        <v/>
      </c>
      <c r="H8" s="9">
        <f t="shared" ca="1" si="0"/>
        <v>0.99831015185530736</v>
      </c>
    </row>
    <row r="9" spans="1:8" x14ac:dyDescent="0.15">
      <c r="A9" s="1">
        <v>42292</v>
      </c>
      <c r="B9" s="4" t="str">
        <f ca="1">IFERROR(IF(AND('排序（修正久期）'!B8=1,'399481'!$B8&gt;='399481'!$C8),日收益率!B9,IF(AND('排序（修正久期）'!B8=MAX('排序（修正久期）'!$B8:$F8),'399481'!$B8&lt;'399481'!$C8),日收益率!B9,"")),"")</f>
        <v/>
      </c>
      <c r="C9" s="4" t="str">
        <f ca="1">IFERROR(IF(AND('排序（修正久期）'!C8=1,'399481'!$B8&gt;='399481'!$C8),日收益率!C9,IF(AND('排序（修正久期）'!C8=MAX('排序（修正久期）'!$B8:$F8),'399481'!$B8&lt;'399481'!$C8),日收益率!C9,"")),"")</f>
        <v/>
      </c>
      <c r="D9" s="4" t="str">
        <f ca="1">IFERROR(IF(AND('排序（修正久期）'!D8=1,'399481'!$B8&gt;='399481'!$C8),日收益率!D9,IF(AND('排序（修正久期）'!D8=MAX('排序（修正久期）'!$B8:$F8),'399481'!$B8&lt;'399481'!$C8),日收益率!D9,"")),"")</f>
        <v/>
      </c>
      <c r="E9" s="4">
        <f ca="1">IFERROR(IF(AND('排序（修正久期）'!E8=1,'399481'!$B8&gt;='399481'!$C8),日收益率!E9,IF(AND('排序（修正久期）'!E8=MAX('排序（修正久期）'!$B8:$F8),'399481'!$B8&lt;'399481'!$C8),日收益率!E9,"")),"")</f>
        <v>1.8204775112495852E-4</v>
      </c>
      <c r="F9" s="4" t="str">
        <f ca="1">IFERROR(IF(AND('排序（修正久期）'!F8=1,'399481'!$B8&gt;='399481'!$C8),日收益率!F9,IF(AND('排序（修正久期）'!F8=MAX('排序（修正久期）'!$B8:$F8),'399481'!$B8&lt;'399481'!$C8),日收益率!F9,"")),"")</f>
        <v/>
      </c>
      <c r="H9" s="9">
        <f t="shared" ca="1" si="0"/>
        <v>0.99849189197337784</v>
      </c>
    </row>
    <row r="10" spans="1:8" x14ac:dyDescent="0.15">
      <c r="A10" s="1">
        <v>42293</v>
      </c>
      <c r="B10" s="4" t="str">
        <f ca="1">IFERROR(IF(AND('排序（修正久期）'!B9=1,'399481'!$B9&gt;='399481'!$C9),日收益率!B10,IF(AND('排序（修正久期）'!B9=MAX('排序（修正久期）'!$B9:$F9),'399481'!$B9&lt;'399481'!$C9),日收益率!B10,"")),"")</f>
        <v/>
      </c>
      <c r="C10" s="4" t="str">
        <f ca="1">IFERROR(IF(AND('排序（修正久期）'!C9=1,'399481'!$B9&gt;='399481'!$C9),日收益率!C10,IF(AND('排序（修正久期）'!C9=MAX('排序（修正久期）'!$B9:$F9),'399481'!$B9&lt;'399481'!$C9),日收益率!C10,"")),"")</f>
        <v/>
      </c>
      <c r="D10" s="4" t="str">
        <f ca="1">IFERROR(IF(AND('排序（修正久期）'!D9=1,'399481'!$B9&gt;='399481'!$C9),日收益率!D10,IF(AND('排序（修正久期）'!D9=MAX('排序（修正久期）'!$B9:$F9),'399481'!$B9&lt;'399481'!$C9),日收益率!D10,"")),"")</f>
        <v/>
      </c>
      <c r="E10" s="4">
        <f ca="1">IFERROR(IF(AND('排序（修正久期）'!E9=1,'399481'!$B9&gt;='399481'!$C9),日收益率!E10,IF(AND('排序（修正久期）'!E9=MAX('排序（修正久期）'!$B9:$F9),'399481'!$B9&lt;'399481'!$C9),日收益率!E10,"")),"")</f>
        <v>1.8201461577360689E-4</v>
      </c>
      <c r="F10" s="4" t="str">
        <f ca="1">IFERROR(IF(AND('排序（修正久期）'!F9=1,'399481'!$B9&gt;='399481'!$C9),日收益率!F10,IF(AND('排序（修正久期）'!F9=MAX('排序（修正久期）'!$B9:$F9),'399481'!$B9&lt;'399481'!$C9),日收益率!F10,"")),"")</f>
        <v/>
      </c>
      <c r="H10" s="9">
        <f t="shared" ca="1" si="0"/>
        <v>0.99867363209144844</v>
      </c>
    </row>
    <row r="11" spans="1:8" x14ac:dyDescent="0.15">
      <c r="A11" s="1">
        <v>42296</v>
      </c>
      <c r="B11" s="4" t="str">
        <f ca="1">IFERROR(IF(AND('排序（修正久期）'!B10=1,'399481'!$B10&gt;='399481'!$C10),日收益率!B11,IF(AND('排序（修正久期）'!B10=MAX('排序（修正久期）'!$B10:$F10),'399481'!$B10&lt;'399481'!$C10),日收益率!B11,"")),"")</f>
        <v/>
      </c>
      <c r="C11" s="4">
        <f ca="1">IFERROR(IF(AND('排序（修正久期）'!C10=1,'399481'!$B10&gt;='399481'!$C10),日收益率!C11,IF(AND('排序（修正久期）'!C10=MAX('排序（修正久期）'!$B10:$F10),'399481'!$B10&lt;'399481'!$C10),日收益率!C11,"")),"")</f>
        <v>6.2027949064091814E-4</v>
      </c>
      <c r="D11" s="4" t="str">
        <f ca="1">IFERROR(IF(AND('排序（修正久期）'!D10=1,'399481'!$B10&gt;='399481'!$C10),日收益率!D11,IF(AND('排序（修正久期）'!D10=MAX('排序（修正久期）'!$B10:$F10),'399481'!$B10&lt;'399481'!$C10),日收益率!D11,"")),"")</f>
        <v/>
      </c>
      <c r="E11" s="4" t="str">
        <f ca="1">IFERROR(IF(AND('排序（修正久期）'!E10=1,'399481'!$B10&gt;='399481'!$C10),日收益率!E11,IF(AND('排序（修正久期）'!E10=MAX('排序（修正久期）'!$B10:$F10),'399481'!$B10&lt;'399481'!$C10),日收益率!E11,"")),"")</f>
        <v/>
      </c>
      <c r="F11" s="4" t="str">
        <f ca="1">IFERROR(IF(AND('排序（修正久期）'!F10=1,'399481'!$B10&gt;='399481'!$C10),日收益率!F11,IF(AND('排序（修正久期）'!F10=MAX('排序（修正久期）'!$B10:$F10),'399481'!$B10&lt;'399481'!$C10),日收益率!F11,"")),"")</f>
        <v/>
      </c>
      <c r="H11" s="9">
        <f t="shared" ca="1" si="0"/>
        <v>0.99929308886327861</v>
      </c>
    </row>
    <row r="12" spans="1:8" x14ac:dyDescent="0.15">
      <c r="A12" s="1">
        <v>42297</v>
      </c>
      <c r="B12" s="4" t="str">
        <f ca="1">IFERROR(IF(AND('排序（修正久期）'!B11=1,'399481'!$B11&gt;='399481'!$C11),日收益率!B12,IF(AND('排序（修正久期）'!B11=MAX('排序（修正久期）'!$B11:$F11),'399481'!$B11&lt;'399481'!$C11),日收益率!B12,"")),"")</f>
        <v/>
      </c>
      <c r="C12" s="4" t="str">
        <f ca="1">IFERROR(IF(AND('排序（修正久期）'!C11=1,'399481'!$B11&gt;='399481'!$C11),日收益率!C12,IF(AND('排序（修正久期）'!C11=MAX('排序（修正久期）'!$B11:$F11),'399481'!$B11&lt;'399481'!$C11),日收益率!C12,"")),"")</f>
        <v/>
      </c>
      <c r="D12" s="4" t="str">
        <f ca="1">IFERROR(IF(AND('排序（修正久期）'!D11=1,'399481'!$B11&gt;='399481'!$C11),日收益率!D12,IF(AND('排序（修正久期）'!D11=MAX('排序（修正久期）'!$B11:$F11),'399481'!$B11&lt;'399481'!$C11),日收益率!D12,"")),"")</f>
        <v/>
      </c>
      <c r="E12" s="4">
        <f ca="1">IFERROR(IF(AND('排序（修正久期）'!E11=1,'399481'!$B11&gt;='399481'!$C11),日收益率!E12,IF(AND('排序（修正久期）'!E11=MAX('排序（修正久期）'!$B11:$F11),'399481'!$B11&lt;'399481'!$C11),日收益率!E12,"")),"")</f>
        <v>1.8188219490244961E-4</v>
      </c>
      <c r="F12" s="4" t="str">
        <f ca="1">IFERROR(IF(AND('排序（修正久期）'!F11=1,'399481'!$B11&gt;='399481'!$C11),日收益率!F12,IF(AND('排序（修正久期）'!F11=MAX('排序（修正久期）'!$B11:$F11),'399481'!$B11&lt;'399481'!$C11),日收益率!F12,"")),"")</f>
        <v/>
      </c>
      <c r="H12" s="9">
        <f t="shared" ca="1" si="0"/>
        <v>0.99947484248363194</v>
      </c>
    </row>
    <row r="13" spans="1:8" x14ac:dyDescent="0.15">
      <c r="A13" s="1">
        <v>42298</v>
      </c>
      <c r="B13" s="4" t="str">
        <f ca="1">IFERROR(IF(AND('排序（修正久期）'!B12=1,'399481'!$B12&gt;='399481'!$C12),日收益率!B13,IF(AND('排序（修正久期）'!B12=MAX('排序（修正久期）'!$B12:$F12),'399481'!$B12&lt;'399481'!$C12),日收益率!B13,"")),"")</f>
        <v/>
      </c>
      <c r="C13" s="4" t="str">
        <f ca="1">IFERROR(IF(AND('排序（修正久期）'!C12=1,'399481'!$B12&gt;='399481'!$C12),日收益率!C13,IF(AND('排序（修正久期）'!C12=MAX('排序（修正久期）'!$B12:$F12),'399481'!$B12&lt;'399481'!$C12),日收益率!C13,"")),"")</f>
        <v/>
      </c>
      <c r="D13" s="4" t="str">
        <f ca="1">IFERROR(IF(AND('排序（修正久期）'!D12=1,'399481'!$B12&gt;='399481'!$C12),日收益率!D13,IF(AND('排序（修正久期）'!D12=MAX('排序（修正久期）'!$B12:$F12),'399481'!$B12&lt;'399481'!$C12),日收益率!D13,"")),"")</f>
        <v/>
      </c>
      <c r="E13" s="4">
        <f ca="1">IFERROR(IF(AND('排序（修正久期）'!E12=1,'399481'!$B12&gt;='399481'!$C12),日收益率!E13,IF(AND('排序（修正久期）'!E12=MAX('排序（修正久期）'!$B12:$F12),'399481'!$B12&lt;'399481'!$C12),日收益率!E13,"")),"")</f>
        <v>1.8184911978513796E-4</v>
      </c>
      <c r="F13" s="4" t="str">
        <f ca="1">IFERROR(IF(AND('排序（修正久期）'!F12=1,'399481'!$B12&gt;='399481'!$C12),日收益率!F13,IF(AND('排序（修正久期）'!F12=MAX('排序（修正久期）'!$B12:$F12),'399481'!$B12&lt;'399481'!$C12),日收益率!F13,"")),"")</f>
        <v/>
      </c>
      <c r="H13" s="9">
        <f t="shared" ca="1" si="0"/>
        <v>0.99965659610398494</v>
      </c>
    </row>
    <row r="14" spans="1:8" x14ac:dyDescent="0.15">
      <c r="A14" s="1">
        <v>42299</v>
      </c>
      <c r="B14" s="4" t="str">
        <f ca="1">IFERROR(IF(AND('排序（修正久期）'!B13=1,'399481'!$B13&gt;='399481'!$C13),日收益率!B14,IF(AND('排序（修正久期）'!B13=MAX('排序（修正久期）'!$B13:$F13),'399481'!$B13&lt;'399481'!$C13),日收益率!B14,"")),"")</f>
        <v/>
      </c>
      <c r="C14" s="4" t="str">
        <f ca="1">IFERROR(IF(AND('排序（修正久期）'!C13=1,'399481'!$B13&gt;='399481'!$C13),日收益率!C14,IF(AND('排序（修正久期）'!C13=MAX('排序（修正久期）'!$B13:$F13),'399481'!$B13&lt;'399481'!$C13),日收益率!C14,"")),"")</f>
        <v/>
      </c>
      <c r="D14" s="4" t="str">
        <f ca="1">IFERROR(IF(AND('排序（修正久期）'!D13=1,'399481'!$B13&gt;='399481'!$C13),日收益率!D14,IF(AND('排序（修正久期）'!D13=MAX('排序（修正久期）'!$B13:$F13),'399481'!$B13&lt;'399481'!$C13),日收益率!D14,"")),"")</f>
        <v/>
      </c>
      <c r="E14" s="4">
        <f ca="1">IFERROR(IF(AND('排序（修正久期）'!E13=1,'399481'!$B13&gt;='399481'!$C13),日收益率!E14,IF(AND('排序（修正久期）'!E13=MAX('排序（修正久期）'!$B13:$F13),'399481'!$B13&lt;'399481'!$C13),日收益率!E14,"")),"")</f>
        <v>1.8181605669553846E-4</v>
      </c>
      <c r="F14" s="4" t="str">
        <f ca="1">IFERROR(IF(AND('排序（修正久期）'!F13=1,'399481'!$B13&gt;='399481'!$C13),日收益率!F14,IF(AND('排序（修正久期）'!F13=MAX('排序（修正久期）'!$B13:$F13),'399481'!$B13&lt;'399481'!$C13),日收益率!F14,"")),"")</f>
        <v/>
      </c>
      <c r="H14" s="9">
        <f t="shared" ca="1" si="0"/>
        <v>0.99983834972433827</v>
      </c>
    </row>
    <row r="15" spans="1:8" x14ac:dyDescent="0.15">
      <c r="A15" s="1">
        <v>42300</v>
      </c>
      <c r="B15" s="4" t="str">
        <f ca="1">IFERROR(IF(AND('排序（修正久期）'!B14=1,'399481'!$B14&gt;='399481'!$C14),日收益率!B15,IF(AND('排序（修正久期）'!B14=MAX('排序（修正久期）'!$B14:$F14),'399481'!$B14&lt;'399481'!$C14),日收益率!B15,"")),"")</f>
        <v/>
      </c>
      <c r="C15" s="4">
        <f ca="1">IFERROR(IF(AND('排序（修正久期）'!C14=1,'399481'!$B14&gt;='399481'!$C14),日收益率!C15,IF(AND('排序（修正久期）'!C14=MAX('排序（修正久期）'!$B14:$F14),'399481'!$B14&lt;'399481'!$C14),日收益率!C15,"")),"")</f>
        <v>1.3448142414860698E-2</v>
      </c>
      <c r="D15" s="4" t="str">
        <f ca="1">IFERROR(IF(AND('排序（修正久期）'!D14=1,'399481'!$B14&gt;='399481'!$C14),日收益率!D15,IF(AND('排序（修正久期）'!D14=MAX('排序（修正久期）'!$B14:$F14),'399481'!$B14&lt;'399481'!$C14),日收益率!D15,"")),"")</f>
        <v/>
      </c>
      <c r="E15" s="4" t="str">
        <f ca="1">IFERROR(IF(AND('排序（修正久期）'!E14=1,'399481'!$B14&gt;='399481'!$C14),日收益率!E15,IF(AND('排序（修正久期）'!E14=MAX('排序（修正久期）'!$B14:$F14),'399481'!$B14&lt;'399481'!$C14),日收益率!E15,"")),"")</f>
        <v/>
      </c>
      <c r="F15" s="4" t="str">
        <f ca="1">IFERROR(IF(AND('排序（修正久期）'!F14=1,'399481'!$B14&gt;='399481'!$C14),日收益率!F15,IF(AND('排序（修正久期）'!F14=MAX('排序（修正久期）'!$B14:$F14),'399481'!$B14&lt;'399481'!$C14),日收益率!F15,"")),"")</f>
        <v/>
      </c>
      <c r="H15" s="9">
        <f t="shared" ca="1" si="0"/>
        <v>1.0132843182432705</v>
      </c>
    </row>
    <row r="16" spans="1:8" x14ac:dyDescent="0.15">
      <c r="A16" s="1">
        <v>42303</v>
      </c>
      <c r="B16" s="4" t="str">
        <f ca="1">IFERROR(IF(AND('排序（修正久期）'!B15=1,'399481'!$B15&gt;='399481'!$C15),日收益率!B16,IF(AND('排序（修正久期）'!B15=MAX('排序（修正久期）'!$B15:$F15),'399481'!$B15&lt;'399481'!$C15),日收益率!B16,"")),"")</f>
        <v/>
      </c>
      <c r="C16" s="4">
        <f ca="1">IFERROR(IF(AND('排序（修正久期）'!C15=1,'399481'!$B15&gt;='399481'!$C15),日收益率!C16,IF(AND('排序（修正久期）'!C15=MAX('排序（修正久期）'!$B15:$F15),'399481'!$B15&lt;'399481'!$C15),日收益率!C16,"")),"")</f>
        <v>6.0859188544148957E-4</v>
      </c>
      <c r="D16" s="4" t="str">
        <f ca="1">IFERROR(IF(AND('排序（修正久期）'!D15=1,'399481'!$B15&gt;='399481'!$C15),日收益率!D16,IF(AND('排序（修正久期）'!D15=MAX('排序（修正久期）'!$B15:$F15),'399481'!$B15&lt;'399481'!$C15),日收益率!D16,"")),"")</f>
        <v/>
      </c>
      <c r="E16" s="4" t="str">
        <f ca="1">IFERROR(IF(AND('排序（修正久期）'!E15=1,'399481'!$B15&gt;='399481'!$C15),日收益率!E16,IF(AND('排序（修正久期）'!E15=MAX('排序（修正久期）'!$B15:$F15),'399481'!$B15&lt;'399481'!$C15),日收益率!E16,"")),"")</f>
        <v/>
      </c>
      <c r="F16" s="4" t="str">
        <f ca="1">IFERROR(IF(AND('排序（修正久期）'!F15=1,'399481'!$B15&gt;='399481'!$C15),日收益率!F16,IF(AND('排序（修正久期）'!F15=MAX('排序（修正久期）'!$B15:$F15),'399481'!$B15&lt;'399481'!$C15),日收益率!F16,"")),"")</f>
        <v/>
      </c>
      <c r="H16" s="9">
        <f t="shared" ca="1" si="0"/>
        <v>1.0139009948569984</v>
      </c>
    </row>
    <row r="17" spans="1:8" x14ac:dyDescent="0.15">
      <c r="A17" s="1">
        <v>42304</v>
      </c>
      <c r="B17" s="4" t="str">
        <f ca="1">IFERROR(IF(AND('排序（修正久期）'!B16=1,'399481'!$B16&gt;='399481'!$C16),日收益率!B17,IF(AND('排序（修正久期）'!B16=MAX('排序（修正久期）'!$B16:$F16),'399481'!$B16&lt;'399481'!$C16),日收益率!B17,"")),"")</f>
        <v/>
      </c>
      <c r="C17" s="4">
        <f ca="1">IFERROR(IF(AND('排序（修正久期）'!C16=1,'399481'!$B16&gt;='399481'!$C16),日收益率!C17,IF(AND('排序（修正久期）'!C16=MAX('排序（修正久期）'!$B16:$F16),'399481'!$B16&lt;'399481'!$C16),日收益率!C17,"")),"")</f>
        <v>2.0274057554470204E-4</v>
      </c>
      <c r="D17" s="4" t="str">
        <f ca="1">IFERROR(IF(AND('排序（修正久期）'!D16=1,'399481'!$B16&gt;='399481'!$C16),日收益率!D17,IF(AND('排序（修正久期）'!D16=MAX('排序（修正久期）'!$B16:$F16),'399481'!$B16&lt;'399481'!$C16),日收益率!D17,"")),"")</f>
        <v/>
      </c>
      <c r="E17" s="4" t="str">
        <f ca="1">IFERROR(IF(AND('排序（修正久期）'!E16=1,'399481'!$B16&gt;='399481'!$C16),日收益率!E17,IF(AND('排序（修正久期）'!E16=MAX('排序（修正久期）'!$B16:$F16),'399481'!$B16&lt;'399481'!$C16),日收益率!E17,"")),"")</f>
        <v/>
      </c>
      <c r="F17" s="4" t="str">
        <f ca="1">IFERROR(IF(AND('排序（修正久期）'!F16=1,'399481'!$B16&gt;='399481'!$C16),日收益率!F17,IF(AND('排序（修正久期）'!F16=MAX('排序（修正久期）'!$B16:$F16),'399481'!$B16&lt;'399481'!$C16),日收益率!F17,"")),"")</f>
        <v/>
      </c>
      <c r="H17" s="9">
        <f t="shared" ca="1" si="0"/>
        <v>1.014106553728241</v>
      </c>
    </row>
    <row r="18" spans="1:8" x14ac:dyDescent="0.15">
      <c r="A18" s="1">
        <v>42305</v>
      </c>
      <c r="B18" s="4" t="str">
        <f ca="1">IFERROR(IF(AND('排序（修正久期）'!B17=1,'399481'!$B17&gt;='399481'!$C17),日收益率!B18,IF(AND('排序（修正久期）'!B17=MAX('排序（修正久期）'!$B17:$F17),'399481'!$B17&lt;'399481'!$C17),日收益率!B18,"")),"")</f>
        <v/>
      </c>
      <c r="C18" s="4">
        <f ca="1">IFERROR(IF(AND('排序（修正久期）'!C17=1,'399481'!$B17&gt;='399481'!$C17),日收益率!C18,IF(AND('排序（修正久期）'!C17=MAX('排序（修正久期）'!$B17:$F17),'399481'!$B17&lt;'399481'!$C17),日收益率!C18,"")),"")</f>
        <v>2.0269948013540429E-4</v>
      </c>
      <c r="D18" s="4" t="str">
        <f ca="1">IFERROR(IF(AND('排序（修正久期）'!D17=1,'399481'!$B17&gt;='399481'!$C17),日收益率!D18,IF(AND('排序（修正久期）'!D17=MAX('排序（修正久期）'!$B17:$F17),'399481'!$B17&lt;'399481'!$C17),日收益率!D18,"")),"")</f>
        <v/>
      </c>
      <c r="E18" s="4" t="str">
        <f ca="1">IFERROR(IF(AND('排序（修正久期）'!E17=1,'399481'!$B17&gt;='399481'!$C17),日收益率!E18,IF(AND('排序（修正久期）'!E17=MAX('排序（修正久期）'!$B17:$F17),'399481'!$B17&lt;'399481'!$C17),日收益率!E18,"")),"")</f>
        <v/>
      </c>
      <c r="F18" s="4" t="str">
        <f ca="1">IFERROR(IF(AND('排序（修正久期）'!F17=1,'399481'!$B17&gt;='399481'!$C17),日收益率!F18,IF(AND('排序（修正久期）'!F17=MAX('排序（修正久期）'!$B17:$F17),'399481'!$B17&lt;'399481'!$C17),日收益率!F18,"")),"")</f>
        <v/>
      </c>
      <c r="H18" s="9">
        <f t="shared" ca="1" si="0"/>
        <v>1.0143121125994836</v>
      </c>
    </row>
    <row r="19" spans="1:8" x14ac:dyDescent="0.15">
      <c r="A19" s="1">
        <v>42306</v>
      </c>
      <c r="B19" s="4" t="str">
        <f ca="1">IFERROR(IF(AND('排序（修正久期）'!B18=1,'399481'!$B18&gt;='399481'!$C18),日收益率!B19,IF(AND('排序（修正久期）'!B18=MAX('排序（修正久期）'!$B18:$F18),'399481'!$B18&lt;'399481'!$C18),日收益率!B19,"")),"")</f>
        <v/>
      </c>
      <c r="C19" s="4">
        <f ca="1">IFERROR(IF(AND('排序（修正久期）'!C18=1,'399481'!$B18&gt;='399481'!$C18),日收益率!C19,IF(AND('排序（修正久期）'!C18=MAX('排序（修正久期）'!$B18:$F18),'399481'!$B18&lt;'399481'!$C18),日收益率!C19,"")),"")</f>
        <v>2.0265840138278257E-4</v>
      </c>
      <c r="D19" s="4" t="str">
        <f ca="1">IFERROR(IF(AND('排序（修正久期）'!D18=1,'399481'!$B18&gt;='399481'!$C18),日收益率!D19,IF(AND('排序（修正久期）'!D18=MAX('排序（修正久期）'!$B18:$F18),'399481'!$B18&lt;'399481'!$C18),日收益率!D19,"")),"")</f>
        <v/>
      </c>
      <c r="E19" s="4" t="str">
        <f ca="1">IFERROR(IF(AND('排序（修正久期）'!E18=1,'399481'!$B18&gt;='399481'!$C18),日收益率!E19,IF(AND('排序（修正久期）'!E18=MAX('排序（修正久期）'!$B18:$F18),'399481'!$B18&lt;'399481'!$C18),日收益率!E19,"")),"")</f>
        <v/>
      </c>
      <c r="F19" s="4" t="str">
        <f ca="1">IFERROR(IF(AND('排序（修正久期）'!F18=1,'399481'!$B18&gt;='399481'!$C18),日收益率!F19,IF(AND('排序（修正久期）'!F18=MAX('排序（修正久期）'!$B18:$F18),'399481'!$B18&lt;'399481'!$C18),日收益率!F19,"")),"")</f>
        <v/>
      </c>
      <c r="H19" s="9">
        <f t="shared" ca="1" si="0"/>
        <v>1.0145176714707262</v>
      </c>
    </row>
    <row r="20" spans="1:8" x14ac:dyDescent="0.15">
      <c r="A20" s="1">
        <v>42307</v>
      </c>
      <c r="B20" s="4" t="str">
        <f ca="1">IFERROR(IF(AND('排序（修正久期）'!B19=1,'399481'!$B19&gt;='399481'!$C19),日收益率!B20,IF(AND('排序（修正久期）'!B19=MAX('排序（修正久期）'!$B19:$F19),'399481'!$B19&lt;'399481'!$C19),日收益率!B20,"")),"")</f>
        <v/>
      </c>
      <c r="C20" s="4">
        <f ca="1">IFERROR(IF(AND('排序（修正久期）'!C19=1,'399481'!$B19&gt;='399481'!$C19),日收益率!C20,IF(AND('排序（修正久期）'!C19=MAX('排序（修正久期）'!$B19:$F19),'399481'!$B19&lt;'399481'!$C19),日收益率!C20,"")),"")</f>
        <v>2.0261733927684489E-4</v>
      </c>
      <c r="D20" s="4" t="str">
        <f ca="1">IFERROR(IF(AND('排序（修正久期）'!D19=1,'399481'!$B19&gt;='399481'!$C19),日收益率!D20,IF(AND('排序（修正久期）'!D19=MAX('排序（修正久期）'!$B19:$F19),'399481'!$B19&lt;'399481'!$C19),日收益率!D20,"")),"")</f>
        <v/>
      </c>
      <c r="E20" s="4" t="str">
        <f ca="1">IFERROR(IF(AND('排序（修正久期）'!E19=1,'399481'!$B19&gt;='399481'!$C19),日收益率!E20,IF(AND('排序（修正久期）'!E19=MAX('排序（修正久期）'!$B19:$F19),'399481'!$B19&lt;'399481'!$C19),日收益率!E20,"")),"")</f>
        <v/>
      </c>
      <c r="F20" s="4" t="str">
        <f ca="1">IFERROR(IF(AND('排序（修正久期）'!F19=1,'399481'!$B19&gt;='399481'!$C19),日收益率!F20,IF(AND('排序（修正久期）'!F19=MAX('排序（修正久期）'!$B19:$F19),'399481'!$B19&lt;'399481'!$C19),日收益率!F20,"")),"")</f>
        <v/>
      </c>
      <c r="H20" s="9">
        <f t="shared" ca="1" si="0"/>
        <v>1.0147232303419689</v>
      </c>
    </row>
    <row r="21" spans="1:8" x14ac:dyDescent="0.15">
      <c r="A21" s="1">
        <v>42310</v>
      </c>
      <c r="B21" s="4" t="str">
        <f ca="1">IFERROR(IF(AND('排序（修正久期）'!B20=1,'399481'!$B20&gt;='399481'!$C20),日收益率!B21,IF(AND('排序（修正久期）'!B20=MAX('排序（修正久期）'!$B20:$F20),'399481'!$B20&lt;'399481'!$C20),日收益率!B21,"")),"")</f>
        <v/>
      </c>
      <c r="C21" s="4">
        <f ca="1">IFERROR(IF(AND('排序（修正久期）'!C20=1,'399481'!$B20&gt;='399481'!$C20),日收益率!C21,IF(AND('排序（修正久期）'!C20=MAX('排序（修正久期）'!$B20:$F20),'399481'!$B20&lt;'399481'!$C20),日收益率!C21,"")),"")</f>
        <v>-2.6215755669156682E-4</v>
      </c>
      <c r="D21" s="4" t="str">
        <f ca="1">IFERROR(IF(AND('排序（修正久期）'!D20=1,'399481'!$B20&gt;='399481'!$C20),日收益率!D21,IF(AND('排序（修正久期）'!D20=MAX('排序（修正久期）'!$B20:$F20),'399481'!$B20&lt;'399481'!$C20),日收益率!D21,"")),"")</f>
        <v/>
      </c>
      <c r="E21" s="4" t="str">
        <f ca="1">IFERROR(IF(AND('排序（修正久期）'!E20=1,'399481'!$B20&gt;='399481'!$C20),日收益率!E21,IF(AND('排序（修正久期）'!E20=MAX('排序（修正久期）'!$B20:$F20),'399481'!$B20&lt;'399481'!$C20),日收益率!E21,"")),"")</f>
        <v/>
      </c>
      <c r="F21" s="4" t="str">
        <f ca="1">IFERROR(IF(AND('排序（修正久期）'!F20=1,'399481'!$B20&gt;='399481'!$C20),日收益率!F21,IF(AND('排序（修正久期）'!F20=MAX('排序（修正久期）'!$B20:$F20),'399481'!$B20&lt;'399481'!$C20),日收益率!F21,"")),"")</f>
        <v/>
      </c>
      <c r="H21" s="9">
        <f t="shared" ca="1" si="0"/>
        <v>1.0144572129791842</v>
      </c>
    </row>
    <row r="22" spans="1:8" x14ac:dyDescent="0.15">
      <c r="A22" s="1">
        <v>42311</v>
      </c>
      <c r="B22" s="4" t="str">
        <f ca="1">IFERROR(IF(AND('排序（修正久期）'!B21=1,'399481'!$B21&gt;='399481'!$C21),日收益率!B22,IF(AND('排序（修正久期）'!B21=MAX('排序（修正久期）'!$B21:$F21),'399481'!$B21&lt;'399481'!$C21),日收益率!B22,"")),"")</f>
        <v/>
      </c>
      <c r="C22" s="4">
        <f ca="1">IFERROR(IF(AND('排序（修正久期）'!C21=1,'399481'!$B21&gt;='399481'!$C21),日收益率!C22,IF(AND('排序（修正久期）'!C21=MAX('排序（修正久期）'!$B21:$F21),'399481'!$B21&lt;'399481'!$C21),日收益率!C22,"")),"")</f>
        <v>2.0262941463933259E-4</v>
      </c>
      <c r="D22" s="4" t="str">
        <f ca="1">IFERROR(IF(AND('排序（修正久期）'!D21=1,'399481'!$B21&gt;='399481'!$C21),日收益率!D22,IF(AND('排序（修正久期）'!D21=MAX('排序（修正久期）'!$B21:$F21),'399481'!$B21&lt;'399481'!$C21),日收益率!D22,"")),"")</f>
        <v/>
      </c>
      <c r="E22" s="4" t="str">
        <f ca="1">IFERROR(IF(AND('排序（修正久期）'!E21=1,'399481'!$B21&gt;='399481'!$C21),日收益率!E22,IF(AND('排序（修正久期）'!E21=MAX('排序（修正久期）'!$B21:$F21),'399481'!$B21&lt;'399481'!$C21),日收益率!E22,"")),"")</f>
        <v/>
      </c>
      <c r="F22" s="4" t="str">
        <f ca="1">IFERROR(IF(AND('排序（修正久期）'!F21=1,'399481'!$B21&gt;='399481'!$C21),日收益率!F22,IF(AND('排序（修正久期）'!F21=MAX('排序（修正久期）'!$B21:$F21),'399481'!$B21&lt;'399481'!$C21),日收益率!F22,"")),"")</f>
        <v/>
      </c>
      <c r="H22" s="9">
        <f t="shared" ca="1" si="0"/>
        <v>1.0146627718504269</v>
      </c>
    </row>
    <row r="23" spans="1:8" x14ac:dyDescent="0.15">
      <c r="A23" s="1">
        <v>42312</v>
      </c>
      <c r="B23" s="4" t="str">
        <f ca="1">IFERROR(IF(AND('排序（修正久期）'!B22=1,'399481'!$B22&gt;='399481'!$C22),日收益率!B23,IF(AND('排序（修正久期）'!B22=MAX('排序（修正久期）'!$B22:$F22),'399481'!$B22&lt;'399481'!$C22),日收益率!B23,"")),"")</f>
        <v/>
      </c>
      <c r="C23" s="4">
        <f ca="1">IFERROR(IF(AND('排序（修正久期）'!C22=1,'399481'!$B22&gt;='399481'!$C22),日收益率!C23,IF(AND('排序（修正久期）'!C22=MAX('排序（修正久期）'!$B22:$F22),'399481'!$B22&lt;'399481'!$C22),日收益率!C23,"")),"")</f>
        <v>2.0258836427777815E-4</v>
      </c>
      <c r="D23" s="4" t="str">
        <f ca="1">IFERROR(IF(AND('排序（修正久期）'!D22=1,'399481'!$B22&gt;='399481'!$C22),日收益率!D23,IF(AND('排序（修正久期）'!D22=MAX('排序（修正久期）'!$B22:$F22),'399481'!$B22&lt;'399481'!$C22),日收益率!D23,"")),"")</f>
        <v/>
      </c>
      <c r="E23" s="4" t="str">
        <f ca="1">IFERROR(IF(AND('排序（修正久期）'!E22=1,'399481'!$B22&gt;='399481'!$C22),日收益率!E23,IF(AND('排序（修正久期）'!E22=MAX('排序（修正久期）'!$B22:$F22),'399481'!$B22&lt;'399481'!$C22),日收益率!E23,"")),"")</f>
        <v/>
      </c>
      <c r="F23" s="4" t="str">
        <f ca="1">IFERROR(IF(AND('排序（修正久期）'!F22=1,'399481'!$B22&gt;='399481'!$C22),日收益率!F23,IF(AND('排序（修正久期）'!F22=MAX('排序（修正久期）'!$B22:$F22),'399481'!$B22&lt;'399481'!$C22),日收益率!F23,"")),"")</f>
        <v/>
      </c>
      <c r="H23" s="9">
        <f t="shared" ca="1" si="0"/>
        <v>1.0148683307216695</v>
      </c>
    </row>
    <row r="24" spans="1:8" x14ac:dyDescent="0.15">
      <c r="A24" s="1">
        <v>42313</v>
      </c>
      <c r="B24" s="4" t="str">
        <f ca="1">IFERROR(IF(AND('排序（修正久期）'!B23=1,'399481'!$B23&gt;='399481'!$C23),日收益率!B24,IF(AND('排序（修正久期）'!B23=MAX('排序（修正久期）'!$B23:$F23),'399481'!$B23&lt;'399481'!$C23),日收益率!B24,"")),"")</f>
        <v/>
      </c>
      <c r="C24" s="4">
        <f ca="1">IFERROR(IF(AND('排序（修正久期）'!C23=1,'399481'!$B23&gt;='399481'!$C23),日收益率!C24,IF(AND('排序（修正久期）'!C23=MAX('排序（修正久期）'!$B23:$F23),'399481'!$B23&lt;'399481'!$C23),日收益率!C24,"")),"")</f>
        <v>2.0254733054536622E-4</v>
      </c>
      <c r="D24" s="4" t="str">
        <f ca="1">IFERROR(IF(AND('排序（修正久期）'!D23=1,'399481'!$B23&gt;='399481'!$C23),日收益率!D24,IF(AND('排序（修正久期）'!D23=MAX('排序（修正久期）'!$B23:$F23),'399481'!$B23&lt;'399481'!$C23),日收益率!D24,"")),"")</f>
        <v/>
      </c>
      <c r="E24" s="4" t="str">
        <f ca="1">IFERROR(IF(AND('排序（修正久期）'!E23=1,'399481'!$B23&gt;='399481'!$C23),日收益率!E24,IF(AND('排序（修正久期）'!E23=MAX('排序（修正久期）'!$B23:$F23),'399481'!$B23&lt;'399481'!$C23),日收益率!E24,"")),"")</f>
        <v/>
      </c>
      <c r="F24" s="4" t="str">
        <f ca="1">IFERROR(IF(AND('排序（修正久期）'!F23=1,'399481'!$B23&gt;='399481'!$C23),日收益率!F24,IF(AND('排序（修正久期）'!F23=MAX('排序（修正久期）'!$B23:$F23),'399481'!$B23&lt;'399481'!$C23),日收益率!F24,"")),"")</f>
        <v/>
      </c>
      <c r="H24" s="9">
        <f t="shared" ca="1" si="0"/>
        <v>1.0150738895929121</v>
      </c>
    </row>
    <row r="25" spans="1:8" x14ac:dyDescent="0.15">
      <c r="A25" s="1">
        <v>42314</v>
      </c>
      <c r="B25" s="4" t="str">
        <f ca="1">IFERROR(IF(AND('排序（修正久期）'!B24=1,'399481'!$B24&gt;='399481'!$C24),日收益率!B25,IF(AND('排序（修正久期）'!B24=MAX('排序（修正久期）'!$B24:$F24),'399481'!$B24&lt;'399481'!$C24),日收益率!B25,"")),"")</f>
        <v/>
      </c>
      <c r="C25" s="4">
        <f ca="1">IFERROR(IF(AND('排序（修正久期）'!C24=1,'399481'!$B24&gt;='399481'!$C24),日收益率!C25,IF(AND('排序（修正久期）'!C24=MAX('排序（修正久期）'!$B24:$F24),'399481'!$B24&lt;'399481'!$C24),日收益率!C25,"")),"")</f>
        <v>2.0250631343210479E-4</v>
      </c>
      <c r="D25" s="4" t="str">
        <f ca="1">IFERROR(IF(AND('排序（修正久期）'!D24=1,'399481'!$B24&gt;='399481'!$C24),日收益率!D25,IF(AND('排序（修正久期）'!D24=MAX('排序（修正久期）'!$B24:$F24),'399481'!$B24&lt;'399481'!$C24),日收益率!D25,"")),"")</f>
        <v/>
      </c>
      <c r="E25" s="4" t="str">
        <f ca="1">IFERROR(IF(AND('排序（修正久期）'!E24=1,'399481'!$B24&gt;='399481'!$C24),日收益率!E25,IF(AND('排序（修正久期）'!E24=MAX('排序（修正久期）'!$B24:$F24),'399481'!$B24&lt;'399481'!$C24),日收益率!E25,"")),"")</f>
        <v/>
      </c>
      <c r="F25" s="4" t="str">
        <f ca="1">IFERROR(IF(AND('排序（修正久期）'!F24=1,'399481'!$B24&gt;='399481'!$C24),日收益率!F25,IF(AND('排序（修正久期）'!F24=MAX('排序（修正久期）'!$B24:$F24),'399481'!$B24&lt;'399481'!$C24),日收益率!F25,"")),"")</f>
        <v/>
      </c>
      <c r="H25" s="9">
        <f t="shared" ca="1" si="0"/>
        <v>1.0152794484641547</v>
      </c>
    </row>
    <row r="26" spans="1:8" x14ac:dyDescent="0.15">
      <c r="A26" s="1">
        <v>42317</v>
      </c>
      <c r="B26" s="4" t="str">
        <f ca="1">IFERROR(IF(AND('排序（修正久期）'!B25=1,'399481'!$B25&gt;='399481'!$C25),日收益率!B26,IF(AND('排序（修正久期）'!B25=MAX('排序（修正久期）'!$B25:$F25),'399481'!$B25&lt;'399481'!$C25),日收益率!B26,"")),"")</f>
        <v/>
      </c>
      <c r="C26" s="4">
        <f ca="1">IFERROR(IF(AND('排序（修正久期）'!C25=1,'399481'!$B25&gt;='399481'!$C25),日收益率!C26,IF(AND('排序（修正久期）'!C25=MAX('排序（修正久期）'!$B25:$F25),'399481'!$B25&lt;'399481'!$C25),日收益率!C26,"")),"")</f>
        <v>6.0739593878400555E-4</v>
      </c>
      <c r="D26" s="4" t="str">
        <f ca="1">IFERROR(IF(AND('排序（修正久期）'!D25=1,'399481'!$B25&gt;='399481'!$C25),日收益率!D26,IF(AND('排序（修正久期）'!D25=MAX('排序（修正久期）'!$B25:$F25),'399481'!$B25&lt;'399481'!$C25),日收益率!D26,"")),"")</f>
        <v/>
      </c>
      <c r="E26" s="4" t="str">
        <f ca="1">IFERROR(IF(AND('排序（修正久期）'!E25=1,'399481'!$B25&gt;='399481'!$C25),日收益率!E26,IF(AND('排序（修正久期）'!E25=MAX('排序（修正久期）'!$B25:$F25),'399481'!$B25&lt;'399481'!$C25),日收益率!E26,"")),"")</f>
        <v/>
      </c>
      <c r="F26" s="4" t="str">
        <f ca="1">IFERROR(IF(AND('排序（修正久期）'!F25=1,'399481'!$B25&gt;='399481'!$C25),日收益率!F26,IF(AND('排序（修正久期）'!F25=MAX('排序（修正久期）'!$B25:$F25),'399481'!$B25&lt;'399481'!$C25),日收益率!F26,"")),"")</f>
        <v/>
      </c>
      <c r="H26" s="9">
        <f t="shared" ca="1" si="0"/>
        <v>1.0158961250778826</v>
      </c>
    </row>
    <row r="27" spans="1:8" x14ac:dyDescent="0.15">
      <c r="A27" s="1">
        <v>42318</v>
      </c>
      <c r="B27" s="4" t="str">
        <f ca="1">IFERROR(IF(AND('排序（修正久期）'!B26=1,'399481'!$B26&gt;='399481'!$C26),日收益率!B27,IF(AND('排序（修正久期）'!B26=MAX('排序（修正久期）'!$B26:$F26),'399481'!$B26&lt;'399481'!$C26),日收益率!B27,"")),"")</f>
        <v/>
      </c>
      <c r="C27" s="4">
        <f ca="1">IFERROR(IF(AND('排序（修正久期）'!C26=1,'399481'!$B26&gt;='399481'!$C26),日收益率!C27,IF(AND('排序（修正久期）'!C26=MAX('排序（修正久期）'!$B26:$F26),'399481'!$B26&lt;'399481'!$C26),日收益率!C27,"")),"")</f>
        <v>2.0234241096939165E-4</v>
      </c>
      <c r="D27" s="4" t="str">
        <f ca="1">IFERROR(IF(AND('排序（修正久期）'!D26=1,'399481'!$B26&gt;='399481'!$C26),日收益率!D27,IF(AND('排序（修正久期）'!D26=MAX('排序（修正久期）'!$B26:$F26),'399481'!$B26&lt;'399481'!$C26),日收益率!D27,"")),"")</f>
        <v/>
      </c>
      <c r="E27" s="4" t="str">
        <f ca="1">IFERROR(IF(AND('排序（修正久期）'!E26=1,'399481'!$B26&gt;='399481'!$C26),日收益率!E27,IF(AND('排序（修正久期）'!E26=MAX('排序（修正久期）'!$B26:$F26),'399481'!$B26&lt;'399481'!$C26),日收益率!E27,"")),"")</f>
        <v/>
      </c>
      <c r="F27" s="4" t="str">
        <f ca="1">IFERROR(IF(AND('排序（修正久期）'!F26=1,'399481'!$B26&gt;='399481'!$C26),日收益率!F27,IF(AND('排序（修正久期）'!F26=MAX('排序（修正久期）'!$B26:$F26),'399481'!$B26&lt;'399481'!$C26),日收益率!F27,"")),"")</f>
        <v/>
      </c>
      <c r="H27" s="9">
        <f t="shared" ca="1" si="0"/>
        <v>1.0161016839491253</v>
      </c>
    </row>
    <row r="28" spans="1:8" x14ac:dyDescent="0.15">
      <c r="A28" s="1">
        <v>42319</v>
      </c>
      <c r="B28" s="4" t="str">
        <f ca="1">IFERROR(IF(AND('排序（修正久期）'!B27=1,'399481'!$B27&gt;='399481'!$C27),日收益率!B28,IF(AND('排序（修正久期）'!B27=MAX('排序（修正久期）'!$B27:$F27),'399481'!$B27&lt;'399481'!$C27),日收益率!B28,"")),"")</f>
        <v/>
      </c>
      <c r="C28" s="4">
        <f ca="1">IFERROR(IF(AND('排序（修正久期）'!C27=1,'399481'!$B27&gt;='399481'!$C27),日收益率!C28,IF(AND('排序（修正久期）'!C27=MAX('排序（修正久期）'!$B27:$F27),'399481'!$B27&lt;'399481'!$C27),日收益率!C28,"")),"")</f>
        <v>-7.7029262313615954E-3</v>
      </c>
      <c r="D28" s="4" t="str">
        <f ca="1">IFERROR(IF(AND('排序（修正久期）'!D27=1,'399481'!$B27&gt;='399481'!$C27),日收益率!D28,IF(AND('排序（修正久期）'!D27=MAX('排序（修正久期）'!$B27:$F27),'399481'!$B27&lt;'399481'!$C27),日收益率!D28,"")),"")</f>
        <v/>
      </c>
      <c r="E28" s="4" t="str">
        <f ca="1">IFERROR(IF(AND('排序（修正久期）'!E27=1,'399481'!$B27&gt;='399481'!$C27),日收益率!E28,IF(AND('排序（修正久期）'!E27=MAX('排序（修正久期）'!$B27:$F27),'399481'!$B27&lt;'399481'!$C27),日收益率!E28,"")),"")</f>
        <v/>
      </c>
      <c r="F28" s="4" t="str">
        <f ca="1">IFERROR(IF(AND('排序（修正久期）'!F27=1,'399481'!$B27&gt;='399481'!$C27),日收益率!F28,IF(AND('排序（修正久期）'!F27=MAX('排序（修正久期）'!$B27:$F27),'399481'!$B27&lt;'399481'!$C27),日收益率!F28,"")),"")</f>
        <v/>
      </c>
      <c r="H28" s="9">
        <f t="shared" ca="1" si="0"/>
        <v>1.0082747276341029</v>
      </c>
    </row>
    <row r="29" spans="1:8" x14ac:dyDescent="0.15">
      <c r="A29" s="1">
        <v>42320</v>
      </c>
      <c r="B29" s="4" t="str">
        <f ca="1">IFERROR(IF(AND('排序（修正久期）'!B28=1,'399481'!$B28&gt;='399481'!$C28),日收益率!B29,IF(AND('排序（修正久期）'!B28=MAX('排序（修正久期）'!$B28:$F28),'399481'!$B28&lt;'399481'!$C28),日收益率!B29,"")),"")</f>
        <v/>
      </c>
      <c r="C29" s="4">
        <f ca="1">IFERROR(IF(AND('排序（修正久期）'!C28=1,'399481'!$B28&gt;='399481'!$C28),日收益率!C29,IF(AND('排序（修正久期）'!C28=MAX('排序（修正久期）'!$B28:$F28),'399481'!$B28&lt;'399481'!$C28),日收益率!C29,"")),"")</f>
        <v>2.0387188690618174E-4</v>
      </c>
      <c r="D29" s="4" t="str">
        <f ca="1">IFERROR(IF(AND('排序（修正久期）'!D28=1,'399481'!$B28&gt;='399481'!$C28),日收益率!D29,IF(AND('排序（修正久期）'!D28=MAX('排序（修正久期）'!$B28:$F28),'399481'!$B28&lt;'399481'!$C28),日收益率!D29,"")),"")</f>
        <v/>
      </c>
      <c r="E29" s="4" t="str">
        <f ca="1">IFERROR(IF(AND('排序（修正久期）'!E28=1,'399481'!$B28&gt;='399481'!$C28),日收益率!E29,IF(AND('排序（修正久期）'!E28=MAX('排序（修正久期）'!$B28:$F28),'399481'!$B28&lt;'399481'!$C28),日收益率!E29,"")),"")</f>
        <v/>
      </c>
      <c r="F29" s="4" t="str">
        <f ca="1">IFERROR(IF(AND('排序（修正久期）'!F28=1,'399481'!$B28&gt;='399481'!$C28),日收益率!F29,IF(AND('排序（修正久期）'!F28=MAX('排序（修正久期）'!$B28:$F28),'399481'!$B28&lt;'399481'!$C28),日收益率!F29,"")),"")</f>
        <v/>
      </c>
      <c r="H29" s="9">
        <f t="shared" ca="1" si="0"/>
        <v>1.0084802865053455</v>
      </c>
    </row>
    <row r="30" spans="1:8" x14ac:dyDescent="0.15">
      <c r="A30" s="1">
        <v>42321</v>
      </c>
      <c r="B30" s="4" t="str">
        <f ca="1">IFERROR(IF(AND('排序（修正久期）'!B29=1,'399481'!$B29&gt;='399481'!$C29),日收益率!B30,IF(AND('排序（修正久期）'!B29=MAX('排序（修正久期）'!$B29:$F29),'399481'!$B29&lt;'399481'!$C29),日收益率!B30,"")),"")</f>
        <v/>
      </c>
      <c r="C30" s="4">
        <f ca="1">IFERROR(IF(AND('排序（修正久期）'!C29=1,'399481'!$B29&gt;='399481'!$C29),日收益率!C30,IF(AND('排序（修正久期）'!C29=MAX('排序（修正久期）'!$B29:$F29),'399481'!$B29&lt;'399481'!$C29),日收益率!C30,"")),"")</f>
        <v>2.0383033163184905E-4</v>
      </c>
      <c r="D30" s="4" t="str">
        <f ca="1">IFERROR(IF(AND('排序（修正久期）'!D29=1,'399481'!$B29&gt;='399481'!$C29),日收益率!D30,IF(AND('排序（修正久期）'!D29=MAX('排序（修正久期）'!$B29:$F29),'399481'!$B29&lt;'399481'!$C29),日收益率!D30,"")),"")</f>
        <v/>
      </c>
      <c r="E30" s="4" t="str">
        <f ca="1">IFERROR(IF(AND('排序（修正久期）'!E29=1,'399481'!$B29&gt;='399481'!$C29),日收益率!E30,IF(AND('排序（修正久期）'!E29=MAX('排序（修正久期）'!$B29:$F29),'399481'!$B29&lt;'399481'!$C29),日收益率!E30,"")),"")</f>
        <v/>
      </c>
      <c r="F30" s="4" t="str">
        <f ca="1">IFERROR(IF(AND('排序（修正久期）'!F29=1,'399481'!$B29&gt;='399481'!$C29),日收益率!F30,IF(AND('排序（修正久期）'!F29=MAX('排序（修正久期）'!$B29:$F29),'399481'!$B29&lt;'399481'!$C29),日收益率!F30,"")),"")</f>
        <v/>
      </c>
      <c r="H30" s="9">
        <f t="shared" ca="1" si="0"/>
        <v>1.0086858453765881</v>
      </c>
    </row>
    <row r="31" spans="1:8" x14ac:dyDescent="0.15">
      <c r="A31" s="1">
        <v>42324</v>
      </c>
      <c r="B31" s="4" t="str">
        <f ca="1">IFERROR(IF(AND('排序（修正久期）'!B30=1,'399481'!$B30&gt;='399481'!$C30),日收益率!B31,IF(AND('排序（修正久期）'!B30=MAX('排序（修正久期）'!$B30:$F30),'399481'!$B30&lt;'399481'!$C30),日收益率!B31,"")),"")</f>
        <v/>
      </c>
      <c r="C31" s="4">
        <f ca="1">IFERROR(IF(AND('排序（修正久期）'!C30=1,'399481'!$B30&gt;='399481'!$C30),日收益率!C31,IF(AND('排序（修正久期）'!C30=MAX('排序（修正久期）'!$B30:$F30),'399481'!$B30&lt;'399481'!$C30),日收益率!C31,"")),"")</f>
        <v>-8.1395641557089338E-3</v>
      </c>
      <c r="D31" s="4" t="str">
        <f ca="1">IFERROR(IF(AND('排序（修正久期）'!D30=1,'399481'!$B30&gt;='399481'!$C30),日收益率!D31,IF(AND('排序（修正久期）'!D30=MAX('排序（修正久期）'!$B30:$F30),'399481'!$B30&lt;'399481'!$C30),日收益率!D31,"")),"")</f>
        <v/>
      </c>
      <c r="E31" s="4" t="str">
        <f ca="1">IFERROR(IF(AND('排序（修正久期）'!E30=1,'399481'!$B30&gt;='399481'!$C30),日收益率!E31,IF(AND('排序（修正久期）'!E30=MAX('排序（修正久期）'!$B30:$F30),'399481'!$B30&lt;'399481'!$C30),日收益率!E31,"")),"")</f>
        <v/>
      </c>
      <c r="F31" s="4" t="str">
        <f ca="1">IFERROR(IF(AND('排序（修正久期）'!F30=1,'399481'!$B30&gt;='399481'!$C30),日收益率!F31,IF(AND('排序（修正久期）'!F30=MAX('排序（修正久期）'!$B30:$F30),'399481'!$B30&lt;'399481'!$C30),日收益率!F31,"")),"")</f>
        <v/>
      </c>
      <c r="H31" s="9">
        <f t="shared" ca="1" si="0"/>
        <v>1.0004755822251898</v>
      </c>
    </row>
    <row r="32" spans="1:8" x14ac:dyDescent="0.15">
      <c r="A32" s="1">
        <v>42325</v>
      </c>
      <c r="B32" s="4" t="str">
        <f ca="1">IFERROR(IF(AND('排序（修正久期）'!B31=1,'399481'!$B31&gt;='399481'!$C31),日收益率!B32,IF(AND('排序（修正久期）'!B31=MAX('排序（修正久期）'!$B31:$F31),'399481'!$B31&lt;'399481'!$C31),日收益率!B32,"")),"")</f>
        <v/>
      </c>
      <c r="C32" s="4" t="str">
        <f ca="1">IFERROR(IF(AND('排序（修正久期）'!C31=1,'399481'!$B31&gt;='399481'!$C31),日收益率!C32,IF(AND('排序（修正久期）'!C31=MAX('排序（修正久期）'!$B31:$F31),'399481'!$B31&lt;'399481'!$C31),日收益率!C32,"")),"")</f>
        <v/>
      </c>
      <c r="D32" s="4" t="str">
        <f ca="1">IFERROR(IF(AND('排序（修正久期）'!D31=1,'399481'!$B31&gt;='399481'!$C31),日收益率!D32,IF(AND('排序（修正久期）'!D31=MAX('排序（修正久期）'!$B31:$F31),'399481'!$B31&lt;'399481'!$C31),日收益率!D32,"")),"")</f>
        <v/>
      </c>
      <c r="E32" s="4">
        <f ca="1">IFERROR(IF(AND('排序（修正久期）'!E31=1,'399481'!$B31&gt;='399481'!$C31),日收益率!E32,IF(AND('排序（修正久期）'!E31=MAX('排序（修正久期）'!$B31:$F31),'399481'!$B31&lt;'399481'!$C31),日收益率!E32,"")),"")</f>
        <v>1.8096061650685336E-4</v>
      </c>
      <c r="F32" s="4" t="str">
        <f ca="1">IFERROR(IF(AND('排序（修正久期）'!F31=1,'399481'!$B31&gt;='399481'!$C31),日收益率!F32,IF(AND('排序（修正久期）'!F31=MAX('排序（修正久期）'!$B31:$F31),'399481'!$B31&lt;'399481'!$C31),日收益率!F32,"")),"")</f>
        <v/>
      </c>
      <c r="H32" s="9">
        <f t="shared" ca="1" si="0"/>
        <v>1.0006566289033494</v>
      </c>
    </row>
    <row r="33" spans="1:8" x14ac:dyDescent="0.15">
      <c r="A33" s="1">
        <v>42326</v>
      </c>
      <c r="B33" s="4" t="str">
        <f ca="1">IFERROR(IF(AND('排序（修正久期）'!B32=1,'399481'!$B32&gt;='399481'!$C32),日收益率!B33,IF(AND('排序（修正久期）'!B32=MAX('排序（修正久期）'!$B32:$F32),'399481'!$B32&lt;'399481'!$C32),日收益率!B33,"")),"")</f>
        <v/>
      </c>
      <c r="C33" s="4" t="str">
        <f ca="1">IFERROR(IF(AND('排序（修正久期）'!C32=1,'399481'!$B32&gt;='399481'!$C32),日收益率!C33,IF(AND('排序（修正久期）'!C32=MAX('排序（修正久期）'!$B32:$F32),'399481'!$B32&lt;'399481'!$C32),日收益率!C33,"")),"")</f>
        <v/>
      </c>
      <c r="D33" s="4" t="str">
        <f ca="1">IFERROR(IF(AND('排序（修正久期）'!D32=1,'399481'!$B32&gt;='399481'!$C32),日收益率!D33,IF(AND('排序（修正久期）'!D32=MAX('排序（修正久期）'!$B32:$F32),'399481'!$B32&lt;'399481'!$C32),日收益率!D33,"")),"")</f>
        <v/>
      </c>
      <c r="E33" s="4">
        <f ca="1">IFERROR(IF(AND('排序（修正久期）'!E32=1,'399481'!$B32&gt;='399481'!$C32),日收益率!E33,IF(AND('排序（修正久期）'!E32=MAX('排序（修正久期）'!$B32:$F32),'399481'!$B32&lt;'399481'!$C32),日收益率!E33,"")),"")</f>
        <v>1.8092787568702029E-4</v>
      </c>
      <c r="F33" s="4" t="str">
        <f ca="1">IFERROR(IF(AND('排序（修正久期）'!F32=1,'399481'!$B32&gt;='399481'!$C32),日收益率!F33,IF(AND('排序（修正久期）'!F32=MAX('排序（修正久期）'!$B32:$F32),'399481'!$B32&lt;'399481'!$C32),日收益率!F33,"")),"")</f>
        <v/>
      </c>
      <c r="H33" s="9">
        <f t="shared" ca="1" si="0"/>
        <v>1.0008376755815089</v>
      </c>
    </row>
    <row r="34" spans="1:8" x14ac:dyDescent="0.15">
      <c r="A34" s="1">
        <v>42327</v>
      </c>
      <c r="B34" s="4" t="str">
        <f ca="1">IFERROR(IF(AND('排序（修正久期）'!B33=1,'399481'!$B33&gt;='399481'!$C33),日收益率!B34,IF(AND('排序（修正久期）'!B33=MAX('排序（修正久期）'!$B33:$F33),'399481'!$B33&lt;'399481'!$C33),日收益率!B34,"")),"")</f>
        <v/>
      </c>
      <c r="C34" s="4" t="str">
        <f ca="1">IFERROR(IF(AND('排序（修正久期）'!C33=1,'399481'!$B33&gt;='399481'!$C33),日收益率!C34,IF(AND('排序（修正久期）'!C33=MAX('排序（修正久期）'!$B33:$F33),'399481'!$B33&lt;'399481'!$C33),日收益率!C34,"")),"")</f>
        <v/>
      </c>
      <c r="D34" s="4" t="str">
        <f ca="1">IFERROR(IF(AND('排序（修正久期）'!D33=1,'399481'!$B33&gt;='399481'!$C33),日收益率!D34,IF(AND('排序（修正久期）'!D33=MAX('排序（修正久期）'!$B33:$F33),'399481'!$B33&lt;'399481'!$C33),日收益率!D34,"")),"")</f>
        <v/>
      </c>
      <c r="E34" s="4">
        <f ca="1">IFERROR(IF(AND('排序（修正久期）'!E33=1,'399481'!$B33&gt;='399481'!$C33),日收益率!E34,IF(AND('排序（修正久期）'!E33=MAX('排序（修正久期）'!$B33:$F33),'399481'!$B33&lt;'399481'!$C33),日收益率!E34,"")),"")</f>
        <v>1.8089514671237872E-4</v>
      </c>
      <c r="F34" s="4" t="str">
        <f ca="1">IFERROR(IF(AND('排序（修正久期）'!F33=1,'399481'!$B33&gt;='399481'!$C33),日收益率!F34,IF(AND('排序（修正久期）'!F33=MAX('排序（修正久期）'!$B33:$F33),'399481'!$B33&lt;'399481'!$C33),日收益率!F34,"")),"")</f>
        <v/>
      </c>
      <c r="H34" s="9">
        <f t="shared" ca="1" si="0"/>
        <v>1.0010187222596685</v>
      </c>
    </row>
    <row r="35" spans="1:8" x14ac:dyDescent="0.15">
      <c r="A35" s="1">
        <v>42328</v>
      </c>
      <c r="B35" s="4" t="str">
        <f ca="1">IFERROR(IF(AND('排序（修正久期）'!B34=1,'399481'!$B34&gt;='399481'!$C34),日收益率!B35,IF(AND('排序（修正久期）'!B34=MAX('排序（修正久期）'!$B34:$F34),'399481'!$B34&lt;'399481'!$C34),日收益率!B35,"")),"")</f>
        <v/>
      </c>
      <c r="C35" s="4" t="str">
        <f ca="1">IFERROR(IF(AND('排序（修正久期）'!C34=1,'399481'!$B34&gt;='399481'!$C34),日收益率!C35,IF(AND('排序（修正久期）'!C34=MAX('排序（修正久期）'!$B34:$F34),'399481'!$B34&lt;'399481'!$C34),日收益率!C35,"")),"")</f>
        <v/>
      </c>
      <c r="D35" s="4" t="str">
        <f ca="1">IFERROR(IF(AND('排序（修正久期）'!D34=1,'399481'!$B34&gt;='399481'!$C34),日收益率!D35,IF(AND('排序（修正久期）'!D34=MAX('排序（修正久期）'!$B34:$F34),'399481'!$B34&lt;'399481'!$C34),日收益率!D35,"")),"")</f>
        <v/>
      </c>
      <c r="E35" s="4">
        <f ca="1">IFERROR(IF(AND('排序（修正久期）'!E34=1,'399481'!$B34&gt;='399481'!$C34),日收益率!E35,IF(AND('排序（修正久期）'!E34=MAX('排序（修正久期）'!$B34:$F34),'399481'!$B34&lt;'399481'!$C34),日收益率!E35,"")),"")</f>
        <v>1.8086242957671139E-4</v>
      </c>
      <c r="F35" s="4" t="str">
        <f ca="1">IFERROR(IF(AND('排序（修正久期）'!F34=1,'399481'!$B34&gt;='399481'!$C34),日收益率!F35,IF(AND('排序（修正久期）'!F34=MAX('排序（修正久期）'!$B34:$F34),'399481'!$B34&lt;'399481'!$C34),日收益率!F35,"")),"")</f>
        <v/>
      </c>
      <c r="H35" s="9">
        <f t="shared" ca="1" si="0"/>
        <v>1.0011997689378282</v>
      </c>
    </row>
    <row r="36" spans="1:8" x14ac:dyDescent="0.15">
      <c r="A36" s="1">
        <v>42331</v>
      </c>
      <c r="B36" s="4" t="str">
        <f ca="1">IFERROR(IF(AND('排序（修正久期）'!B35=1,'399481'!$B35&gt;='399481'!$C35),日收益率!B36,IF(AND('排序（修正久期）'!B35=MAX('排序（修正久期）'!$B35:$F35),'399481'!$B35&lt;'399481'!$C35),日收益率!B36,"")),"")</f>
        <v/>
      </c>
      <c r="C36" s="4" t="str">
        <f ca="1">IFERROR(IF(AND('排序（修正久期）'!C35=1,'399481'!$B35&gt;='399481'!$C35),日收益率!C36,IF(AND('排序（修正久期）'!C35=MAX('排序（修正久期）'!$B35:$F35),'399481'!$B35&lt;'399481'!$C35),日收益率!C36,"")),"")</f>
        <v/>
      </c>
      <c r="D36" s="4" t="str">
        <f ca="1">IFERROR(IF(AND('排序（修正久期）'!D35=1,'399481'!$B35&gt;='399481'!$C35),日收益率!D36,IF(AND('排序（修正久期）'!D35=MAX('排序（修正久期）'!$B35:$F35),'399481'!$B35&lt;'399481'!$C35),日收益率!D36,"")),"")</f>
        <v/>
      </c>
      <c r="E36" s="4">
        <f ca="1">IFERROR(IF(AND('排序（修正久期）'!E35=1,'399481'!$B35&gt;='399481'!$C35),日收益率!E36,IF(AND('排序（修正久期）'!E35=MAX('排序（修正久期）'!$B35:$F35),'399481'!$B35&lt;'399481'!$C35),日收益率!E36,"")),"")</f>
        <v>5.4248917282029296E-4</v>
      </c>
      <c r="F36" s="4" t="str">
        <f ca="1">IFERROR(IF(AND('排序（修正久期）'!F35=1,'399481'!$B35&gt;='399481'!$C35),日收益率!F36,IF(AND('排序（修正久期）'!F35=MAX('排序（修正久期）'!$B35:$F35),'399481'!$B35&lt;'399481'!$C35),日收益率!F36,"")),"")</f>
        <v/>
      </c>
      <c r="H36" s="9">
        <f t="shared" ca="1" si="0"/>
        <v>1.0017429089723071</v>
      </c>
    </row>
    <row r="37" spans="1:8" x14ac:dyDescent="0.15">
      <c r="A37" s="1">
        <v>42332</v>
      </c>
      <c r="B37" s="4" t="str">
        <f ca="1">IFERROR(IF(AND('排序（修正久期）'!B36=1,'399481'!$B36&gt;='399481'!$C36),日收益率!B37,IF(AND('排序（修正久期）'!B36=MAX('排序（修正久期）'!$B36:$F36),'399481'!$B36&lt;'399481'!$C36),日收益率!B37,"")),"")</f>
        <v/>
      </c>
      <c r="C37" s="4" t="str">
        <f ca="1">IFERROR(IF(AND('排序（修正久期）'!C36=1,'399481'!$B36&gt;='399481'!$C36),日收益率!C37,IF(AND('排序（修正久期）'!C36=MAX('排序（修正久期）'!$B36:$F36),'399481'!$B36&lt;'399481'!$C36),日收益率!C37,"")),"")</f>
        <v/>
      </c>
      <c r="D37" s="4" t="str">
        <f ca="1">IFERROR(IF(AND('排序（修正久期）'!D36=1,'399481'!$B36&gt;='399481'!$C36),日收益率!D37,IF(AND('排序（修正久期）'!D36=MAX('排序（修正久期）'!$B36:$F36),'399481'!$B36&lt;'399481'!$C36),日收益率!D37,"")),"")</f>
        <v/>
      </c>
      <c r="E37" s="4">
        <f ca="1">IFERROR(IF(AND('排序（修正久期）'!E36=1,'399481'!$B36&gt;='399481'!$C36),日收益率!E37,IF(AND('排序（修正久期）'!E36=MAX('排序（修正久期）'!$B36:$F36),'399481'!$B36&lt;'399481'!$C36),日收益率!E37,"")),"")</f>
        <v>-1.0468237052834284E-2</v>
      </c>
      <c r="F37" s="4" t="str">
        <f ca="1">IFERROR(IF(AND('排序（修正久期）'!F36=1,'399481'!$B36&gt;='399481'!$C36),日收益率!F37,IF(AND('排序（修正久期）'!F36=MAX('排序（修正久期）'!$B36:$F36),'399481'!$B36&lt;'399481'!$C36),日收益率!F37,"")),"")</f>
        <v/>
      </c>
      <c r="H37" s="9">
        <f t="shared" ca="1" si="0"/>
        <v>0.99125642673518921</v>
      </c>
    </row>
    <row r="38" spans="1:8" x14ac:dyDescent="0.15">
      <c r="A38" s="1">
        <v>42333</v>
      </c>
      <c r="B38" s="4" t="str">
        <f ca="1">IFERROR(IF(AND('排序（修正久期）'!B37=1,'399481'!$B37&gt;='399481'!$C37),日收益率!B38,IF(AND('排序（修正久期）'!B37=MAX('排序（修正久期）'!$B37:$F37),'399481'!$B37&lt;'399481'!$C37),日收益率!B38,"")),"")</f>
        <v/>
      </c>
      <c r="C38" s="4" t="str">
        <f ca="1">IFERROR(IF(AND('排序（修正久期）'!C37=1,'399481'!$B37&gt;='399481'!$C37),日收益率!C38,IF(AND('排序（修正久期）'!C37=MAX('排序（修正久期）'!$B37:$F37),'399481'!$B37&lt;'399481'!$C37),日收益率!C38,"")),"")</f>
        <v/>
      </c>
      <c r="D38" s="4" t="str">
        <f ca="1">IFERROR(IF(AND('排序（修正久期）'!D37=1,'399481'!$B37&gt;='399481'!$C37),日收益率!D38,IF(AND('排序（修正久期）'!D37=MAX('排序（修正久期）'!$B37:$F37),'399481'!$B37&lt;'399481'!$C37),日收益率!D38,"")),"")</f>
        <v/>
      </c>
      <c r="E38" s="4">
        <f ca="1">IFERROR(IF(AND('排序（修正久期）'!E37=1,'399481'!$B37&gt;='399481'!$C37),日收益率!E38,IF(AND('排序（修正久期）'!E37=MAX('排序（修正久期）'!$B37:$F37),'399481'!$B37&lt;'399481'!$C37),日收益率!E38,"")),"")</f>
        <v>1.8264363617381818E-4</v>
      </c>
      <c r="F38" s="4" t="str">
        <f ca="1">IFERROR(IF(AND('排序（修正久期）'!F37=1,'399481'!$B37&gt;='399481'!$C37),日收益率!F38,IF(AND('排序（修正久期）'!F37=MAX('排序（修正久期）'!$B37:$F37),'399481'!$B37&lt;'399481'!$C37),日收益率!F38,"")),"")</f>
        <v/>
      </c>
      <c r="H38" s="9">
        <f t="shared" ca="1" si="0"/>
        <v>0.99143747341334876</v>
      </c>
    </row>
    <row r="39" spans="1:8" x14ac:dyDescent="0.15">
      <c r="A39" s="1">
        <v>42334</v>
      </c>
      <c r="B39" s="4" t="str">
        <f ca="1">IFERROR(IF(AND('排序（修正久期）'!B38=1,'399481'!$B38&gt;='399481'!$C38),日收益率!B39,IF(AND('排序（修正久期）'!B38=MAX('排序（修正久期）'!$B38:$F38),'399481'!$B38&lt;'399481'!$C38),日收益率!B39,"")),"")</f>
        <v/>
      </c>
      <c r="C39" s="4" t="str">
        <f ca="1">IFERROR(IF(AND('排序（修正久期）'!C38=1,'399481'!$B38&gt;='399481'!$C38),日收益率!C39,IF(AND('排序（修正久期）'!C38=MAX('排序（修正久期）'!$B38:$F38),'399481'!$B38&lt;'399481'!$C38),日收益率!C39,"")),"")</f>
        <v/>
      </c>
      <c r="D39" s="4" t="str">
        <f ca="1">IFERROR(IF(AND('排序（修正久期）'!D38=1,'399481'!$B38&gt;='399481'!$C38),日收益率!D39,IF(AND('排序（修正久期）'!D38=MAX('排序（修正久期）'!$B38:$F38),'399481'!$B38&lt;'399481'!$C38),日收益率!D39,"")),"")</f>
        <v/>
      </c>
      <c r="E39" s="4">
        <f ca="1">IFERROR(IF(AND('排序（修正久期）'!E38=1,'399481'!$B38&gt;='399481'!$C38),日收益率!E39,IF(AND('排序（修正久期）'!E38=MAX('排序（修正久期）'!$B38:$F38),'399481'!$B38&lt;'399481'!$C38),日收益率!E39,"")),"")</f>
        <v>1.8261028356780784E-4</v>
      </c>
      <c r="F39" s="4" t="str">
        <f ca="1">IFERROR(IF(AND('排序（修正久期）'!F38=1,'399481'!$B38&gt;='399481'!$C38),日收益率!F39,IF(AND('排序（修正久期）'!F38=MAX('排序（修正久期）'!$B38:$F38),'399481'!$B38&lt;'399481'!$C38),日收益率!F39,"")),"")</f>
        <v/>
      </c>
      <c r="H39" s="9">
        <f t="shared" ca="1" si="0"/>
        <v>0.99161852009150853</v>
      </c>
    </row>
    <row r="40" spans="1:8" x14ac:dyDescent="0.15">
      <c r="A40" s="1">
        <v>42335</v>
      </c>
      <c r="B40" s="4" t="str">
        <f ca="1">IFERROR(IF(AND('排序（修正久期）'!B39=1,'399481'!$B39&gt;='399481'!$C39),日收益率!B40,IF(AND('排序（修正久期）'!B39=MAX('排序（修正久期）'!$B39:$F39),'399481'!$B39&lt;'399481'!$C39),日收益率!B40,"")),"")</f>
        <v/>
      </c>
      <c r="C40" s="4" t="str">
        <f ca="1">IFERROR(IF(AND('排序（修正久期）'!C39=1,'399481'!$B39&gt;='399481'!$C39),日收益率!C40,IF(AND('排序（修正久期）'!C39=MAX('排序（修正久期）'!$B39:$F39),'399481'!$B39&lt;'399481'!$C39),日收益率!C40,"")),"")</f>
        <v/>
      </c>
      <c r="D40" s="4" t="str">
        <f ca="1">IFERROR(IF(AND('排序（修正久期）'!D39=1,'399481'!$B39&gt;='399481'!$C39),日收益率!D40,IF(AND('排序（修正久期）'!D39=MAX('排序（修正久期）'!$B39:$F39),'399481'!$B39&lt;'399481'!$C39),日收益率!D40,"")),"")</f>
        <v/>
      </c>
      <c r="E40" s="4">
        <f ca="1">IFERROR(IF(AND('排序（修正久期）'!E39=1,'399481'!$B39&gt;='399481'!$C39),日收益率!E40,IF(AND('排序（修正久期）'!E39=MAX('排序（修正久期）'!$B39:$F39),'399481'!$B39&lt;'399481'!$C39),日收益率!E40,"")),"")</f>
        <v>1.8257694314027795E-4</v>
      </c>
      <c r="F40" s="4" t="str">
        <f ca="1">IFERROR(IF(AND('排序（修正久期）'!F39=1,'399481'!$B39&gt;='399481'!$C39),日收益率!F40,IF(AND('排序（修正久期）'!F39=MAX('排序（修正久期）'!$B39:$F39),'399481'!$B39&lt;'399481'!$C39),日收益率!F40,"")),"")</f>
        <v/>
      </c>
      <c r="H40" s="9">
        <f t="shared" ca="1" si="0"/>
        <v>0.99179956676966807</v>
      </c>
    </row>
    <row r="41" spans="1:8" x14ac:dyDescent="0.15">
      <c r="A41" s="1">
        <v>42338</v>
      </c>
      <c r="B41" s="4" t="str">
        <f ca="1">IFERROR(IF(AND('排序（修正久期）'!B40=1,'399481'!$B40&gt;='399481'!$C40),日收益率!B41,IF(AND('排序（修正久期）'!B40=MAX('排序（修正久期）'!$B40:$F40),'399481'!$B40&lt;'399481'!$C40),日收益率!B41,"")),"")</f>
        <v/>
      </c>
      <c r="C41" s="4" t="str">
        <f ca="1">IFERROR(IF(AND('排序（修正久期）'!C40=1,'399481'!$B40&gt;='399481'!$C40),日收益率!C41,IF(AND('排序（修正久期）'!C40=MAX('排序（修正久期）'!$B40:$F40),'399481'!$B40&lt;'399481'!$C40),日收益率!C41,"")),"")</f>
        <v/>
      </c>
      <c r="D41" s="4" t="str">
        <f ca="1">IFERROR(IF(AND('排序（修正久期）'!D40=1,'399481'!$B40&gt;='399481'!$C40),日收益率!D41,IF(AND('排序（修正久期）'!D40=MAX('排序（修正久期）'!$B40:$F40),'399481'!$B40&lt;'399481'!$C40),日收益率!D41,"")),"")</f>
        <v/>
      </c>
      <c r="E41" s="4">
        <f ca="1">IFERROR(IF(AND('排序（修正久期）'!E40=1,'399481'!$B40&gt;='399481'!$C40),日收益率!E41,IF(AND('排序（修正久期）'!E40=MAX('排序（修正久期）'!$B40:$F40),'399481'!$B40&lt;'399481'!$C40),日收益率!E41,"")),"")</f>
        <v>5.4763084465547784E-4</v>
      </c>
      <c r="F41" s="4" t="str">
        <f ca="1">IFERROR(IF(AND('排序（修正久期）'!F40=1,'399481'!$B40&gt;='399481'!$C40),日收益率!F41,IF(AND('排序（修正久期）'!F40=MAX('排序（修正久期）'!$B40:$F40),'399481'!$B40&lt;'399481'!$C40),日收益率!F41,"")),"")</f>
        <v/>
      </c>
      <c r="H41" s="9">
        <f t="shared" ca="1" si="0"/>
        <v>0.99234270680414705</v>
      </c>
    </row>
    <row r="42" spans="1:8" x14ac:dyDescent="0.15">
      <c r="A42" s="1">
        <v>42339</v>
      </c>
      <c r="B42" s="4" t="str">
        <f ca="1">IFERROR(IF(AND('排序（修正久期）'!B41=1,'399481'!$B41&gt;='399481'!$C41),日收益率!B42,IF(AND('排序（修正久期）'!B41=MAX('排序（修正久期）'!$B41:$F41),'399481'!$B41&lt;'399481'!$C41),日收益率!B42,"")),"")</f>
        <v/>
      </c>
      <c r="C42" s="4" t="str">
        <f ca="1">IFERROR(IF(AND('排序（修正久期）'!C41=1,'399481'!$B41&gt;='399481'!$C41),日收益率!C42,IF(AND('排序（修正久期）'!C41=MAX('排序（修正久期）'!$B41:$F41),'399481'!$B41&lt;'399481'!$C41),日收益率!C42,"")),"")</f>
        <v/>
      </c>
      <c r="D42" s="4" t="str">
        <f ca="1">IFERROR(IF(AND('排序（修正久期）'!D41=1,'399481'!$B41&gt;='399481'!$C41),日收益率!D42,IF(AND('排序（修正久期）'!D41=MAX('排序（修正久期）'!$B41:$F41),'399481'!$B41&lt;'399481'!$C41),日收益率!D42,"")),"")</f>
        <v/>
      </c>
      <c r="E42" s="4">
        <f ca="1">IFERROR(IF(AND('排序（修正久期）'!E41=1,'399481'!$B41&gt;='399481'!$C41),日收益率!E42,IF(AND('排序（修正久期）'!E41=MAX('排序（修正久期）'!$B41:$F41),'399481'!$B41&lt;'399481'!$C41),日收益率!E42,"")),"")</f>
        <v>1.8244370308573288E-4</v>
      </c>
      <c r="F42" s="4" t="str">
        <f ca="1">IFERROR(IF(AND('排序（修正久期）'!F41=1,'399481'!$B41&gt;='399481'!$C41),日收益率!F42,IF(AND('排序（修正久期）'!F41=MAX('排序（修正久期）'!$B41:$F41),'399481'!$B41&lt;'399481'!$C41),日收益率!F42,"")),"")</f>
        <v/>
      </c>
      <c r="H42" s="9">
        <f t="shared" ca="1" si="0"/>
        <v>0.99252375348230648</v>
      </c>
    </row>
    <row r="43" spans="1:8" x14ac:dyDescent="0.15">
      <c r="A43" s="1">
        <v>42340</v>
      </c>
      <c r="B43" s="4" t="str">
        <f ca="1">IFERROR(IF(AND('排序（修正久期）'!B42=1,'399481'!$B42&gt;='399481'!$C42),日收益率!B43,IF(AND('排序（修正久期）'!B42=MAX('排序（修正久期）'!$B42:$F42),'399481'!$B42&lt;'399481'!$C42),日收益率!B43,"")),"")</f>
        <v/>
      </c>
      <c r="C43" s="4" t="str">
        <f ca="1">IFERROR(IF(AND('排序（修正久期）'!C42=1,'399481'!$B42&gt;='399481'!$C42),日收益率!C43,IF(AND('排序（修正久期）'!C42=MAX('排序（修正久期）'!$B42:$F42),'399481'!$B42&lt;'399481'!$C42),日收益率!C43,"")),"")</f>
        <v/>
      </c>
      <c r="D43" s="4" t="str">
        <f ca="1">IFERROR(IF(AND('排序（修正久期）'!D42=1,'399481'!$B42&gt;='399481'!$C42),日收益率!D43,IF(AND('排序（修正久期）'!D42=MAX('排序（修正久期）'!$B42:$F42),'399481'!$B42&lt;'399481'!$C42),日收益率!D43,"")),"")</f>
        <v/>
      </c>
      <c r="E43" s="4">
        <f ca="1">IFERROR(IF(AND('排序（修正久期）'!E42=1,'399481'!$B42&gt;='399481'!$C42),日收益率!E43,IF(AND('排序（修正久期）'!E42=MAX('排序（修正久期）'!$B42:$F42),'399481'!$B42&lt;'399481'!$C42),日收益率!E43,"")),"")</f>
        <v>1.8241042345290559E-4</v>
      </c>
      <c r="F43" s="4" t="str">
        <f ca="1">IFERROR(IF(AND('排序（修正久期）'!F42=1,'399481'!$B42&gt;='399481'!$C42),日收益率!F43,IF(AND('排序（修正久期）'!F42=MAX('排序（修正久期）'!$B42:$F42),'399481'!$B42&lt;'399481'!$C42),日收益率!F43,"")),"")</f>
        <v/>
      </c>
      <c r="H43" s="9">
        <f t="shared" ca="1" si="0"/>
        <v>0.99270480016046625</v>
      </c>
    </row>
    <row r="44" spans="1:8" x14ac:dyDescent="0.15">
      <c r="A44" s="1">
        <v>42341</v>
      </c>
      <c r="B44" s="4" t="str">
        <f ca="1">IFERROR(IF(AND('排序（修正久期）'!B43=1,'399481'!$B43&gt;='399481'!$C43),日收益率!B44,IF(AND('排序（修正久期）'!B43=MAX('排序（修正久期）'!$B43:$F43),'399481'!$B43&lt;'399481'!$C43),日收益率!B44,"")),"")</f>
        <v/>
      </c>
      <c r="C44" s="4" t="str">
        <f ca="1">IFERROR(IF(AND('排序（修正久期）'!C43=1,'399481'!$B43&gt;='399481'!$C43),日收益率!C44,IF(AND('排序（修正久期）'!C43=MAX('排序（修正久期）'!$B43:$F43),'399481'!$B43&lt;'399481'!$C43),日收益率!C44,"")),"")</f>
        <v/>
      </c>
      <c r="D44" s="4" t="str">
        <f ca="1">IFERROR(IF(AND('排序（修正久期）'!D43=1,'399481'!$B43&gt;='399481'!$C43),日收益率!D44,IF(AND('排序（修正久期）'!D43=MAX('排序（修正久期）'!$B43:$F43),'399481'!$B43&lt;'399481'!$C43),日收益率!D44,"")),"")</f>
        <v/>
      </c>
      <c r="E44" s="4">
        <f ca="1">IFERROR(IF(AND('排序（修正久期）'!E43=1,'399481'!$B43&gt;='399481'!$C43),日收益率!E44,IF(AND('排序（修正久期）'!E43=MAX('排序（修正久期）'!$B43:$F43),'399481'!$B43&lt;'399481'!$C43),日收益率!E44,"")),"")</f>
        <v>1.8237715595859072E-4</v>
      </c>
      <c r="F44" s="4" t="str">
        <f ca="1">IFERROR(IF(AND('排序（修正久期）'!F43=1,'399481'!$B43&gt;='399481'!$C43),日收益率!F44,IF(AND('排序（修正久期）'!F43=MAX('排序（修正久期）'!$B43:$F43),'399481'!$B43&lt;'399481'!$C43),日收益率!F44,"")),"")</f>
        <v/>
      </c>
      <c r="H44" s="9">
        <f t="shared" ca="1" si="0"/>
        <v>0.99288584683862591</v>
      </c>
    </row>
    <row r="45" spans="1:8" x14ac:dyDescent="0.15">
      <c r="A45" s="1">
        <v>42342</v>
      </c>
      <c r="B45" s="4" t="str">
        <f ca="1">IFERROR(IF(AND('排序（修正久期）'!B44=1,'399481'!$B44&gt;='399481'!$C44),日收益率!B45,IF(AND('排序（修正久期）'!B44=MAX('排序（修正久期）'!$B44:$F44),'399481'!$B44&lt;'399481'!$C44),日收益率!B45,"")),"")</f>
        <v/>
      </c>
      <c r="C45" s="4">
        <f ca="1">IFERROR(IF(AND('排序（修正久期）'!C44=1,'399481'!$B44&gt;='399481'!$C44),日收益率!C45,IF(AND('排序（修正久期）'!C44=MAX('排序（修正久期）'!$B44:$F44),'399481'!$B44&lt;'399481'!$C44),日收益率!C45,"")),"")</f>
        <v>4.6346803220898014E-3</v>
      </c>
      <c r="D45" s="4" t="str">
        <f ca="1">IFERROR(IF(AND('排序（修正久期）'!D44=1,'399481'!$B44&gt;='399481'!$C44),日收益率!D45,IF(AND('排序（修正久期）'!D44=MAX('排序（修正久期）'!$B44:$F44),'399481'!$B44&lt;'399481'!$C44),日收益率!D45,"")),"")</f>
        <v/>
      </c>
      <c r="E45" s="4" t="str">
        <f ca="1">IFERROR(IF(AND('排序（修正久期）'!E44=1,'399481'!$B44&gt;='399481'!$C44),日收益率!E45,IF(AND('排序（修正久期）'!E44=MAX('排序（修正久期）'!$B44:$F44),'399481'!$B44&lt;'399481'!$C44),日收益率!E45,"")),"")</f>
        <v/>
      </c>
      <c r="F45" s="4" t="str">
        <f ca="1">IFERROR(IF(AND('排序（修正久期）'!F44=1,'399481'!$B44&gt;='399481'!$C44),日收益率!F45,IF(AND('排序（修正久期）'!F44=MAX('排序（修正久期）'!$B44:$F44),'399481'!$B44&lt;'399481'!$C44),日收益率!F45,"")),"")</f>
        <v/>
      </c>
      <c r="H45" s="9">
        <f t="shared" ca="1" si="0"/>
        <v>0.9974875553350504</v>
      </c>
    </row>
    <row r="46" spans="1:8" x14ac:dyDescent="0.15">
      <c r="A46" s="1">
        <v>42345</v>
      </c>
      <c r="B46" s="4" t="str">
        <f ca="1">IFERROR(IF(AND('排序（修正久期）'!B45=1,'399481'!$B45&gt;='399481'!$C45),日收益率!B46,IF(AND('排序（修正久期）'!B45=MAX('排序（修正久期）'!$B45:$F45),'399481'!$B45&lt;'399481'!$C45),日收益率!B46,"")),"")</f>
        <v/>
      </c>
      <c r="C46" s="4">
        <f ca="1">IFERROR(IF(AND('排序（修正久期）'!C45=1,'399481'!$B45&gt;='399481'!$C45),日收益率!C46,IF(AND('排序（修正久期）'!C45=MAX('排序（修正久期）'!$B45:$F45),'399481'!$B45&lt;'399481'!$C45),日收益率!C46,"")),"")</f>
        <v>8.0766593164161016E-4</v>
      </c>
      <c r="D46" s="4" t="str">
        <f ca="1">IFERROR(IF(AND('排序（修正久期）'!D45=1,'399481'!$B45&gt;='399481'!$C45),日收益率!D46,IF(AND('排序（修正久期）'!D45=MAX('排序（修正久期）'!$B45:$F45),'399481'!$B45&lt;'399481'!$C45),日收益率!D46,"")),"")</f>
        <v/>
      </c>
      <c r="E46" s="4" t="str">
        <f ca="1">IFERROR(IF(AND('排序（修正久期）'!E45=1,'399481'!$B45&gt;='399481'!$C45),日收益率!E46,IF(AND('排序（修正久期）'!E45=MAX('排序（修正久期）'!$B45:$F45),'399481'!$B45&lt;'399481'!$C45),日收益率!E46,"")),"")</f>
        <v/>
      </c>
      <c r="F46" s="4" t="str">
        <f ca="1">IFERROR(IF(AND('排序（修正久期）'!F45=1,'399481'!$B45&gt;='399481'!$C45),日收益率!F46,IF(AND('排序（修正久期）'!F45=MAX('排序（修正久期）'!$B45:$F45),'399481'!$B45&lt;'399481'!$C45),日收益率!F46,"")),"")</f>
        <v/>
      </c>
      <c r="H46" s="9">
        <f t="shared" ca="1" si="0"/>
        <v>0.99829319205073097</v>
      </c>
    </row>
    <row r="47" spans="1:8" x14ac:dyDescent="0.15">
      <c r="A47" s="1">
        <v>42346</v>
      </c>
      <c r="B47" s="4" t="str">
        <f ca="1">IFERROR(IF(AND('排序（修正久期）'!B46=1,'399481'!$B46&gt;='399481'!$C46),日收益率!B47,IF(AND('排序（修正久期）'!B46=MAX('排序（修正久期）'!$B46:$F46),'399481'!$B46&lt;'399481'!$C46),日收益率!B47,"")),"")</f>
        <v/>
      </c>
      <c r="C47" s="4">
        <f ca="1">IFERROR(IF(AND('排序（修正久期）'!C46=1,'399481'!$B46&gt;='399481'!$C46),日收益率!C47,IF(AND('排序（修正久期）'!C46=MAX('排序（修正久期）'!$B46:$F46),'399481'!$B46&lt;'399481'!$C46),日收益率!C47,"")),"")</f>
        <v>-4.3709164900298525E-3</v>
      </c>
      <c r="D47" s="4" t="str">
        <f ca="1">IFERROR(IF(AND('排序（修正久期）'!D46=1,'399481'!$B46&gt;='399481'!$C46),日收益率!D47,IF(AND('排序（修正久期）'!D46=MAX('排序（修正久期）'!$B46:$F46),'399481'!$B46&lt;'399481'!$C46),日收益率!D47,"")),"")</f>
        <v/>
      </c>
      <c r="E47" s="4" t="str">
        <f ca="1">IFERROR(IF(AND('排序（修正久期）'!E46=1,'399481'!$B46&gt;='399481'!$C46),日收益率!E47,IF(AND('排序（修正久期）'!E46=MAX('排序（修正久期）'!$B46:$F46),'399481'!$B46&lt;'399481'!$C46),日收益率!E47,"")),"")</f>
        <v/>
      </c>
      <c r="F47" s="4" t="str">
        <f ca="1">IFERROR(IF(AND('排序（修正久期）'!F46=1,'399481'!$B46&gt;='399481'!$C46),日收益率!F47,IF(AND('排序（修正久期）'!F46=MAX('排序（修正久期）'!$B46:$F46),'399481'!$B46&lt;'399481'!$C46),日收益率!F47,"")),"")</f>
        <v/>
      </c>
      <c r="H47" s="9">
        <f t="shared" ca="1" si="0"/>
        <v>0.99392973587571187</v>
      </c>
    </row>
    <row r="48" spans="1:8" x14ac:dyDescent="0.15">
      <c r="A48" s="1">
        <v>42347</v>
      </c>
      <c r="B48" s="4" t="str">
        <f ca="1">IFERROR(IF(AND('排序（修正久期）'!B47=1,'399481'!$B47&gt;='399481'!$C47),日收益率!B48,IF(AND('排序（修正久期）'!B47=MAX('排序（修正久期）'!$B47:$F47),'399481'!$B47&lt;'399481'!$C47),日收益率!B48,"")),"")</f>
        <v/>
      </c>
      <c r="C48" s="4">
        <f ca="1">IFERROR(IF(AND('排序（修正久期）'!C47=1,'399481'!$B47&gt;='399481'!$C47),日收益率!C48,IF(AND('排序（修正久期）'!C47=MAX('排序（修正久期）'!$B47:$F47),'399481'!$B47&lt;'399481'!$C47),日收益率!C48,"")),"")</f>
        <v>2.1005288390241184E-4</v>
      </c>
      <c r="D48" s="4" t="str">
        <f ca="1">IFERROR(IF(AND('排序（修正久期）'!D47=1,'399481'!$B47&gt;='399481'!$C47),日收益率!D48,IF(AND('排序（修正久期）'!D47=MAX('排序（修正久期）'!$B47:$F47),'399481'!$B47&lt;'399481'!$C47),日收益率!D48,"")),"")</f>
        <v/>
      </c>
      <c r="E48" s="4" t="str">
        <f ca="1">IFERROR(IF(AND('排序（修正久期）'!E47=1,'399481'!$B47&gt;='399481'!$C47),日收益率!E48,IF(AND('排序（修正久期）'!E47=MAX('排序（修正久期）'!$B47:$F47),'399481'!$B47&lt;'399481'!$C47),日收益率!E48,"")),"")</f>
        <v/>
      </c>
      <c r="F48" s="4" t="str">
        <f ca="1">IFERROR(IF(AND('排序（修正久期）'!F47=1,'399481'!$B47&gt;='399481'!$C47),日收益率!F48,IF(AND('排序（修正久期）'!F47=MAX('排序（修正久期）'!$B47:$F47),'399481'!$B47&lt;'399481'!$C47),日收益率!F48,"")),"")</f>
        <v/>
      </c>
      <c r="H48" s="9">
        <f t="shared" ca="1" si="0"/>
        <v>0.99413851368312889</v>
      </c>
    </row>
    <row r="49" spans="1:8" x14ac:dyDescent="0.15">
      <c r="A49" s="1">
        <v>42348</v>
      </c>
      <c r="B49" s="4" t="str">
        <f ca="1">IFERROR(IF(AND('排序（修正久期）'!B48=1,'399481'!$B48&gt;='399481'!$C48),日收益率!B49,IF(AND('排序（修正久期）'!B48=MAX('排序（修正久期）'!$B48:$F48),'399481'!$B48&lt;'399481'!$C48),日收益率!B49,"")),"")</f>
        <v/>
      </c>
      <c r="C49" s="4">
        <f ca="1">IFERROR(IF(AND('排序（修正久期）'!C48=1,'399481'!$B48&gt;='399481'!$C48),日收益率!C49,IF(AND('排序（修正久期）'!C48=MAX('排序（修正久期）'!$B48:$F48),'399481'!$B48&lt;'399481'!$C48),日收益率!C49,"")),"")</f>
        <v>8.7771312801887547E-3</v>
      </c>
      <c r="D49" s="4" t="str">
        <f ca="1">IFERROR(IF(AND('排序（修正久期）'!D48=1,'399481'!$B48&gt;='399481'!$C48),日收益率!D49,IF(AND('排序（修正久期）'!D48=MAX('排序（修正久期）'!$B48:$F48),'399481'!$B48&lt;'399481'!$C48),日收益率!D49,"")),"")</f>
        <v/>
      </c>
      <c r="E49" s="4" t="str">
        <f ca="1">IFERROR(IF(AND('排序（修正久期）'!E48=1,'399481'!$B48&gt;='399481'!$C48),日收益率!E49,IF(AND('排序（修正久期）'!E48=MAX('排序（修正久期）'!$B48:$F48),'399481'!$B48&lt;'399481'!$C48),日收益率!E49,"")),"")</f>
        <v/>
      </c>
      <c r="F49" s="4" t="str">
        <f ca="1">IFERROR(IF(AND('排序（修正久期）'!F48=1,'399481'!$B48&gt;='399481'!$C48),日收益率!F49,IF(AND('排序（修正久期）'!F48=MAX('排序（修正久期）'!$B48:$F48),'399481'!$B48&lt;'399481'!$C48),日收益率!F49,"")),"")</f>
        <v/>
      </c>
      <c r="H49" s="9">
        <f t="shared" ca="1" si="0"/>
        <v>1.0028641979284174</v>
      </c>
    </row>
    <row r="50" spans="1:8" x14ac:dyDescent="0.15">
      <c r="A50" s="1">
        <v>42349</v>
      </c>
      <c r="B50" s="4" t="str">
        <f ca="1">IFERROR(IF(AND('排序（修正久期）'!B49=1,'399481'!$B49&gt;='399481'!$C49),日收益率!B50,IF(AND('排序（修正久期）'!B49=MAX('排序（修正久期）'!$B49:$F49),'399481'!$B49&lt;'399481'!$C49),日收益率!B50,"")),"")</f>
        <v/>
      </c>
      <c r="C50" s="4">
        <f ca="1">IFERROR(IF(AND('排序（修正久期）'!C49=1,'399481'!$B49&gt;='399481'!$C49),日收益率!C50,IF(AND('排序（修正久期）'!C49=MAX('排序（修正久期）'!$B49:$F49),'399481'!$B49&lt;'399481'!$C49),日收益率!C50,"")),"")</f>
        <v>-1.6330004469780057E-2</v>
      </c>
      <c r="D50" s="4" t="str">
        <f ca="1">IFERROR(IF(AND('排序（修正久期）'!D49=1,'399481'!$B49&gt;='399481'!$C49),日收益率!D50,IF(AND('排序（修正久期）'!D49=MAX('排序（修正久期）'!$B49:$F49),'399481'!$B49&lt;'399481'!$C49),日收益率!D50,"")),"")</f>
        <v/>
      </c>
      <c r="E50" s="4" t="str">
        <f ca="1">IFERROR(IF(AND('排序（修正久期）'!E49=1,'399481'!$B49&gt;='399481'!$C49),日收益率!E50,IF(AND('排序（修正久期）'!E49=MAX('排序（修正久期）'!$B49:$F49),'399481'!$B49&lt;'399481'!$C49),日收益率!E50,"")),"")</f>
        <v/>
      </c>
      <c r="F50" s="4" t="str">
        <f ca="1">IFERROR(IF(AND('排序（修正久期）'!F49=1,'399481'!$B49&gt;='399481'!$C49),日收益率!F50,IF(AND('排序（修正久期）'!F49=MAX('排序（修正久期）'!$B49:$F49),'399481'!$B49&lt;'399481'!$C49),日收益率!F50,"")),"")</f>
        <v/>
      </c>
      <c r="H50" s="9">
        <f t="shared" ca="1" si="0"/>
        <v>0.98648742109366394</v>
      </c>
    </row>
    <row r="51" spans="1:8" x14ac:dyDescent="0.15">
      <c r="A51" s="1">
        <v>42352</v>
      </c>
      <c r="B51" s="4" t="str">
        <f ca="1">IFERROR(IF(AND('排序（修正久期）'!B50=1,'399481'!$B50&gt;='399481'!$C50),日收益率!B51,IF(AND('排序（修正久期）'!B50=MAX('排序（修正久期）'!$B50:$F50),'399481'!$B50&lt;'399481'!$C50),日收益率!B51,"")),"")</f>
        <v/>
      </c>
      <c r="C51" s="4">
        <f ca="1">IFERROR(IF(AND('排序（修正久期）'!C50=1,'399481'!$B50&gt;='399481'!$C50),日收益率!C51,IF(AND('排序（修正久期）'!C50=MAX('排序（修正久期）'!$B50:$F50),'399481'!$B50&lt;'399481'!$C50),日收益率!C51,"")),"")</f>
        <v>6.34912730622883E-4</v>
      </c>
      <c r="D51" s="4" t="str">
        <f ca="1">IFERROR(IF(AND('排序（修正久期）'!D50=1,'399481'!$B50&gt;='399481'!$C50),日收益率!D51,IF(AND('排序（修正久期）'!D50=MAX('排序（修正久期）'!$B50:$F50),'399481'!$B50&lt;'399481'!$C50),日收益率!D51,"")),"")</f>
        <v/>
      </c>
      <c r="E51" s="4" t="str">
        <f ca="1">IFERROR(IF(AND('排序（修正久期）'!E50=1,'399481'!$B50&gt;='399481'!$C50),日收益率!E51,IF(AND('排序（修正久期）'!E50=MAX('排序（修正久期）'!$B50:$F50),'399481'!$B50&lt;'399481'!$C50),日收益率!E51,"")),"")</f>
        <v/>
      </c>
      <c r="F51" s="4" t="str">
        <f ca="1">IFERROR(IF(AND('排序（修正久期）'!F50=1,'399481'!$B50&gt;='399481'!$C50),日收益率!F51,IF(AND('排序（修正久期）'!F50=MAX('排序（修正久期）'!$B50:$F50),'399481'!$B50&lt;'399481'!$C50),日收益率!F51,"")),"")</f>
        <v/>
      </c>
      <c r="H51" s="9">
        <f t="shared" ca="1" si="0"/>
        <v>0.98711375451591565</v>
      </c>
    </row>
    <row r="52" spans="1:8" x14ac:dyDescent="0.15">
      <c r="A52" s="1">
        <v>42353</v>
      </c>
      <c r="B52" s="4" t="str">
        <f ca="1">IFERROR(IF(AND('排序（修正久期）'!B51=1,'399481'!$B51&gt;='399481'!$C51),日收益率!B52,IF(AND('排序（修正久期）'!B51=MAX('排序（修正久期）'!$B51:$F51),'399481'!$B51&lt;'399481'!$C51),日收益率!B52,"")),"")</f>
        <v/>
      </c>
      <c r="C52" s="4">
        <f ca="1">IFERROR(IF(AND('排序（修正久期）'!C51=1,'399481'!$B51&gt;='399481'!$C51),日收益率!C52,IF(AND('排序（修正久期）'!C51=MAX('排序（修正久期）'!$B51:$F51),'399481'!$B51&lt;'399481'!$C51),日收益率!C52,"")),"")</f>
        <v>-1.8770294984883695E-2</v>
      </c>
      <c r="D52" s="4" t="str">
        <f ca="1">IFERROR(IF(AND('排序（修正久期）'!D51=1,'399481'!$B51&gt;='399481'!$C51),日收益率!D52,IF(AND('排序（修正久期）'!D51=MAX('排序（修正久期）'!$B51:$F51),'399481'!$B51&lt;'399481'!$C51),日收益率!D52,"")),"")</f>
        <v/>
      </c>
      <c r="E52" s="4" t="str">
        <f ca="1">IFERROR(IF(AND('排序（修正久期）'!E51=1,'399481'!$B51&gt;='399481'!$C51),日收益率!E52,IF(AND('排序（修正久期）'!E51=MAX('排序（修正久期）'!$B51:$F51),'399481'!$B51&lt;'399481'!$C51),日收益率!E52,"")),"")</f>
        <v/>
      </c>
      <c r="F52" s="4" t="str">
        <f ca="1">IFERROR(IF(AND('排序（修正久期）'!F51=1,'399481'!$B51&gt;='399481'!$C51),日收益率!F52,IF(AND('排序（修正久期）'!F51=MAX('排序（修正久期）'!$B51:$F51),'399481'!$B51&lt;'399481'!$C51),日收益率!F52,"")),"")</f>
        <v/>
      </c>
      <c r="H52" s="9">
        <f t="shared" ca="1" si="0"/>
        <v>0.9685853381600158</v>
      </c>
    </row>
    <row r="53" spans="1:8" x14ac:dyDescent="0.15">
      <c r="A53" s="1">
        <v>42354</v>
      </c>
      <c r="B53" s="4" t="str">
        <f ca="1">IFERROR(IF(AND('排序（修正久期）'!B52=1,'399481'!$B52&gt;='399481'!$C52),日收益率!B53,IF(AND('排序（修正久期）'!B52=MAX('排序（修正久期）'!$B52:$F52),'399481'!$B52&lt;'399481'!$C52),日收益率!B53,"")),"")</f>
        <v/>
      </c>
      <c r="C53" s="4">
        <f ca="1">IFERROR(IF(AND('排序（修正久期）'!C52=1,'399481'!$B52&gt;='399481'!$C52),日收益率!C53,IF(AND('排序（修正久期）'!C52=MAX('排序（修正久期）'!$B52:$F52),'399481'!$B52&lt;'399481'!$C52),日收益率!C53,"")),"")</f>
        <v>2.3262831834843567E-2</v>
      </c>
      <c r="D53" s="4" t="str">
        <f ca="1">IFERROR(IF(AND('排序（修正久期）'!D52=1,'399481'!$B52&gt;='399481'!$C52),日收益率!D53,IF(AND('排序（修正久期）'!D52=MAX('排序（修正久期）'!$B52:$F52),'399481'!$B52&lt;'399481'!$C52),日收益率!D53,"")),"")</f>
        <v/>
      </c>
      <c r="E53" s="4" t="str">
        <f ca="1">IFERROR(IF(AND('排序（修正久期）'!E52=1,'399481'!$B52&gt;='399481'!$C52),日收益率!E53,IF(AND('排序（修正久期）'!E52=MAX('排序（修正久期）'!$B52:$F52),'399481'!$B52&lt;'399481'!$C52),日收益率!E53,"")),"")</f>
        <v/>
      </c>
      <c r="F53" s="4" t="str">
        <f ca="1">IFERROR(IF(AND('排序（修正久期）'!F52=1,'399481'!$B52&gt;='399481'!$C52),日收益率!F53,IF(AND('排序（修正久期）'!F52=MAX('排序（修正久期）'!$B52:$F52),'399481'!$B52&lt;'399481'!$C52),日收益率!F53,"")),"")</f>
        <v/>
      </c>
      <c r="H53" s="9">
        <f t="shared" ca="1" si="0"/>
        <v>0.99111737599932737</v>
      </c>
    </row>
    <row r="54" spans="1:8" x14ac:dyDescent="0.15">
      <c r="A54" s="1">
        <v>42355</v>
      </c>
      <c r="B54" s="4" t="str">
        <f ca="1">IFERROR(IF(AND('排序（修正久期）'!B53=1,'399481'!$B53&gt;='399481'!$C53),日收益率!B54,IF(AND('排序（修正久期）'!B53=MAX('排序（修正久期）'!$B53:$F53),'399481'!$B53&lt;'399481'!$C53),日收益率!B54,"")),"")</f>
        <v/>
      </c>
      <c r="C54" s="4">
        <f ca="1">IFERROR(IF(AND('排序（修正久期）'!C53=1,'399481'!$B53&gt;='399481'!$C53),日收益率!C54,IF(AND('排序（修正久期）'!C53=MAX('排序（修正久期）'!$B53:$F53),'399481'!$B53&lt;'399481'!$C53),日收益率!C54,"")),"")</f>
        <v>2.9243026901106806E-3</v>
      </c>
      <c r="D54" s="4" t="str">
        <f ca="1">IFERROR(IF(AND('排序（修正久期）'!D53=1,'399481'!$B53&gt;='399481'!$C53),日收益率!D54,IF(AND('排序（修正久期）'!D53=MAX('排序（修正久期）'!$B53:$F53),'399481'!$B53&lt;'399481'!$C53),日收益率!D54,"")),"")</f>
        <v/>
      </c>
      <c r="E54" s="4" t="str">
        <f ca="1">IFERROR(IF(AND('排序（修正久期）'!E53=1,'399481'!$B53&gt;='399481'!$C53),日收益率!E54,IF(AND('排序（修正久期）'!E53=MAX('排序（修正久期）'!$B53:$F53),'399481'!$B53&lt;'399481'!$C53),日收益率!E54,"")),"")</f>
        <v/>
      </c>
      <c r="F54" s="4" t="str">
        <f ca="1">IFERROR(IF(AND('排序（修正久期）'!F53=1,'399481'!$B53&gt;='399481'!$C53),日收益率!F54,IF(AND('排序（修正久期）'!F53=MAX('排序（修正久期）'!$B53:$F53),'399481'!$B53&lt;'399481'!$C53),日收益率!F54,"")),"")</f>
        <v/>
      </c>
      <c r="H54" s="9">
        <f t="shared" ca="1" si="0"/>
        <v>0.99401570320817767</v>
      </c>
    </row>
    <row r="55" spans="1:8" x14ac:dyDescent="0.15">
      <c r="A55" s="1">
        <v>42356</v>
      </c>
      <c r="B55" s="4" t="str">
        <f ca="1">IFERROR(IF(AND('排序（修正久期）'!B54=1,'399481'!$B54&gt;='399481'!$C54),日收益率!B55,IF(AND('排序（修正久期）'!B54=MAX('排序（修正久期）'!$B54:$F54),'399481'!$B54&lt;'399481'!$C54),日收益率!B55,"")),"")</f>
        <v/>
      </c>
      <c r="C55" s="4">
        <f ca="1">IFERROR(IF(AND('排序（修正久期）'!C54=1,'399481'!$B54&gt;='399481'!$C54),日收益率!C55,IF(AND('排序（修正久期）'!C54=MAX('排序（修正久期）'!$B54:$F54),'399481'!$B54&lt;'399481'!$C54),日收益率!C55,"")),"")</f>
        <v>2.1003471750336011E-4</v>
      </c>
      <c r="D55" s="4" t="str">
        <f ca="1">IFERROR(IF(AND('排序（修正久期）'!D54=1,'399481'!$B54&gt;='399481'!$C54),日收益率!D55,IF(AND('排序（修正久期）'!D54=MAX('排序（修正久期）'!$B54:$F54),'399481'!$B54&lt;'399481'!$C54),日收益率!D55,"")),"")</f>
        <v/>
      </c>
      <c r="E55" s="4" t="str">
        <f ca="1">IFERROR(IF(AND('排序（修正久期）'!E54=1,'399481'!$B54&gt;='399481'!$C54),日收益率!E55,IF(AND('排序（修正久期）'!E54=MAX('排序（修正久期）'!$B54:$F54),'399481'!$B54&lt;'399481'!$C54),日收益率!E55,"")),"")</f>
        <v/>
      </c>
      <c r="F55" s="4" t="str">
        <f ca="1">IFERROR(IF(AND('排序（修正久期）'!F54=1,'399481'!$B54&gt;='399481'!$C54),日收益率!F55,IF(AND('排序（修正久期）'!F54=MAX('排序（修正久期）'!$B54:$F54),'399481'!$B54&lt;'399481'!$C54),日收益率!F55,"")),"")</f>
        <v/>
      </c>
      <c r="H55" s="9">
        <f t="shared" ca="1" si="0"/>
        <v>0.99422448101559491</v>
      </c>
    </row>
    <row r="56" spans="1:8" x14ac:dyDescent="0.15">
      <c r="A56" s="1">
        <v>42359</v>
      </c>
      <c r="B56" s="4" t="str">
        <f ca="1">IFERROR(IF(AND('排序（修正久期）'!B55=1,'399481'!$B55&gt;='399481'!$C55),日收益率!B56,IF(AND('排序（修正久期）'!B55=MAX('排序（修正久期）'!$B55:$F55),'399481'!$B55&lt;'399481'!$C55),日收益率!B56,"")),"")</f>
        <v/>
      </c>
      <c r="C56" s="4">
        <f ca="1">IFERROR(IF(AND('排序（修正久期）'!C55=1,'399481'!$B55&gt;='399481'!$C55),日收益率!C56,IF(AND('排序（修正久期）'!C55=MAX('排序（修正久期）'!$B55:$F55),'399481'!$B55&lt;'399481'!$C55),日收益率!C56,"")),"")</f>
        <v>6.2997183655322253E-4</v>
      </c>
      <c r="D56" s="4" t="str">
        <f ca="1">IFERROR(IF(AND('排序（修正久期）'!D55=1,'399481'!$B55&gt;='399481'!$C55),日收益率!D56,IF(AND('排序（修正久期）'!D55=MAX('排序（修正久期）'!$B55:$F55),'399481'!$B55&lt;'399481'!$C55),日收益率!D56,"")),"")</f>
        <v/>
      </c>
      <c r="E56" s="4" t="str">
        <f ca="1">IFERROR(IF(AND('排序（修正久期）'!E55=1,'399481'!$B55&gt;='399481'!$C55),日收益率!E56,IF(AND('排序（修正久期）'!E55=MAX('排序（修正久期）'!$B55:$F55),'399481'!$B55&lt;'399481'!$C55),日收益率!E56,"")),"")</f>
        <v/>
      </c>
      <c r="F56" s="4" t="str">
        <f ca="1">IFERROR(IF(AND('排序（修正久期）'!F55=1,'399481'!$B55&gt;='399481'!$C55),日收益率!F56,IF(AND('排序（修正久期）'!F55=MAX('排序（修正久期）'!$B55:$F55),'399481'!$B55&lt;'399481'!$C55),日收益率!F56,"")),"")</f>
        <v/>
      </c>
      <c r="H56" s="9">
        <f t="shared" ca="1" si="0"/>
        <v>0.99485081443784651</v>
      </c>
    </row>
    <row r="57" spans="1:8" x14ac:dyDescent="0.15">
      <c r="A57" s="1">
        <v>42360</v>
      </c>
      <c r="B57" s="4" t="str">
        <f ca="1">IFERROR(IF(AND('排序（修正久期）'!B56=1,'399481'!$B56&gt;='399481'!$C56),日收益率!B57,IF(AND('排序（修正久期）'!B56=MAX('排序（修正久期）'!$B56:$F56),'399481'!$B56&lt;'399481'!$C56),日收益率!B57,"")),"")</f>
        <v/>
      </c>
      <c r="C57" s="4">
        <f ca="1">IFERROR(IF(AND('排序（修正久期）'!C56=1,'399481'!$B56&gt;='399481'!$C56),日收益率!C57,IF(AND('排序（修正久期）'!C56=MAX('排序（修正久期）'!$B56:$F56),'399481'!$B56&lt;'399481'!$C56),日收益率!C57,"")),"")</f>
        <v>-2.0516745466441222E-2</v>
      </c>
      <c r="D57" s="4" t="str">
        <f ca="1">IFERROR(IF(AND('排序（修正久期）'!D56=1,'399481'!$B56&gt;='399481'!$C56),日收益率!D57,IF(AND('排序（修正久期）'!D56=MAX('排序（修正久期）'!$B56:$F56),'399481'!$B56&lt;'399481'!$C56),日收益率!D57,"")),"")</f>
        <v/>
      </c>
      <c r="E57" s="4" t="str">
        <f ca="1">IFERROR(IF(AND('排序（修正久期）'!E56=1,'399481'!$B56&gt;='399481'!$C56),日收益率!E57,IF(AND('排序（修正久期）'!E56=MAX('排序（修正久期）'!$B56:$F56),'399481'!$B56&lt;'399481'!$C56),日收益率!E57,"")),"")</f>
        <v/>
      </c>
      <c r="F57" s="4" t="str">
        <f ca="1">IFERROR(IF(AND('排序（修正久期）'!F56=1,'399481'!$B56&gt;='399481'!$C56),日收益率!F57,IF(AND('排序（修正久期）'!F56=MAX('排序（修正久期）'!$B56:$F56),'399481'!$B56&lt;'399481'!$C56),日收益率!F57,"")),"")</f>
        <v/>
      </c>
      <c r="H57" s="9">
        <f t="shared" ca="1" si="0"/>
        <v>0.97443971350094349</v>
      </c>
    </row>
    <row r="58" spans="1:8" x14ac:dyDescent="0.15">
      <c r="A58" s="1">
        <v>42361</v>
      </c>
      <c r="B58" s="4" t="str">
        <f ca="1">IFERROR(IF(AND('排序（修正久期）'!B57=1,'399481'!$B57&gt;='399481'!$C57),日收益率!B58,IF(AND('排序（修正久期）'!B57=MAX('排序（修正久期）'!$B57:$F57),'399481'!$B57&lt;'399481'!$C57),日收益率!B58,"")),"")</f>
        <v/>
      </c>
      <c r="C58" s="4">
        <f ca="1">IFERROR(IF(AND('排序（修正久期）'!C57=1,'399481'!$B57&gt;='399481'!$C57),日收益率!C58,IF(AND('排序（修正久期）'!C57=MAX('排序（修正久期）'!$B57:$F57),'399481'!$B57&lt;'399481'!$C57),日收益率!C58,"")),"")</f>
        <v>3.0625748314339063E-4</v>
      </c>
      <c r="D58" s="4" t="str">
        <f ca="1">IFERROR(IF(AND('排序（修正久期）'!D57=1,'399481'!$B57&gt;='399481'!$C57),日收益率!D58,IF(AND('排序（修正久期）'!D57=MAX('排序（修正久期）'!$B57:$F57),'399481'!$B57&lt;'399481'!$C57),日收益率!D58,"")),"")</f>
        <v/>
      </c>
      <c r="E58" s="4" t="str">
        <f ca="1">IFERROR(IF(AND('排序（修正久期）'!E57=1,'399481'!$B57&gt;='399481'!$C57),日收益率!E58,IF(AND('排序（修正久期）'!E57=MAX('排序（修正久期）'!$B57:$F57),'399481'!$B57&lt;'399481'!$C57),日收益率!E58,"")),"")</f>
        <v/>
      </c>
      <c r="F58" s="4" t="str">
        <f ca="1">IFERROR(IF(AND('排序（修正久期）'!F57=1,'399481'!$B57&gt;='399481'!$C57),日收益率!F58,IF(AND('排序（修正久期）'!F57=MAX('排序（修正久期）'!$B57:$F57),'399481'!$B57&lt;'399481'!$C57),日收益率!F58,"")),"")</f>
        <v/>
      </c>
      <c r="H58" s="9">
        <f t="shared" ca="1" si="0"/>
        <v>0.97473814295507522</v>
      </c>
    </row>
    <row r="59" spans="1:8" x14ac:dyDescent="0.15">
      <c r="A59" s="1">
        <v>42362</v>
      </c>
      <c r="B59" s="4" t="str">
        <f ca="1">IFERROR(IF(AND('排序（修正久期）'!B58=1,'399481'!$B58&gt;='399481'!$C58),日收益率!B59,IF(AND('排序（修正久期）'!B58=MAX('排序（修正久期）'!$B58:$F58),'399481'!$B58&lt;'399481'!$C58),日收益率!B59,"")),"")</f>
        <v/>
      </c>
      <c r="C59" s="4">
        <f ca="1">IFERROR(IF(AND('排序（修正久期）'!C58=1,'399481'!$B58&gt;='399481'!$C58),日收益率!C59,IF(AND('排序（修正久期）'!C58=MAX('排序（修正久期）'!$B58:$F58),'399481'!$B58&lt;'399481'!$C58),日收益率!C59,"")),"")</f>
        <v>7.4802222017833486E-3</v>
      </c>
      <c r="D59" s="4" t="str">
        <f ca="1">IFERROR(IF(AND('排序（修正久期）'!D58=1,'399481'!$B58&gt;='399481'!$C58),日收益率!D59,IF(AND('排序（修正久期）'!D58=MAX('排序（修正久期）'!$B58:$F58),'399481'!$B58&lt;'399481'!$C58),日收益率!D59,"")),"")</f>
        <v/>
      </c>
      <c r="E59" s="4" t="str">
        <f ca="1">IFERROR(IF(AND('排序（修正久期）'!E58=1,'399481'!$B58&gt;='399481'!$C58),日收益率!E59,IF(AND('排序（修正久期）'!E58=MAX('排序（修正久期）'!$B58:$F58),'399481'!$B58&lt;'399481'!$C58),日收益率!E59,"")),"")</f>
        <v/>
      </c>
      <c r="F59" s="4" t="str">
        <f ca="1">IFERROR(IF(AND('排序（修正久期）'!F58=1,'399481'!$B58&gt;='399481'!$C58),日收益率!F59,IF(AND('排序（修正久期）'!F58=MAX('排序（修正久期）'!$B58:$F58),'399481'!$B58&lt;'399481'!$C58),日收益率!F59,"")),"")</f>
        <v/>
      </c>
      <c r="H59" s="9">
        <f t="shared" ca="1" si="0"/>
        <v>0.98202940085293289</v>
      </c>
    </row>
    <row r="60" spans="1:8" x14ac:dyDescent="0.15">
      <c r="A60" s="1">
        <v>42363</v>
      </c>
      <c r="B60" s="4" t="str">
        <f ca="1">IFERROR(IF(AND('排序（修正久期）'!B59=1,'399481'!$B59&gt;='399481'!$C59),日收益率!B60,IF(AND('排序（修正久期）'!B59=MAX('排序（修正久期）'!$B59:$F59),'399481'!$B59&lt;'399481'!$C59),日收益率!B60,"")),"")</f>
        <v/>
      </c>
      <c r="C60" s="4">
        <f ca="1">IFERROR(IF(AND('排序（修正久期）'!C59=1,'399481'!$B59&gt;='399481'!$C59),日收益率!C60,IF(AND('排序（修正久期）'!C59=MAX('排序（修正久期）'!$B59:$F59),'399481'!$B59&lt;'399481'!$C59),日收益率!C60,"")),"")</f>
        <v>3.0013881420209998E-5</v>
      </c>
      <c r="D60" s="4" t="str">
        <f ca="1">IFERROR(IF(AND('排序（修正久期）'!D59=1,'399481'!$B59&gt;='399481'!$C59),日收益率!D60,IF(AND('排序（修正久期）'!D59=MAX('排序（修正久期）'!$B59:$F59),'399481'!$B59&lt;'399481'!$C59),日收益率!D60,"")),"")</f>
        <v/>
      </c>
      <c r="E60" s="4" t="str">
        <f ca="1">IFERROR(IF(AND('排序（修正久期）'!E59=1,'399481'!$B59&gt;='399481'!$C59),日收益率!E60,IF(AND('排序（修正久期）'!E59=MAX('排序（修正久期）'!$B59:$F59),'399481'!$B59&lt;'399481'!$C59),日收益率!E60,"")),"")</f>
        <v/>
      </c>
      <c r="F60" s="4" t="str">
        <f ca="1">IFERROR(IF(AND('排序（修正久期）'!F59=1,'399481'!$B59&gt;='399481'!$C59),日收益率!F60,IF(AND('排序（修正久期）'!F59=MAX('排序（修正久期）'!$B59:$F59),'399481'!$B59&lt;'399481'!$C59),日收益率!F60,"")),"")</f>
        <v/>
      </c>
      <c r="H60" s="9">
        <f t="shared" ca="1" si="0"/>
        <v>0.98205887536692127</v>
      </c>
    </row>
    <row r="61" spans="1:8" x14ac:dyDescent="0.15">
      <c r="A61" s="1">
        <v>42366</v>
      </c>
      <c r="B61" s="4" t="str">
        <f ca="1">IFERROR(IF(AND('排序（修正久期）'!B60=1,'399481'!$B60&gt;='399481'!$C60),日收益率!B61,IF(AND('排序（修正久期）'!B60=MAX('排序（修正久期）'!$B60:$F60),'399481'!$B60&lt;'399481'!$C60),日收益率!B61,"")),"")</f>
        <v/>
      </c>
      <c r="C61" s="4">
        <f ca="1">IFERROR(IF(AND('排序（修正久期）'!C60=1,'399481'!$B60&gt;='399481'!$C60),日收益率!C61,IF(AND('排序（修正久期）'!C60=MAX('排序（修正久期）'!$B60:$F60),'399481'!$B60&lt;'399481'!$C60),日收益率!C61,"")),"")</f>
        <v>3.639073899461831E-4</v>
      </c>
      <c r="D61" s="4" t="str">
        <f ca="1">IFERROR(IF(AND('排序（修正久期）'!D60=1,'399481'!$B60&gt;='399481'!$C60),日收益率!D61,IF(AND('排序（修正久期）'!D60=MAX('排序（修正久期）'!$B60:$F60),'399481'!$B60&lt;'399481'!$C60),日收益率!D61,"")),"")</f>
        <v/>
      </c>
      <c r="E61" s="4" t="str">
        <f ca="1">IFERROR(IF(AND('排序（修正久期）'!E60=1,'399481'!$B60&gt;='399481'!$C60),日收益率!E61,IF(AND('排序（修正久期）'!E60=MAX('排序（修正久期）'!$B60:$F60),'399481'!$B60&lt;'399481'!$C60),日收益率!E61,"")),"")</f>
        <v/>
      </c>
      <c r="F61" s="4" t="str">
        <f ca="1">IFERROR(IF(AND('排序（修正久期）'!F60=1,'399481'!$B60&gt;='399481'!$C60),日收益率!F61,IF(AND('排序（修正久期）'!F60=MAX('排序（修正久期）'!$B60:$F60),'399481'!$B60&lt;'399481'!$C60),日收益率!F61,"")),"")</f>
        <v/>
      </c>
      <c r="H61" s="9">
        <f t="shared" ca="1" si="0"/>
        <v>0.98241625384902953</v>
      </c>
    </row>
    <row r="62" spans="1:8" x14ac:dyDescent="0.15">
      <c r="A62" s="1">
        <v>42367</v>
      </c>
      <c r="B62" s="4" t="str">
        <f ca="1">IFERROR(IF(AND('排序（修正久期）'!B61=1,'399481'!$B61&gt;='399481'!$C61),日收益率!B62,IF(AND('排序（修正久期）'!B61=MAX('排序（修正久期）'!$B61:$F61),'399481'!$B61&lt;'399481'!$C61),日收益率!B62,"")),"")</f>
        <v/>
      </c>
      <c r="C62" s="4">
        <f ca="1">IFERROR(IF(AND('排序（修正久期）'!C61=1,'399481'!$B61&gt;='399481'!$C61),日收益率!C62,IF(AND('排序（修正久期）'!C61=MAX('排序（修正久期）'!$B61:$F61),'399481'!$B61&lt;'399481'!$C61),日收益率!C62,"")),"")</f>
        <v>3.0002062641809601E-5</v>
      </c>
      <c r="D62" s="4" t="str">
        <f ca="1">IFERROR(IF(AND('排序（修正久期）'!D61=1,'399481'!$B61&gt;='399481'!$C61),日收益率!D62,IF(AND('排序（修正久期）'!D61=MAX('排序（修正久期）'!$B61:$F61),'399481'!$B61&lt;'399481'!$C61),日收益率!D62,"")),"")</f>
        <v/>
      </c>
      <c r="E62" s="4" t="str">
        <f ca="1">IFERROR(IF(AND('排序（修正久期）'!E61=1,'399481'!$B61&gt;='399481'!$C61),日收益率!E62,IF(AND('排序（修正久期）'!E61=MAX('排序（修正久期）'!$B61:$F61),'399481'!$B61&lt;'399481'!$C61),日收益率!E62,"")),"")</f>
        <v/>
      </c>
      <c r="F62" s="4" t="str">
        <f ca="1">IFERROR(IF(AND('排序（修正久期）'!F61=1,'399481'!$B61&gt;='399481'!$C61),日收益率!F62,IF(AND('排序（修正久期）'!F61=MAX('排序（修正久期）'!$B61:$F61),'399481'!$B61&lt;'399481'!$C61),日收益率!F62,"")),"")</f>
        <v/>
      </c>
      <c r="H62" s="9">
        <f t="shared" ca="1" si="0"/>
        <v>0.9824457283630178</v>
      </c>
    </row>
    <row r="63" spans="1:8" x14ac:dyDescent="0.15">
      <c r="A63" s="1">
        <v>42368</v>
      </c>
      <c r="B63" s="4" t="str">
        <f ca="1">IFERROR(IF(AND('排序（修正久期）'!B62=1,'399481'!$B62&gt;='399481'!$C62),日收益率!B63,IF(AND('排序（修正久期）'!B62=MAX('排序（修正久期）'!$B62:$F62),'399481'!$B62&lt;'399481'!$C62),日收益率!B63,"")),"")</f>
        <v/>
      </c>
      <c r="C63" s="4">
        <f ca="1">IFERROR(IF(AND('排序（修正久期）'!C62=1,'399481'!$B62&gt;='399481'!$C62),日收益率!C63,IF(AND('排序（修正久期）'!C62=MAX('排序（修正久期）'!$B62:$F62),'399481'!$B62&lt;'399481'!$C62),日收益率!C63,"")),"")</f>
        <v>-2.9262383917376789E-2</v>
      </c>
      <c r="D63" s="4" t="str">
        <f ca="1">IFERROR(IF(AND('排序（修正久期）'!D62=1,'399481'!$B62&gt;='399481'!$C62),日收益率!D63,IF(AND('排序（修正久期）'!D62=MAX('排序（修正久期）'!$B62:$F62),'399481'!$B62&lt;'399481'!$C62),日收益率!D63,"")),"")</f>
        <v/>
      </c>
      <c r="E63" s="4" t="str">
        <f ca="1">IFERROR(IF(AND('排序（修正久期）'!E62=1,'399481'!$B62&gt;='399481'!$C62),日收益率!E63,IF(AND('排序（修正久期）'!E62=MAX('排序（修正久期）'!$B62:$F62),'399481'!$B62&lt;'399481'!$C62),日收益率!E63,"")),"")</f>
        <v/>
      </c>
      <c r="F63" s="4" t="str">
        <f ca="1">IFERROR(IF(AND('排序（修正久期）'!F62=1,'399481'!$B62&gt;='399481'!$C62),日收益率!F63,IF(AND('排序（修正久期）'!F62=MAX('排序（修正久期）'!$B62:$F62),'399481'!$B62&lt;'399481'!$C62),日收益率!F63,"")),"")</f>
        <v/>
      </c>
      <c r="H63" s="9">
        <f t="shared" ca="1" si="0"/>
        <v>0.95369702428167236</v>
      </c>
    </row>
    <row r="64" spans="1:8" x14ac:dyDescent="0.15">
      <c r="A64" s="1">
        <v>42369</v>
      </c>
      <c r="B64" s="4" t="str">
        <f ca="1">IFERROR(IF(AND('排序（修正久期）'!B63=1,'399481'!$B63&gt;='399481'!$C63),日收益率!B64,IF(AND('排序（修正久期）'!B63=MAX('排序（修正久期）'!$B63:$F63),'399481'!$B63&lt;'399481'!$C63),日收益率!B64,"")),"")</f>
        <v/>
      </c>
      <c r="C64" s="4">
        <f ca="1">IFERROR(IF(AND('排序（修正久期）'!C63=1,'399481'!$B63&gt;='399481'!$C63),日收益率!C64,IF(AND('排序（修正久期）'!C63=MAX('排序（修正久期）'!$B63:$F63),'399481'!$B63&lt;'399481'!$C63),日收益率!C64,"")),"")</f>
        <v>1.2490985886470796E-4</v>
      </c>
      <c r="D64" s="4" t="str">
        <f ca="1">IFERROR(IF(AND('排序（修正久期）'!D63=1,'399481'!$B63&gt;='399481'!$C63),日收益率!D64,IF(AND('排序（修正久期）'!D63=MAX('排序（修正久期）'!$B63:$F63),'399481'!$B63&lt;'399481'!$C63),日收益率!D64,"")),"")</f>
        <v/>
      </c>
      <c r="E64" s="4" t="str">
        <f ca="1">IFERROR(IF(AND('排序（修正久期）'!E63=1,'399481'!$B63&gt;='399481'!$C63),日收益率!E64,IF(AND('排序（修正久期）'!E63=MAX('排序（修正久期）'!$B63:$F63),'399481'!$B63&lt;'399481'!$C63),日收益率!E64,"")),"")</f>
        <v/>
      </c>
      <c r="F64" s="4" t="str">
        <f ca="1">IFERROR(IF(AND('排序（修正久期）'!F63=1,'399481'!$B63&gt;='399481'!$C63),日收益率!F64,IF(AND('排序（修正久期）'!F63=MAX('排序（修正久期）'!$B63:$F63),'399481'!$B63&lt;'399481'!$C63),日收益率!F64,"")),"")</f>
        <v/>
      </c>
      <c r="H64" s="9">
        <f t="shared" ca="1" si="0"/>
        <v>0.95381615044237511</v>
      </c>
    </row>
    <row r="65" spans="1:8" x14ac:dyDescent="0.15">
      <c r="A65" s="1">
        <v>42373</v>
      </c>
      <c r="B65" s="4" t="str">
        <f ca="1">IFERROR(IF(AND('排序（修正久期）'!B64=1,'399481'!$B64&gt;='399481'!$C64),日收益率!B65,IF(AND('排序（修正久期）'!B64=MAX('排序（修正久期）'!$B64:$F64),'399481'!$B64&lt;'399481'!$C64),日收益率!B65,"")),"")</f>
        <v/>
      </c>
      <c r="C65" s="4">
        <f ca="1">IFERROR(IF(AND('排序（修正久期）'!C64=1,'399481'!$B64&gt;='399481'!$C64),日收益率!C65,IF(AND('排序（修正久期）'!C64=MAX('排序（修正久期）'!$B64:$F64),'399481'!$B64&lt;'399481'!$C64),日收益率!C65,"")),"")</f>
        <v>4.9957703336223069E-4</v>
      </c>
      <c r="D65" s="4" t="str">
        <f ca="1">IFERROR(IF(AND('排序（修正久期）'!D64=1,'399481'!$B64&gt;='399481'!$C64),日收益率!D65,IF(AND('排序（修正久期）'!D64=MAX('排序（修正久期）'!$B64:$F64),'399481'!$B64&lt;'399481'!$C64),日收益率!D65,"")),"")</f>
        <v/>
      </c>
      <c r="E65" s="4" t="str">
        <f ca="1">IFERROR(IF(AND('排序（修正久期）'!E64=1,'399481'!$B64&gt;='399481'!$C64),日收益率!E65,IF(AND('排序（修正久期）'!E64=MAX('排序（修正久期）'!$B64:$F64),'399481'!$B64&lt;'399481'!$C64),日收益率!E65,"")),"")</f>
        <v/>
      </c>
      <c r="F65" s="4" t="str">
        <f ca="1">IFERROR(IF(AND('排序（修正久期）'!F64=1,'399481'!$B64&gt;='399481'!$C64),日收益率!F65,IF(AND('排序（修正久期）'!F64=MAX('排序（修正久期）'!$B64:$F64),'399481'!$B64&lt;'399481'!$C64),日收益率!F65,"")),"")</f>
        <v/>
      </c>
      <c r="H65" s="9">
        <f t="shared" ca="1" si="0"/>
        <v>0.95429265508518613</v>
      </c>
    </row>
    <row r="66" spans="1:8" x14ac:dyDescent="0.15">
      <c r="A66" s="1">
        <v>42374</v>
      </c>
      <c r="B66" s="4" t="str">
        <f ca="1">IFERROR(IF(AND('排序（修正久期）'!B65=1,'399481'!$B65&gt;='399481'!$C65),日收益率!B66,IF(AND('排序（修正久期）'!B65=MAX('排序（修正久期）'!$B65:$F65),'399481'!$B65&lt;'399481'!$C65),日收益率!B66,"")),"")</f>
        <v/>
      </c>
      <c r="C66" s="4">
        <f ca="1">IFERROR(IF(AND('排序（修正久期）'!C65=1,'399481'!$B65&gt;='399481'!$C65),日收益率!C66,IF(AND('排序（修正久期）'!C65=MAX('排序（修正久期）'!$B65:$F65),'399481'!$B65&lt;'399481'!$C65),日收益率!C66,"")),"")</f>
        <v>5.9456016060832617E-4</v>
      </c>
      <c r="D66" s="4" t="str">
        <f ca="1">IFERROR(IF(AND('排序（修正久期）'!D65=1,'399481'!$B65&gt;='399481'!$C65),日收益率!D66,IF(AND('排序（修正久期）'!D65=MAX('排序（修正久期）'!$B65:$F65),'399481'!$B65&lt;'399481'!$C65),日收益率!D66,"")),"")</f>
        <v/>
      </c>
      <c r="E66" s="4" t="str">
        <f ca="1">IFERROR(IF(AND('排序（修正久期）'!E65=1,'399481'!$B65&gt;='399481'!$C65),日收益率!E66,IF(AND('排序（修正久期）'!E65=MAX('排序（修正久期）'!$B65:$F65),'399481'!$B65&lt;'399481'!$C65),日收益率!E66,"")),"")</f>
        <v/>
      </c>
      <c r="F66" s="4" t="str">
        <f ca="1">IFERROR(IF(AND('排序（修正久期）'!F65=1,'399481'!$B65&gt;='399481'!$C65),日收益率!F66,IF(AND('排序（修正久期）'!F65=MAX('排序（修正久期）'!$B65:$F65),'399481'!$B65&lt;'399481'!$C65),日收益率!F66,"")),"")</f>
        <v/>
      </c>
      <c r="H66" s="9">
        <f t="shared" ca="1" si="0"/>
        <v>0.95486003947946096</v>
      </c>
    </row>
    <row r="67" spans="1:8" x14ac:dyDescent="0.15">
      <c r="A67" s="1">
        <v>42375</v>
      </c>
      <c r="B67" s="4" t="str">
        <f ca="1">IFERROR(IF(AND('排序（修正久期）'!B66=1,'399481'!$B66&gt;='399481'!$C66),日收益率!B67,IF(AND('排序（修正久期）'!B66=MAX('排序（修正久期）'!$B66:$F66),'399481'!$B66&lt;'399481'!$C66),日收益率!B67,"")),"")</f>
        <v/>
      </c>
      <c r="C67" s="4">
        <f ca="1">IFERROR(IF(AND('排序（修正久期）'!C66=1,'399481'!$B66&gt;='399481'!$C66),日收益率!C67,IF(AND('排序（修正久期）'!C66=MAX('排序（修正久期）'!$B66:$F66),'399481'!$B66&lt;'399481'!$C66),日收益率!C67,"")),"")</f>
        <v>3.1253737908465418E-4</v>
      </c>
      <c r="D67" s="4" t="str">
        <f ca="1">IFERROR(IF(AND('排序（修正久期）'!D66=1,'399481'!$B66&gt;='399481'!$C66),日收益率!D67,IF(AND('排序（修正久期）'!D66=MAX('排序（修正久期）'!$B66:$F66),'399481'!$B66&lt;'399481'!$C66),日收益率!D67,"")),"")</f>
        <v/>
      </c>
      <c r="E67" s="4" t="str">
        <f ca="1">IFERROR(IF(AND('排序（修正久期）'!E66=1,'399481'!$B66&gt;='399481'!$C66),日收益率!E67,IF(AND('排序（修正久期）'!E66=MAX('排序（修正久期）'!$B66:$F66),'399481'!$B66&lt;'399481'!$C66),日收益率!E67,"")),"")</f>
        <v/>
      </c>
      <c r="F67" s="4" t="str">
        <f ca="1">IFERROR(IF(AND('排序（修正久期）'!F66=1,'399481'!$B66&gt;='399481'!$C66),日收益率!F67,IF(AND('排序（修正久期）'!F66=MAX('排序（修正久期）'!$B66:$F66),'399481'!$B66&lt;'399481'!$C66),日收益率!F67,"")),"")</f>
        <v/>
      </c>
      <c r="H67" s="9">
        <f t="shared" ca="1" si="0"/>
        <v>0.95515846893359257</v>
      </c>
    </row>
    <row r="68" spans="1:8" x14ac:dyDescent="0.15">
      <c r="A68" s="1">
        <v>42376</v>
      </c>
      <c r="B68" s="4" t="str">
        <f ca="1">IFERROR(IF(AND('排序（修正久期）'!B67=1,'399481'!$B67&gt;='399481'!$C67),日收益率!B68,IF(AND('排序（修正久期）'!B67=MAX('排序（修正久期）'!$B67:$F67),'399481'!$B67&lt;'399481'!$C67),日收益率!B68,"")),"")</f>
        <v/>
      </c>
      <c r="C68" s="4">
        <f ca="1">IFERROR(IF(AND('排序（修正久期）'!C67=1,'399481'!$B67&gt;='399481'!$C67),日收益率!C68,IF(AND('排序（修正久期）'!C67=MAX('排序（修正久期）'!$B67:$F67),'399481'!$B67&lt;'399481'!$C67),日收益率!C68,"")),"")</f>
        <v>2.1857923497270448E-4</v>
      </c>
      <c r="D68" s="4" t="str">
        <f ca="1">IFERROR(IF(AND('排序（修正久期）'!D67=1,'399481'!$B67&gt;='399481'!$C67),日收益率!D68,IF(AND('排序（修正久期）'!D67=MAX('排序（修正久期）'!$B67:$F67),'399481'!$B67&lt;'399481'!$C67),日收益率!D68,"")),"")</f>
        <v/>
      </c>
      <c r="E68" s="4" t="str">
        <f ca="1">IFERROR(IF(AND('排序（修正久期）'!E67=1,'399481'!$B67&gt;='399481'!$C67),日收益率!E68,IF(AND('排序（修正久期）'!E67=MAX('排序（修正久期）'!$B67:$F67),'399481'!$B67&lt;'399481'!$C67),日收益率!E68,"")),"")</f>
        <v/>
      </c>
      <c r="F68" s="4" t="str">
        <f ca="1">IFERROR(IF(AND('排序（修正久期）'!F67=1,'399481'!$B67&gt;='399481'!$C67),日收益率!F68,IF(AND('排序（修正久期）'!F67=MAX('排序（修正久期）'!$B67:$F67),'399481'!$B67&lt;'399481'!$C67),日收益率!F68,"")),"")</f>
        <v/>
      </c>
      <c r="H68" s="9">
        <f t="shared" ca="1" si="0"/>
        <v>0.95536724674100981</v>
      </c>
    </row>
    <row r="69" spans="1:8" x14ac:dyDescent="0.15">
      <c r="A69" s="1">
        <v>42377</v>
      </c>
      <c r="B69" s="4" t="str">
        <f ca="1">IFERROR(IF(AND('排序（修正久期）'!B68=1,'399481'!$B68&gt;='399481'!$C68),日收益率!B69,IF(AND('排序（修正久期）'!B68=MAX('排序（修正久期）'!$B68:$F68),'399481'!$B68&lt;'399481'!$C68),日收益率!B69,"")),"")</f>
        <v/>
      </c>
      <c r="C69" s="4">
        <f ca="1">IFERROR(IF(AND('排序（修正久期）'!C68=1,'399481'!$B68&gt;='399481'!$C68),日收益率!C69,IF(AND('排序（修正久期）'!C68=MAX('排序（修正久期）'!$B68:$F68),'399481'!$B68&lt;'399481'!$C68),日收益率!C69,"")),"")</f>
        <v>2.1853146853145766E-4</v>
      </c>
      <c r="D69" s="4" t="str">
        <f ca="1">IFERROR(IF(AND('排序（修正久期）'!D68=1,'399481'!$B68&gt;='399481'!$C68),日收益率!D69,IF(AND('排序（修正久期）'!D68=MAX('排序（修正久期）'!$B68:$F68),'399481'!$B68&lt;'399481'!$C68),日收益率!D69,"")),"")</f>
        <v/>
      </c>
      <c r="E69" s="4" t="str">
        <f ca="1">IFERROR(IF(AND('排序（修正久期）'!E68=1,'399481'!$B68&gt;='399481'!$C68),日收益率!E69,IF(AND('排序（修正久期）'!E68=MAX('排序（修正久期）'!$B68:$F68),'399481'!$B68&lt;'399481'!$C68),日收益率!E69,"")),"")</f>
        <v/>
      </c>
      <c r="F69" s="4" t="str">
        <f ca="1">IFERROR(IF(AND('排序（修正久期）'!F68=1,'399481'!$B68&gt;='399481'!$C68),日收益率!F69,IF(AND('排序（修正久期）'!F68=MAX('排序（修正久期）'!$B68:$F68),'399481'!$B68&lt;'399481'!$C68),日收益率!F69,"")),"")</f>
        <v/>
      </c>
      <c r="H69" s="9">
        <f t="shared" ref="H69:H132" ca="1" si="1">IFERROR(H68*(1+AVERAGE(B69:F69)),H68)</f>
        <v>0.95557602454842694</v>
      </c>
    </row>
    <row r="70" spans="1:8" x14ac:dyDescent="0.15">
      <c r="A70" s="1">
        <v>42380</v>
      </c>
      <c r="B70" s="4" t="str">
        <f ca="1">IFERROR(IF(AND('排序（修正久期）'!B69=1,'399481'!$B69&gt;='399481'!$C69),日收益率!B70,IF(AND('排序（修正久期）'!B69=MAX('排序（修正久期）'!$B69:$F69),'399481'!$B69&lt;'399481'!$C69),日收益率!B70,"")),"")</f>
        <v/>
      </c>
      <c r="C70" s="4">
        <f ca="1">IFERROR(IF(AND('排序（修正久期）'!C69=1,'399481'!$B69&gt;='399481'!$C69),日收益率!C70,IF(AND('排序（修正久期）'!C69=MAX('排序（修正久期）'!$B69:$F69),'399481'!$B69&lt;'399481'!$C69),日收益率!C70,"")),"")</f>
        <v>6.5545116888787724E-4</v>
      </c>
      <c r="D70" s="4" t="str">
        <f ca="1">IFERROR(IF(AND('排序（修正久期）'!D69=1,'399481'!$B69&gt;='399481'!$C69),日收益率!D70,IF(AND('排序（修正久期）'!D69=MAX('排序（修正久期）'!$B69:$F69),'399481'!$B69&lt;'399481'!$C69),日收益率!D70,"")),"")</f>
        <v/>
      </c>
      <c r="E70" s="4" t="str">
        <f ca="1">IFERROR(IF(AND('排序（修正久期）'!E69=1,'399481'!$B69&gt;='399481'!$C69),日收益率!E70,IF(AND('排序（修正久期）'!E69=MAX('排序（修正久期）'!$B69:$F69),'399481'!$B69&lt;'399481'!$C69),日收益率!E70,"")),"")</f>
        <v/>
      </c>
      <c r="F70" s="4" t="str">
        <f ca="1">IFERROR(IF(AND('排序（修正久期）'!F69=1,'399481'!$B69&gt;='399481'!$C69),日收益率!F70,IF(AND('排序（修正久期）'!F69=MAX('排序（修正久期）'!$B69:$F69),'399481'!$B69&lt;'399481'!$C69),日收益率!F70,"")),"")</f>
        <v/>
      </c>
      <c r="H70" s="9">
        <f t="shared" ca="1" si="1"/>
        <v>0.95620235797067843</v>
      </c>
    </row>
    <row r="71" spans="1:8" x14ac:dyDescent="0.15">
      <c r="A71" s="1">
        <v>42381</v>
      </c>
      <c r="B71" s="4" t="str">
        <f ca="1">IFERROR(IF(AND('排序（修正久期）'!B70=1,'399481'!$B70&gt;='399481'!$C70),日收益率!B71,IF(AND('排序（修正久期）'!B70=MAX('排序（修正久期）'!$B70:$F70),'399481'!$B70&lt;'399481'!$C70),日收益率!B71,"")),"")</f>
        <v/>
      </c>
      <c r="C71" s="4">
        <f ca="1">IFERROR(IF(AND('排序（修正久期）'!C70=1,'399481'!$B70&gt;='399481'!$C70),日收益率!C71,IF(AND('排序（修正久期）'!C70=MAX('排序（修正久期）'!$B70:$F70),'399481'!$B70&lt;'399481'!$C70),日收益率!C71,"")),"")</f>
        <v>2.1834061135383998E-4</v>
      </c>
      <c r="D71" s="4" t="str">
        <f ca="1">IFERROR(IF(AND('排序（修正久期）'!D70=1,'399481'!$B70&gt;='399481'!$C70),日收益率!D71,IF(AND('排序（修正久期）'!D70=MAX('排序（修正久期）'!$B70:$F70),'399481'!$B70&lt;'399481'!$C70),日收益率!D71,"")),"")</f>
        <v/>
      </c>
      <c r="E71" s="4" t="str">
        <f ca="1">IFERROR(IF(AND('排序（修正久期）'!E70=1,'399481'!$B70&gt;='399481'!$C70),日收益率!E71,IF(AND('排序（修正久期）'!E70=MAX('排序（修正久期）'!$B70:$F70),'399481'!$B70&lt;'399481'!$C70),日收益率!E71,"")),"")</f>
        <v/>
      </c>
      <c r="F71" s="4" t="str">
        <f ca="1">IFERROR(IF(AND('排序（修正久期）'!F70=1,'399481'!$B70&gt;='399481'!$C70),日收益率!F71,IF(AND('排序（修正久期）'!F70=MAX('排序（修正久期）'!$B70:$F70),'399481'!$B70&lt;'399481'!$C70),日收益率!F71,"")),"")</f>
        <v/>
      </c>
      <c r="H71" s="9">
        <f t="shared" ca="1" si="1"/>
        <v>0.95641113577809578</v>
      </c>
    </row>
    <row r="72" spans="1:8" x14ac:dyDescent="0.15">
      <c r="A72" s="1">
        <v>42382</v>
      </c>
      <c r="B72" s="4" t="str">
        <f ca="1">IFERROR(IF(AND('排序（修正久期）'!B71=1,'399481'!$B71&gt;='399481'!$C71),日收益率!B72,IF(AND('排序（修正久期）'!B71=MAX('排序（修正久期）'!$B71:$F71),'399481'!$B71&lt;'399481'!$C71),日收益率!B72,"")),"")</f>
        <v/>
      </c>
      <c r="C72" s="4">
        <f ca="1">IFERROR(IF(AND('排序（修正久期）'!C71=1,'399481'!$B71&gt;='399481'!$C71),日收益率!C72,IF(AND('排序（修正久期）'!C71=MAX('排序（修正久期）'!$B71:$F71),'399481'!$B71&lt;'399481'!$C71),日收益率!C72,"")),"")</f>
        <v>8.6546733952259647E-3</v>
      </c>
      <c r="D72" s="4" t="str">
        <f ca="1">IFERROR(IF(AND('排序（修正久期）'!D71=1,'399481'!$B71&gt;='399481'!$C71),日收益率!D72,IF(AND('排序（修正久期）'!D71=MAX('排序（修正久期）'!$B71:$F71),'399481'!$B71&lt;'399481'!$C71),日收益率!D72,"")),"")</f>
        <v/>
      </c>
      <c r="E72" s="4" t="str">
        <f ca="1">IFERROR(IF(AND('排序（修正久期）'!E71=1,'399481'!$B71&gt;='399481'!$C71),日收益率!E72,IF(AND('排序（修正久期）'!E71=MAX('排序（修正久期）'!$B71:$F71),'399481'!$B71&lt;'399481'!$C71),日收益率!E72,"")),"")</f>
        <v/>
      </c>
      <c r="F72" s="4" t="str">
        <f ca="1">IFERROR(IF(AND('排序（修正久期）'!F71=1,'399481'!$B71&gt;='399481'!$C71),日收益率!F72,IF(AND('排序（修正久期）'!F71=MAX('排序（修正久期）'!$B71:$F71),'399481'!$B71&lt;'399481'!$C71),日收益率!F72,"")),"")</f>
        <v/>
      </c>
      <c r="H72" s="9">
        <f t="shared" ca="1" si="1"/>
        <v>0.96468856178981233</v>
      </c>
    </row>
    <row r="73" spans="1:8" x14ac:dyDescent="0.15">
      <c r="A73" s="1">
        <v>42383</v>
      </c>
      <c r="B73" s="4" t="str">
        <f ca="1">IFERROR(IF(AND('排序（修正久期）'!B72=1,'399481'!$B72&gt;='399481'!$C72),日收益率!B73,IF(AND('排序（修正久期）'!B72=MAX('排序（修正久期）'!$B72:$F72),'399481'!$B72&lt;'399481'!$C72),日收益率!B73,"")),"")</f>
        <v/>
      </c>
      <c r="C73" s="4">
        <f ca="1">IFERROR(IF(AND('排序（修正久期）'!C72=1,'399481'!$B72&gt;='399481'!$C72),日收益率!C73,IF(AND('排序（修正久期）'!C72=MAX('排序（修正久期）'!$B72:$F72),'399481'!$B72&lt;'399481'!$C72),日收益率!C73,"")),"")</f>
        <v>-8.147572914412371E-3</v>
      </c>
      <c r="D73" s="4" t="str">
        <f ca="1">IFERROR(IF(AND('排序（修正久期）'!D72=1,'399481'!$B72&gt;='399481'!$C72),日收益率!D73,IF(AND('排序（修正久期）'!D72=MAX('排序（修正久期）'!$B72:$F72),'399481'!$B72&lt;'399481'!$C72),日收益率!D73,"")),"")</f>
        <v/>
      </c>
      <c r="E73" s="4" t="str">
        <f ca="1">IFERROR(IF(AND('排序（修正久期）'!E72=1,'399481'!$B72&gt;='399481'!$C72),日收益率!E73,IF(AND('排序（修正久期）'!E72=MAX('排序（修正久期）'!$B72:$F72),'399481'!$B72&lt;'399481'!$C72),日收益率!E73,"")),"")</f>
        <v/>
      </c>
      <c r="F73" s="4" t="str">
        <f ca="1">IFERROR(IF(AND('排序（修正久期）'!F72=1,'399481'!$B72&gt;='399481'!$C72),日收益率!F73,IF(AND('排序（修正久期）'!F72=MAX('排序（修正久期）'!$B72:$F72),'399481'!$B72&lt;'399481'!$C72),日收益率!F73,"")),"")</f>
        <v/>
      </c>
      <c r="H73" s="9">
        <f t="shared" ca="1" si="1"/>
        <v>0.95682869139293025</v>
      </c>
    </row>
    <row r="74" spans="1:8" x14ac:dyDescent="0.15">
      <c r="A74" s="1">
        <v>42384</v>
      </c>
      <c r="B74" s="4" t="str">
        <f ca="1">IFERROR(IF(AND('排序（修正久期）'!B73=1,'399481'!$B73&gt;='399481'!$C73),日收益率!B74,IF(AND('排序（修正久期）'!B73=MAX('排序（修正久期）'!$B73:$F73),'399481'!$B73&lt;'399481'!$C73),日收益率!B74,"")),"")</f>
        <v/>
      </c>
      <c r="C74" s="4">
        <f ca="1">IFERROR(IF(AND('排序（修正久期）'!C73=1,'399481'!$B73&gt;='399481'!$C73),日收益率!C74,IF(AND('排序（修正久期）'!C73=MAX('排序（修正久期）'!$B73:$F73),'399481'!$B73&lt;'399481'!$C73),日收益率!C74,"")),"")</f>
        <v>-7.1876885163835169E-4</v>
      </c>
      <c r="D74" s="4" t="str">
        <f ca="1">IFERROR(IF(AND('排序（修正久期）'!D73=1,'399481'!$B73&gt;='399481'!$C73),日收益率!D74,IF(AND('排序（修正久期）'!D73=MAX('排序（修正久期）'!$B73:$F73),'399481'!$B73&lt;'399481'!$C73),日收益率!D74,"")),"")</f>
        <v/>
      </c>
      <c r="E74" s="4" t="str">
        <f ca="1">IFERROR(IF(AND('排序（修正久期）'!E73=1,'399481'!$B73&gt;='399481'!$C73),日收益率!E74,IF(AND('排序（修正久期）'!E73=MAX('排序（修正久期）'!$B73:$F73),'399481'!$B73&lt;'399481'!$C73),日收益率!E74,"")),"")</f>
        <v/>
      </c>
      <c r="F74" s="4" t="str">
        <f ca="1">IFERROR(IF(AND('排序（修正久期）'!F73=1,'399481'!$B73&gt;='399481'!$C73),日收益率!F74,IF(AND('排序（修正久期）'!F73=MAX('排序（修正久期）'!$B73:$F73),'399481'!$B73&lt;'399481'!$C73),日收益率!F74,"")),"")</f>
        <v/>
      </c>
      <c r="H74" s="9">
        <f t="shared" ca="1" si="1"/>
        <v>0.9561409527332031</v>
      </c>
    </row>
    <row r="75" spans="1:8" x14ac:dyDescent="0.15">
      <c r="A75" s="1">
        <v>42387</v>
      </c>
      <c r="B75" s="4" t="str">
        <f ca="1">IFERROR(IF(AND('排序（修正久期）'!B74=1,'399481'!$B74&gt;='399481'!$C74),日收益率!B75,IF(AND('排序（修正久期）'!B74=MAX('排序（修正久期）'!$B74:$F74),'399481'!$B74&lt;'399481'!$C74),日收益率!B75,"")),"")</f>
        <v/>
      </c>
      <c r="C75" s="4">
        <f ca="1">IFERROR(IF(AND('排序（修正久期）'!C74=1,'399481'!$B74&gt;='399481'!$C74),日收益率!C75,IF(AND('排序（修正久期）'!C74=MAX('排序（修正久期）'!$B74:$F74),'399481'!$B74&lt;'399481'!$C74),日收益率!C75,"")),"")</f>
        <v>6.5506390084113519E-4</v>
      </c>
      <c r="D75" s="4" t="str">
        <f ca="1">IFERROR(IF(AND('排序（修正久期）'!D74=1,'399481'!$B74&gt;='399481'!$C74),日收益率!D75,IF(AND('排序（修正久期）'!D74=MAX('排序（修正久期）'!$B74:$F74),'399481'!$B74&lt;'399481'!$C74),日收益率!D75,"")),"")</f>
        <v/>
      </c>
      <c r="E75" s="4" t="str">
        <f ca="1">IFERROR(IF(AND('排序（修正久期）'!E74=1,'399481'!$B74&gt;='399481'!$C74),日收益率!E75,IF(AND('排序（修正久期）'!E74=MAX('排序（修正久期）'!$B74:$F74),'399481'!$B74&lt;'399481'!$C74),日收益率!E75,"")),"")</f>
        <v/>
      </c>
      <c r="F75" s="4" t="str">
        <f ca="1">IFERROR(IF(AND('排序（修正久期）'!F74=1,'399481'!$B74&gt;='399481'!$C74),日收益率!F75,IF(AND('排序（修正久期）'!F74=MAX('排序（修正久期）'!$B74:$F74),'399481'!$B74&lt;'399481'!$C74),日收益率!F75,"")),"")</f>
        <v/>
      </c>
      <c r="H75" s="9">
        <f t="shared" ca="1" si="1"/>
        <v>0.95676728615545448</v>
      </c>
    </row>
    <row r="76" spans="1:8" x14ac:dyDescent="0.15">
      <c r="A76" s="1">
        <v>42388</v>
      </c>
      <c r="B76" s="4" t="str">
        <f ca="1">IFERROR(IF(AND('排序（修正久期）'!B75=1,'399481'!$B75&gt;='399481'!$C75),日收益率!B76,IF(AND('排序（修正久期）'!B75=MAX('排序（修正久期）'!$B75:$F75),'399481'!$B75&lt;'399481'!$C75),日收益率!B76,"")),"")</f>
        <v/>
      </c>
      <c r="C76" s="4">
        <f ca="1">IFERROR(IF(AND('排序（修正久期）'!C75=1,'399481'!$B75&gt;='399481'!$C75),日收益率!C76,IF(AND('排序（修正久期）'!C75=MAX('排序（修正久期）'!$B75:$F75),'399481'!$B75&lt;'399481'!$C75),日收益率!C76,"")),"")</f>
        <v>-6.2511231484096985E-4</v>
      </c>
      <c r="D76" s="4" t="str">
        <f ca="1">IFERROR(IF(AND('排序（修正久期）'!D75=1,'399481'!$B75&gt;='399481'!$C75),日收益率!D76,IF(AND('排序（修正久期）'!D75=MAX('排序（修正久期）'!$B75:$F75),'399481'!$B75&lt;'399481'!$C75),日收益率!D76,"")),"")</f>
        <v/>
      </c>
      <c r="E76" s="4" t="str">
        <f ca="1">IFERROR(IF(AND('排序（修正久期）'!E75=1,'399481'!$B75&gt;='399481'!$C75),日收益率!E76,IF(AND('排序（修正久期）'!E75=MAX('排序（修正久期）'!$B75:$F75),'399481'!$B75&lt;'399481'!$C75),日收益率!E76,"")),"")</f>
        <v/>
      </c>
      <c r="F76" s="4" t="str">
        <f ca="1">IFERROR(IF(AND('排序（修正久期）'!F75=1,'399481'!$B75&gt;='399481'!$C75),日收益率!F76,IF(AND('排序（修正久期）'!F75=MAX('排序（修正久期）'!$B75:$F75),'399481'!$B75&lt;'399481'!$C75),日收益率!F76,"")),"")</f>
        <v/>
      </c>
      <c r="H76" s="9">
        <f t="shared" ca="1" si="1"/>
        <v>0.95616919914244169</v>
      </c>
    </row>
    <row r="77" spans="1:8" x14ac:dyDescent="0.15">
      <c r="A77" s="1">
        <v>42389</v>
      </c>
      <c r="B77" s="4" t="str">
        <f ca="1">IFERROR(IF(AND('排序（修正久期）'!B76=1,'399481'!$B76&gt;='399481'!$C76),日收益率!B77,IF(AND('排序（修正久期）'!B76=MAX('排序（修正久期）'!$B76:$F76),'399481'!$B76&lt;'399481'!$C76),日收益率!B77,"")),"")</f>
        <v/>
      </c>
      <c r="C77" s="4">
        <f ca="1">IFERROR(IF(AND('排序（修正久期）'!C76=1,'399481'!$B76&gt;='399481'!$C76),日收益率!C77,IF(AND('排序（修正久期）'!C76=MAX('排序（修正久期）'!$B76:$F76),'399481'!$B76&lt;'399481'!$C76),日收益率!C77,"")),"")</f>
        <v>1.2458690450345422E-4</v>
      </c>
      <c r="D77" s="4" t="str">
        <f ca="1">IFERROR(IF(AND('排序（修正久期）'!D76=1,'399481'!$B76&gt;='399481'!$C76),日收益率!D77,IF(AND('排序（修正久期）'!D76=MAX('排序（修正久期）'!$B76:$F76),'399481'!$B76&lt;'399481'!$C76),日收益率!D77,"")),"")</f>
        <v/>
      </c>
      <c r="E77" s="4" t="str">
        <f ca="1">IFERROR(IF(AND('排序（修正久期）'!E76=1,'399481'!$B76&gt;='399481'!$C76),日收益率!E77,IF(AND('排序（修正久期）'!E76=MAX('排序（修正久期）'!$B76:$F76),'399481'!$B76&lt;'399481'!$C76),日收益率!E77,"")),"")</f>
        <v/>
      </c>
      <c r="F77" s="4" t="str">
        <f ca="1">IFERROR(IF(AND('排序（修正久期）'!F76=1,'399481'!$B76&gt;='399481'!$C76),日收益率!F77,IF(AND('排序（修正久期）'!F76=MAX('排序（修正久期）'!$B76:$F76),'399481'!$B76&lt;'399481'!$C76),日收益率!F77,"")),"")</f>
        <v/>
      </c>
      <c r="H77" s="9">
        <f t="shared" ca="1" si="1"/>
        <v>0.95628832530314445</v>
      </c>
    </row>
    <row r="78" spans="1:8" x14ac:dyDescent="0.15">
      <c r="A78" s="1">
        <v>42390</v>
      </c>
      <c r="B78" s="4" t="str">
        <f ca="1">IFERROR(IF(AND('排序（修正久期）'!B77=1,'399481'!$B77&gt;='399481'!$C77),日收益率!B78,IF(AND('排序（修正久期）'!B77=MAX('排序（修正久期）'!$B77:$F77),'399481'!$B77&lt;'399481'!$C77),日收益率!B78,"")),"")</f>
        <v/>
      </c>
      <c r="C78" s="4">
        <f ca="1">IFERROR(IF(AND('排序（修正久期）'!C77=1,'399481'!$B77&gt;='399481'!$C77),日收益率!C78,IF(AND('排序（修正久期）'!C77=MAX('排序（修正久期）'!$B77:$F77),'399481'!$B77&lt;'399481'!$C77),日收益率!C78,"")),"")</f>
        <v>2.1832098321494797E-4</v>
      </c>
      <c r="D78" s="4" t="str">
        <f ca="1">IFERROR(IF(AND('排序（修正久期）'!D77=1,'399481'!$B77&gt;='399481'!$C77),日收益率!D78,IF(AND('排序（修正久期）'!D77=MAX('排序（修正久期）'!$B77:$F77),'399481'!$B77&lt;'399481'!$C77),日收益率!D78,"")),"")</f>
        <v/>
      </c>
      <c r="E78" s="4" t="str">
        <f ca="1">IFERROR(IF(AND('排序（修正久期）'!E77=1,'399481'!$B77&gt;='399481'!$C77),日收益率!E78,IF(AND('排序（修正久期）'!E77=MAX('排序（修正久期）'!$B77:$F77),'399481'!$B77&lt;'399481'!$C77),日收益率!E78,"")),"")</f>
        <v/>
      </c>
      <c r="F78" s="4" t="str">
        <f ca="1">IFERROR(IF(AND('排序（修正久期）'!F77=1,'399481'!$B77&gt;='399481'!$C77),日收益率!F78,IF(AND('排序（修正久期）'!F77=MAX('排序（修正久期）'!$B77:$F77),'399481'!$B77&lt;'399481'!$C77),日收益率!F78,"")),"")</f>
        <v/>
      </c>
      <c r="H78" s="9">
        <f t="shared" ca="1" si="1"/>
        <v>0.95649710311056158</v>
      </c>
    </row>
    <row r="79" spans="1:8" x14ac:dyDescent="0.15">
      <c r="A79" s="1">
        <v>42391</v>
      </c>
      <c r="B79" s="4" t="str">
        <f ca="1">IFERROR(IF(AND('排序（修正久期）'!B78=1,'399481'!$B78&gt;='399481'!$C78),日收益率!B79,IF(AND('排序（修正久期）'!B78=MAX('排序（修正久期）'!$B78:$F78),'399481'!$B78&lt;'399481'!$C78),日收益率!B79,"")),"")</f>
        <v/>
      </c>
      <c r="C79" s="4">
        <f ca="1">IFERROR(IF(AND('排序（修正久期）'!C78=1,'399481'!$B78&gt;='399481'!$C78),日收益率!C79,IF(AND('排序（修正久期）'!C78=MAX('排序（修正久期）'!$B78:$F78),'399481'!$B78&lt;'399481'!$C78),日收益率!C79,"")),"")</f>
        <v>2.1827332956703138E-4</v>
      </c>
      <c r="D79" s="4" t="str">
        <f ca="1">IFERROR(IF(AND('排序（修正久期）'!D78=1,'399481'!$B78&gt;='399481'!$C78),日收益率!D79,IF(AND('排序（修正久期）'!D78=MAX('排序（修正久期）'!$B78:$F78),'399481'!$B78&lt;'399481'!$C78),日收益率!D79,"")),"")</f>
        <v/>
      </c>
      <c r="E79" s="4" t="str">
        <f ca="1">IFERROR(IF(AND('排序（修正久期）'!E78=1,'399481'!$B78&gt;='399481'!$C78),日收益率!E79,IF(AND('排序（修正久期）'!E78=MAX('排序（修正久期）'!$B78:$F78),'399481'!$B78&lt;'399481'!$C78),日收益率!E79,"")),"")</f>
        <v/>
      </c>
      <c r="F79" s="4" t="str">
        <f ca="1">IFERROR(IF(AND('排序（修正久期）'!F78=1,'399481'!$B78&gt;='399481'!$C78),日收益率!F79,IF(AND('排序（修正久期）'!F78=MAX('排序（修正久期）'!$B78:$F78),'399481'!$B78&lt;'399481'!$C78),日收益率!F79,"")),"")</f>
        <v/>
      </c>
      <c r="H79" s="9">
        <f t="shared" ca="1" si="1"/>
        <v>0.9567058809179787</v>
      </c>
    </row>
    <row r="80" spans="1:8" x14ac:dyDescent="0.15">
      <c r="A80" s="1">
        <v>42394</v>
      </c>
      <c r="B80" s="4" t="str">
        <f ca="1">IFERROR(IF(AND('排序（修正久期）'!B79=1,'399481'!$B79&gt;='399481'!$C79),日收益率!B80,IF(AND('排序（修正久期）'!B79=MAX('排序（修正久期）'!$B79:$F79),'399481'!$B79&lt;'399481'!$C79),日收益率!B80,"")),"")</f>
        <v/>
      </c>
      <c r="C80" s="4">
        <f ca="1">IFERROR(IF(AND('排序（修正久期）'!C79=1,'399481'!$B79&gt;='399481'!$C79),日收益率!C80,IF(AND('排序（修正久期）'!C79=MAX('排序（修正久期）'!$B79:$F79),'399481'!$B79&lt;'399481'!$C79),日收益率!C80,"")),"")</f>
        <v>6.5467709015276654E-4</v>
      </c>
      <c r="D80" s="4" t="str">
        <f ca="1">IFERROR(IF(AND('排序（修正久期）'!D79=1,'399481'!$B79&gt;='399481'!$C79),日收益率!D80,IF(AND('排序（修正久期）'!D79=MAX('排序（修正久期）'!$B79:$F79),'399481'!$B79&lt;'399481'!$C79),日收益率!D80,"")),"")</f>
        <v/>
      </c>
      <c r="E80" s="4" t="str">
        <f ca="1">IFERROR(IF(AND('排序（修正久期）'!E79=1,'399481'!$B79&gt;='399481'!$C79),日收益率!E80,IF(AND('排序（修正久期）'!E79=MAX('排序（修正久期）'!$B79:$F79),'399481'!$B79&lt;'399481'!$C79),日收益率!E80,"")),"")</f>
        <v/>
      </c>
      <c r="F80" s="4" t="str">
        <f ca="1">IFERROR(IF(AND('排序（修正久期）'!F79=1,'399481'!$B79&gt;='399481'!$C79),日收益率!F80,IF(AND('排序（修正久期）'!F79=MAX('排序（修正久期）'!$B79:$F79),'399481'!$B79&lt;'399481'!$C79),日收益率!F80,"")),"")</f>
        <v/>
      </c>
      <c r="H80" s="9">
        <f t="shared" ca="1" si="1"/>
        <v>0.95733221434023008</v>
      </c>
    </row>
    <row r="81" spans="1:8" x14ac:dyDescent="0.15">
      <c r="A81" s="1">
        <v>42395</v>
      </c>
      <c r="B81" s="4" t="str">
        <f ca="1">IFERROR(IF(AND('排序（修正久期）'!B80=1,'399481'!$B80&gt;='399481'!$C80),日收益率!B81,IF(AND('排序（修正久期）'!B80=MAX('排序（修正久期）'!$B80:$F80),'399481'!$B80&lt;'399481'!$C80),日收益率!B81,"")),"")</f>
        <v/>
      </c>
      <c r="C81" s="4">
        <f ca="1">IFERROR(IF(AND('排序（修正久期）'!C80=1,'399481'!$B80&gt;='399481'!$C80),日收益率!C81,IF(AND('排序（修正久期）'!C80=MAX('排序（修正久期）'!$B80:$F80),'399481'!$B80&lt;'399481'!$C80),日收益率!C81,"")),"")</f>
        <v>2.1808292282421426E-4</v>
      </c>
      <c r="D81" s="4" t="str">
        <f ca="1">IFERROR(IF(AND('排序（修正久期）'!D80=1,'399481'!$B80&gt;='399481'!$C80),日收益率!D81,IF(AND('排序（修正久期）'!D80=MAX('排序（修正久期）'!$B80:$F80),'399481'!$B80&lt;'399481'!$C80),日收益率!D81,"")),"")</f>
        <v/>
      </c>
      <c r="E81" s="4" t="str">
        <f ca="1">IFERROR(IF(AND('排序（修正久期）'!E80=1,'399481'!$B80&gt;='399481'!$C80),日收益率!E81,IF(AND('排序（修正久期）'!E80=MAX('排序（修正久期）'!$B80:$F80),'399481'!$B80&lt;'399481'!$C80),日收益率!E81,"")),"")</f>
        <v/>
      </c>
      <c r="F81" s="4" t="str">
        <f ca="1">IFERROR(IF(AND('排序（修正久期）'!F80=1,'399481'!$B80&gt;='399481'!$C80),日收益率!F81,IF(AND('排序（修正久期）'!F80=MAX('排序（修正久期）'!$B80:$F80),'399481'!$B80&lt;'399481'!$C80),日收益率!F81,"")),"")</f>
        <v/>
      </c>
      <c r="H81" s="9">
        <f t="shared" ca="1" si="1"/>
        <v>0.95754099214764721</v>
      </c>
    </row>
    <row r="82" spans="1:8" x14ac:dyDescent="0.15">
      <c r="A82" s="1">
        <v>42396</v>
      </c>
      <c r="B82" s="4" t="str">
        <f ca="1">IFERROR(IF(AND('排序（修正久期）'!B81=1,'399481'!$B81&gt;='399481'!$C81),日收益率!B82,IF(AND('排序（修正久期）'!B81=MAX('排序（修正久期）'!$B81:$F81),'399481'!$B81&lt;'399481'!$C81),日收益率!B82,"")),"")</f>
        <v/>
      </c>
      <c r="C82" s="4">
        <f ca="1">IFERROR(IF(AND('排序（修正久期）'!C81=1,'399481'!$B81&gt;='399481'!$C81),日收益率!C82,IF(AND('排序（修正久期）'!C81=MAX('排序（修正久期）'!$B81:$F81),'399481'!$B81&lt;'399481'!$C81),日收益率!C82,"")),"")</f>
        <v>-1.7481306673163832E-3</v>
      </c>
      <c r="D82" s="4" t="str">
        <f ca="1">IFERROR(IF(AND('排序（修正久期）'!D81=1,'399481'!$B81&gt;='399481'!$C81),日收益率!D82,IF(AND('排序（修正久期）'!D81=MAX('排序（修正久期）'!$B81:$F81),'399481'!$B81&lt;'399481'!$C81),日收益率!D82,"")),"")</f>
        <v/>
      </c>
      <c r="E82" s="4" t="str">
        <f ca="1">IFERROR(IF(AND('排序（修正久期）'!E81=1,'399481'!$B81&gt;='399481'!$C81),日收益率!E82,IF(AND('排序（修正久期）'!E81=MAX('排序（修正久期）'!$B81:$F81),'399481'!$B81&lt;'399481'!$C81),日收益率!E82,"")),"")</f>
        <v/>
      </c>
      <c r="F82" s="4" t="str">
        <f ca="1">IFERROR(IF(AND('排序（修正久期）'!F81=1,'399481'!$B81&gt;='399481'!$C81),日收益率!F82,IF(AND('排序（修正久期）'!F81=MAX('排序（修正久期）'!$B81:$F81),'399481'!$B81&lt;'399481'!$C81),日收益率!F82,"")),"")</f>
        <v/>
      </c>
      <c r="H82" s="9">
        <f t="shared" ca="1" si="1"/>
        <v>0.9558670853740614</v>
      </c>
    </row>
    <row r="83" spans="1:8" x14ac:dyDescent="0.15">
      <c r="A83" s="1">
        <v>42397</v>
      </c>
      <c r="B83" s="4" t="str">
        <f ca="1">IFERROR(IF(AND('排序（修正久期）'!B82=1,'399481'!$B82&gt;='399481'!$C82),日收益率!B83,IF(AND('排序（修正久期）'!B82=MAX('排序（修正久期）'!$B82:$F82),'399481'!$B82&lt;'399481'!$C82),日收益率!B83,"")),"")</f>
        <v/>
      </c>
      <c r="C83" s="4">
        <f ca="1">IFERROR(IF(AND('排序（修正久期）'!C82=1,'399481'!$B82&gt;='399481'!$C82),日收益率!C83,IF(AND('排序（修正久期）'!C82=MAX('排序（修正久期）'!$B82:$F82),'399481'!$B82&lt;'399481'!$C82),日收益率!C83,"")),"")</f>
        <v>1.8128627170841405E-3</v>
      </c>
      <c r="D83" s="4" t="str">
        <f ca="1">IFERROR(IF(AND('排序（修正久期）'!D82=1,'399481'!$B82&gt;='399481'!$C82),日收益率!D83,IF(AND('排序（修正久期）'!D82=MAX('排序（修正久期）'!$B82:$F82),'399481'!$B82&lt;'399481'!$C82),日收益率!D83,"")),"")</f>
        <v/>
      </c>
      <c r="E83" s="4" t="str">
        <f ca="1">IFERROR(IF(AND('排序（修正久期）'!E82=1,'399481'!$B82&gt;='399481'!$C82),日收益率!E83,IF(AND('排序（修正久期）'!E82=MAX('排序（修正久期）'!$B82:$F82),'399481'!$B82&lt;'399481'!$C82),日收益率!E83,"")),"")</f>
        <v/>
      </c>
      <c r="F83" s="4" t="str">
        <f ca="1">IFERROR(IF(AND('排序（修正久期）'!F82=1,'399481'!$B82&gt;='399481'!$C82),日收益率!F83,IF(AND('排序（修正久期）'!F82=MAX('排序（修正久期）'!$B82:$F82),'399481'!$B82&lt;'399481'!$C82),日收益率!F83,"")),"")</f>
        <v/>
      </c>
      <c r="H83" s="9">
        <f t="shared" ca="1" si="1"/>
        <v>0.95759994117562397</v>
      </c>
    </row>
    <row r="84" spans="1:8" x14ac:dyDescent="0.15">
      <c r="A84" s="1">
        <v>42398</v>
      </c>
      <c r="B84" s="4" t="str">
        <f ca="1">IFERROR(IF(AND('排序（修正久期）'!B83=1,'399481'!$B83&gt;='399481'!$C83),日收益率!B84,IF(AND('排序（修正久期）'!B83=MAX('排序（修正久期）'!$B83:$F83),'399481'!$B83&lt;'399481'!$C83),日收益率!B84,"")),"")</f>
        <v/>
      </c>
      <c r="C84" s="4">
        <f ca="1">IFERROR(IF(AND('排序（修正久期）'!C83=1,'399481'!$B83&gt;='399481'!$C83),日收益率!C84,IF(AND('排序（修正久期）'!C83=MAX('排序（修正久期）'!$B83:$F83),'399481'!$B83&lt;'399481'!$C83),日收益率!C84,"")),"")</f>
        <v>2.1802195096309873E-4</v>
      </c>
      <c r="D84" s="4" t="str">
        <f ca="1">IFERROR(IF(AND('排序（修正久期）'!D83=1,'399481'!$B83&gt;='399481'!$C83),日收益率!D84,IF(AND('排序（修正久期）'!D83=MAX('排序（修正久期）'!$B83:$F83),'399481'!$B83&lt;'399481'!$C83),日收益率!D84,"")),"")</f>
        <v/>
      </c>
      <c r="E84" s="4" t="str">
        <f ca="1">IFERROR(IF(AND('排序（修正久期）'!E83=1,'399481'!$B83&gt;='399481'!$C83),日收益率!E84,IF(AND('排序（修正久期）'!E83=MAX('排序（修正久期）'!$B83:$F83),'399481'!$B83&lt;'399481'!$C83),日收益率!E84,"")),"")</f>
        <v/>
      </c>
      <c r="F84" s="4" t="str">
        <f ca="1">IFERROR(IF(AND('排序（修正久期）'!F83=1,'399481'!$B83&gt;='399481'!$C83),日收益率!F84,IF(AND('排序（修正久期）'!F83=MAX('排序（修正久期）'!$B83:$F83),'399481'!$B83&lt;'399481'!$C83),日收益率!F84,"")),"")</f>
        <v/>
      </c>
      <c r="H84" s="9">
        <f t="shared" ca="1" si="1"/>
        <v>0.95780871898304121</v>
      </c>
    </row>
    <row r="85" spans="1:8" x14ac:dyDescent="0.15">
      <c r="A85" s="1">
        <v>42401</v>
      </c>
      <c r="B85" s="4" t="str">
        <f ca="1">IFERROR(IF(AND('排序（修正久期）'!B84=1,'399481'!$B84&gt;='399481'!$C84),日收益率!B85,IF(AND('排序（修正久期）'!B84=MAX('排序（修正久期）'!$B84:$F84),'399481'!$B84&lt;'399481'!$C84),日收益率!B85,"")),"")</f>
        <v/>
      </c>
      <c r="C85" s="4">
        <f ca="1">IFERROR(IF(AND('排序（修正久期）'!C84=1,'399481'!$B84&gt;='399481'!$C84),日收益率!C85,IF(AND('排序（修正久期）'!C84=MAX('排序（修正久期）'!$B84:$F84),'399481'!$B84&lt;'399481'!$C84),日收益率!C85,"")),"")</f>
        <v>-1.1607779379106398E-2</v>
      </c>
      <c r="D85" s="4" t="str">
        <f ca="1">IFERROR(IF(AND('排序（修正久期）'!D84=1,'399481'!$B84&gt;='399481'!$C84),日收益率!D85,IF(AND('排序（修正久期）'!D84=MAX('排序（修正久期）'!$B84:$F84),'399481'!$B84&lt;'399481'!$C84),日收益率!D85,"")),"")</f>
        <v/>
      </c>
      <c r="E85" s="4" t="str">
        <f ca="1">IFERROR(IF(AND('排序（修正久期）'!E84=1,'399481'!$B84&gt;='399481'!$C84),日收益率!E85,IF(AND('排序（修正久期）'!E84=MAX('排序（修正久期）'!$B84:$F84),'399481'!$B84&lt;'399481'!$C84),日收益率!E85,"")),"")</f>
        <v/>
      </c>
      <c r="F85" s="4" t="str">
        <f ca="1">IFERROR(IF(AND('排序（修正久期）'!F84=1,'399481'!$B84&gt;='399481'!$C84),日收益率!F85,IF(AND('排序（修正久期）'!F84=MAX('排序（修正久期）'!$B84:$F84),'399481'!$B84&lt;'399481'!$C84),日收益率!F85,"")),"")</f>
        <v/>
      </c>
      <c r="H85" s="9">
        <f t="shared" ca="1" si="1"/>
        <v>0.94669068668570155</v>
      </c>
    </row>
    <row r="86" spans="1:8" x14ac:dyDescent="0.15">
      <c r="A86" s="1">
        <v>42402</v>
      </c>
      <c r="B86" s="4" t="str">
        <f ca="1">IFERROR(IF(AND('排序（修正久期）'!B85=1,'399481'!$B85&gt;='399481'!$C85),日收益率!B86,IF(AND('排序（修正久期）'!B85=MAX('排序（修正久期）'!$B85:$F85),'399481'!$B85&lt;'399481'!$C85),日收益率!B86,"")),"")</f>
        <v/>
      </c>
      <c r="C86" s="4">
        <f ca="1">IFERROR(IF(AND('排序（修正久期）'!C85=1,'399481'!$B85&gt;='399481'!$C85),日收益率!C86,IF(AND('排序（修正久期）'!C85=MAX('排序（修正久期）'!$B85:$F85),'399481'!$B85&lt;'399481'!$C85),日收益率!C86,"")),"")</f>
        <v>7.8873458691974818E-4</v>
      </c>
      <c r="D86" s="4" t="str">
        <f ca="1">IFERROR(IF(AND('排序（修正久期）'!D85=1,'399481'!$B85&gt;='399481'!$C85),日收益率!D86,IF(AND('排序（修正久期）'!D85=MAX('排序（修正久期）'!$B85:$F85),'399481'!$B85&lt;'399481'!$C85),日收益率!D86,"")),"")</f>
        <v/>
      </c>
      <c r="E86" s="4" t="str">
        <f ca="1">IFERROR(IF(AND('排序（修正久期）'!E85=1,'399481'!$B85&gt;='399481'!$C85),日收益率!E86,IF(AND('排序（修正久期）'!E85=MAX('排序（修正久期）'!$B85:$F85),'399481'!$B85&lt;'399481'!$C85),日收益率!E86,"")),"")</f>
        <v/>
      </c>
      <c r="F86" s="4" t="str">
        <f ca="1">IFERROR(IF(AND('排序（修正久期）'!F85=1,'399481'!$B85&gt;='399481'!$C85),日收益率!F86,IF(AND('排序（修正久期）'!F85=MAX('排序（修正久期）'!$B85:$F85),'399481'!$B85&lt;'399481'!$C85),日收益率!F86,"")),"")</f>
        <v/>
      </c>
      <c r="H86" s="9">
        <f t="shared" ca="1" si="1"/>
        <v>0.94743737437340536</v>
      </c>
    </row>
    <row r="87" spans="1:8" x14ac:dyDescent="0.15">
      <c r="A87" s="1">
        <v>42403</v>
      </c>
      <c r="B87" s="4" t="str">
        <f ca="1">IFERROR(IF(AND('排序（修正久期）'!B86=1,'399481'!$B86&gt;='399481'!$C86),日收益率!B87,IF(AND('排序（修正久期）'!B86=MAX('排序（修正久期）'!$B86:$F86),'399481'!$B86&lt;'399481'!$C86),日收益率!B87,"")),"")</f>
        <v/>
      </c>
      <c r="C87" s="4">
        <f ca="1">IFERROR(IF(AND('排序（修正久期）'!C86=1,'399481'!$B86&gt;='399481'!$C86),日收益率!C87,IF(AND('排序（修正久期）'!C86=MAX('排序（修正久期）'!$B86:$F86),'399481'!$B86&lt;'399481'!$C86),日收益率!C87,"")),"")</f>
        <v>2.2036053576135473E-4</v>
      </c>
      <c r="D87" s="4" t="str">
        <f ca="1">IFERROR(IF(AND('排序（修正久期）'!D86=1,'399481'!$B86&gt;='399481'!$C86),日收益率!D87,IF(AND('排序（修正久期）'!D86=MAX('排序（修正久期）'!$B86:$F86),'399481'!$B86&lt;'399481'!$C86),日收益率!D87,"")),"")</f>
        <v/>
      </c>
      <c r="E87" s="4" t="str">
        <f ca="1">IFERROR(IF(AND('排序（修正久期）'!E86=1,'399481'!$B86&gt;='399481'!$C86),日收益率!E87,IF(AND('排序（修正久期）'!E86=MAX('排序（修正久期）'!$B86:$F86),'399481'!$B86&lt;'399481'!$C86),日收益率!E87,"")),"")</f>
        <v/>
      </c>
      <c r="F87" s="4" t="str">
        <f ca="1">IFERROR(IF(AND('排序（修正久期）'!F86=1,'399481'!$B86&gt;='399481'!$C86),日收益率!F87,IF(AND('排序（修正久期）'!F86=MAX('排序（修正久期）'!$B86:$F86),'399481'!$B86&lt;'399481'!$C86),日收益率!F87,"")),"")</f>
        <v/>
      </c>
      <c r="H87" s="9">
        <f t="shared" ca="1" si="1"/>
        <v>0.9476461521808226</v>
      </c>
    </row>
    <row r="88" spans="1:8" x14ac:dyDescent="0.15">
      <c r="A88" s="1">
        <v>42404</v>
      </c>
      <c r="B88" s="4" t="str">
        <f ca="1">IFERROR(IF(AND('排序（修正久期）'!B87=1,'399481'!$B87&gt;='399481'!$C87),日收益率!B88,IF(AND('排序（修正久期）'!B87=MAX('排序（修正久期）'!$B87:$F87),'399481'!$B87&lt;'399481'!$C87),日收益率!B88,"")),"")</f>
        <v/>
      </c>
      <c r="C88" s="4">
        <f ca="1">IFERROR(IF(AND('排序（修正久期）'!C87=1,'399481'!$B87&gt;='399481'!$C87),日收益率!C88,IF(AND('排序（修正久期）'!C87=MAX('排序（修正久期）'!$B87:$F87),'399481'!$B87&lt;'399481'!$C87),日收益率!C88,"")),"")</f>
        <v>2.2031198769356664E-4</v>
      </c>
      <c r="D88" s="4" t="str">
        <f ca="1">IFERROR(IF(AND('排序（修正久期）'!D87=1,'399481'!$B87&gt;='399481'!$C87),日收益率!D88,IF(AND('排序（修正久期）'!D87=MAX('排序（修正久期）'!$B87:$F87),'399481'!$B87&lt;'399481'!$C87),日收益率!D88,"")),"")</f>
        <v/>
      </c>
      <c r="E88" s="4" t="str">
        <f ca="1">IFERROR(IF(AND('排序（修正久期）'!E87=1,'399481'!$B87&gt;='399481'!$C87),日收益率!E88,IF(AND('排序（修正久期）'!E87=MAX('排序（修正久期）'!$B87:$F87),'399481'!$B87&lt;'399481'!$C87),日收益率!E88,"")),"")</f>
        <v/>
      </c>
      <c r="F88" s="4" t="str">
        <f ca="1">IFERROR(IF(AND('排序（修正久期）'!F87=1,'399481'!$B87&gt;='399481'!$C87),日收益率!F88,IF(AND('排序（修正久期）'!F87=MAX('排序（修正久期）'!$B87:$F87),'399481'!$B87&lt;'399481'!$C87),日收益率!F88,"")),"")</f>
        <v/>
      </c>
      <c r="H88" s="9">
        <f t="shared" ca="1" si="1"/>
        <v>0.94785492998823972</v>
      </c>
    </row>
    <row r="89" spans="1:8" x14ac:dyDescent="0.15">
      <c r="A89" s="1">
        <v>42405</v>
      </c>
      <c r="B89" s="4" t="str">
        <f ca="1">IFERROR(IF(AND('排序（修正久期）'!B88=1,'399481'!$B88&gt;='399481'!$C88),日收益率!B89,IF(AND('排序（修正久期）'!B88=MAX('排序（修正久期）'!$B88:$F88),'399481'!$B88&lt;'399481'!$C88),日收益率!B89,"")),"")</f>
        <v/>
      </c>
      <c r="C89" s="4">
        <f ca="1">IFERROR(IF(AND('排序（修正久期）'!C88=1,'399481'!$B88&gt;='399481'!$C88),日收益率!C89,IF(AND('排序（修正久期）'!C88=MAX('排序（修正久期）'!$B88:$F88),'399481'!$B88&lt;'399481'!$C88),日收益率!C89,"")),"")</f>
        <v>2.5848564983550482E-3</v>
      </c>
      <c r="D89" s="4" t="str">
        <f ca="1">IFERROR(IF(AND('排序（修正久期）'!D88=1,'399481'!$B88&gt;='399481'!$C88),日收益率!D89,IF(AND('排序（修正久期）'!D88=MAX('排序（修正久期）'!$B88:$F88),'399481'!$B88&lt;'399481'!$C88),日收益率!D89,"")),"")</f>
        <v/>
      </c>
      <c r="E89" s="4" t="str">
        <f ca="1">IFERROR(IF(AND('排序（修正久期）'!E88=1,'399481'!$B88&gt;='399481'!$C88),日收益率!E89,IF(AND('排序（修正久期）'!E88=MAX('排序（修正久期）'!$B88:$F88),'399481'!$B88&lt;'399481'!$C88),日收益率!E89,"")),"")</f>
        <v/>
      </c>
      <c r="F89" s="4" t="str">
        <f ca="1">IFERROR(IF(AND('排序（修正久期）'!F88=1,'399481'!$B88&gt;='399481'!$C88),日收益率!F89,IF(AND('排序（修正久期）'!F88=MAX('排序（修正久期）'!$B88:$F88),'399481'!$B88&lt;'399481'!$C88),日收益率!F89,"")),"")</f>
        <v/>
      </c>
      <c r="H89" s="9">
        <f t="shared" ca="1" si="1"/>
        <v>0.95030499896351772</v>
      </c>
    </row>
    <row r="90" spans="1:8" x14ac:dyDescent="0.15">
      <c r="A90" s="1">
        <v>42415</v>
      </c>
      <c r="B90" s="4" t="str">
        <f ca="1">IFERROR(IF(AND('排序（修正久期）'!B89=1,'399481'!$B89&gt;='399481'!$C89),日收益率!B90,IF(AND('排序（修正久期）'!B89=MAX('排序（修正久期）'!$B89:$F89),'399481'!$B89&lt;'399481'!$C89),日收益率!B90,"")),"")</f>
        <v/>
      </c>
      <c r="C90" s="4">
        <f ca="1">IFERROR(IF(AND('排序（修正久期）'!C89=1,'399481'!$B89&gt;='399481'!$C89),日收益率!C90,IF(AND('排序（修正久期）'!C89=MAX('排序（修正久期）'!$B89:$F89),'399481'!$B89&lt;'399481'!$C89),日收益率!C90,"")),"")</f>
        <v>2.1969557946648344E-3</v>
      </c>
      <c r="D90" s="4" t="str">
        <f ca="1">IFERROR(IF(AND('排序（修正久期）'!D89=1,'399481'!$B89&gt;='399481'!$C89),日收益率!D90,IF(AND('排序（修正久期）'!D89=MAX('排序（修正久期）'!$B89:$F89),'399481'!$B89&lt;'399481'!$C89),日收益率!D90,"")),"")</f>
        <v/>
      </c>
      <c r="E90" s="4" t="str">
        <f ca="1">IFERROR(IF(AND('排序（修正久期）'!E89=1,'399481'!$B89&gt;='399481'!$C89),日收益率!E90,IF(AND('排序（修正久期）'!E89=MAX('排序（修正久期）'!$B89:$F89),'399481'!$B89&lt;'399481'!$C89),日收益率!E90,"")),"")</f>
        <v/>
      </c>
      <c r="F90" s="4" t="str">
        <f ca="1">IFERROR(IF(AND('排序（修正久期）'!F89=1,'399481'!$B89&gt;='399481'!$C89),日收益率!F90,IF(AND('排序（修正久期）'!F89=MAX('排序（修正久期）'!$B89:$F89),'399481'!$B89&lt;'399481'!$C89),日收益率!F90,"")),"")</f>
        <v/>
      </c>
      <c r="H90" s="9">
        <f t="shared" ca="1" si="1"/>
        <v>0.95239277703768954</v>
      </c>
    </row>
    <row r="91" spans="1:8" x14ac:dyDescent="0.15">
      <c r="A91" s="1">
        <v>42416</v>
      </c>
      <c r="B91" s="4" t="str">
        <f ca="1">IFERROR(IF(AND('排序（修正久期）'!B90=1,'399481'!$B90&gt;='399481'!$C90),日收益率!B91,IF(AND('排序（修正久期）'!B90=MAX('排序（修正久期）'!$B90:$F90),'399481'!$B90&lt;'399481'!$C90),日收益率!B91,"")),"")</f>
        <v/>
      </c>
      <c r="C91" s="4">
        <f ca="1">IFERROR(IF(AND('排序（修正久期）'!C90=1,'399481'!$B90&gt;='399481'!$C90),日收益率!C91,IF(AND('排序（修正久期）'!C90=MAX('排序（修正久期）'!$B90:$F90),'399481'!$B90&lt;'399481'!$C90),日收益率!C91,"")),"")</f>
        <v>6.8987927757380163E-4</v>
      </c>
      <c r="D91" s="4" t="str">
        <f ca="1">IFERROR(IF(AND('排序（修正久期）'!D90=1,'399481'!$B90&gt;='399481'!$C90),日收益率!D91,IF(AND('排序（修正久期）'!D90=MAX('排序（修正久期）'!$B90:$F90),'399481'!$B90&lt;'399481'!$C90),日收益率!D91,"")),"")</f>
        <v/>
      </c>
      <c r="E91" s="4" t="str">
        <f ca="1">IFERROR(IF(AND('排序（修正久期）'!E90=1,'399481'!$B90&gt;='399481'!$C90),日收益率!E91,IF(AND('排序（修正久期）'!E90=MAX('排序（修正久期）'!$B90:$F90),'399481'!$B90&lt;'399481'!$C90),日收益率!E91,"")),"")</f>
        <v/>
      </c>
      <c r="F91" s="4" t="str">
        <f ca="1">IFERROR(IF(AND('排序（修正久期）'!F90=1,'399481'!$B90&gt;='399481'!$C90),日收益率!F91,IF(AND('排序（修正久期）'!F90=MAX('排序（修正久期）'!$B90:$F90),'399481'!$B90&lt;'399481'!$C90),日收益率!F91,"")),"")</f>
        <v/>
      </c>
      <c r="H91" s="9">
        <f t="shared" ca="1" si="1"/>
        <v>0.95304981307867886</v>
      </c>
    </row>
    <row r="92" spans="1:8" x14ac:dyDescent="0.15">
      <c r="A92" s="1">
        <v>42417</v>
      </c>
      <c r="B92" s="4" t="str">
        <f ca="1">IFERROR(IF(AND('排序（修正久期）'!B91=1,'399481'!$B91&gt;='399481'!$C91),日收益率!B92,IF(AND('排序（修正久期）'!B91=MAX('排序（修正久期）'!$B91:$F91),'399481'!$B91&lt;'399481'!$C91),日收益率!B92,"")),"")</f>
        <v/>
      </c>
      <c r="C92" s="4">
        <f ca="1">IFERROR(IF(AND('排序（修正久期）'!C91=1,'399481'!$B91&gt;='399481'!$C91),日收益率!C92,IF(AND('排序（修正久期）'!C91=MAX('排序（修正久期）'!$B91:$F91),'399481'!$B91&lt;'399481'!$C91),日收益率!C92,"")),"")</f>
        <v>6.4275617145146402E-3</v>
      </c>
      <c r="D92" s="4" t="str">
        <f ca="1">IFERROR(IF(AND('排序（修正久期）'!D91=1,'399481'!$B91&gt;='399481'!$C91),日收益率!D92,IF(AND('排序（修正久期）'!D91=MAX('排序（修正久期）'!$B91:$F91),'399481'!$B91&lt;'399481'!$C91),日收益率!D92,"")),"")</f>
        <v/>
      </c>
      <c r="E92" s="4" t="str">
        <f ca="1">IFERROR(IF(AND('排序（修正久期）'!E91=1,'399481'!$B91&gt;='399481'!$C91),日收益率!E92,IF(AND('排序（修正久期）'!E91=MAX('排序（修正久期）'!$B91:$F91),'399481'!$B91&lt;'399481'!$C91),日收益率!E92,"")),"")</f>
        <v/>
      </c>
      <c r="F92" s="4" t="str">
        <f ca="1">IFERROR(IF(AND('排序（修正久期）'!F91=1,'399481'!$B91&gt;='399481'!$C91),日收益率!F92,IF(AND('排序（修正久期）'!F91=MAX('排序（修正久期）'!$B91:$F91),'399481'!$B91&lt;'399481'!$C91),日收益率!F92,"")),"")</f>
        <v/>
      </c>
      <c r="H92" s="9">
        <f t="shared" ca="1" si="1"/>
        <v>0.95917559956924869</v>
      </c>
    </row>
    <row r="93" spans="1:8" x14ac:dyDescent="0.15">
      <c r="A93" s="1">
        <v>42418</v>
      </c>
      <c r="B93" s="4" t="str">
        <f ca="1">IFERROR(IF(AND('排序（修正久期）'!B92=1,'399481'!$B92&gt;='399481'!$C92),日收益率!B93,IF(AND('排序（修正久期）'!B92=MAX('排序（修正久期）'!$B92:$F92),'399481'!$B92&lt;'399481'!$C92),日收益率!B93,"")),"")</f>
        <v/>
      </c>
      <c r="C93" s="4">
        <f ca="1">IFERROR(IF(AND('排序（修正久期）'!C92=1,'399481'!$B92&gt;='399481'!$C92),日收益率!C93,IF(AND('排序（修正久期）'!C92=MAX('排序（修正久期）'!$B92:$F92),'399481'!$B92&lt;'399481'!$C92),日收益率!C93,"")),"")</f>
        <v>-1.3712819501653373E-3</v>
      </c>
      <c r="D93" s="4" t="str">
        <f ca="1">IFERROR(IF(AND('排序（修正久期）'!D92=1,'399481'!$B92&gt;='399481'!$C92),日收益率!D93,IF(AND('排序（修正久期）'!D92=MAX('排序（修正久期）'!$B92:$F92),'399481'!$B92&lt;'399481'!$C92),日收益率!D93,"")),"")</f>
        <v/>
      </c>
      <c r="E93" s="4" t="str">
        <f ca="1">IFERROR(IF(AND('排序（修正久期）'!E92=1,'399481'!$B92&gt;='399481'!$C92),日收益率!E93,IF(AND('排序（修正久期）'!E92=MAX('排序（修正久期）'!$B92:$F92),'399481'!$B92&lt;'399481'!$C92),日收益率!E93,"")),"")</f>
        <v/>
      </c>
      <c r="F93" s="4" t="str">
        <f ca="1">IFERROR(IF(AND('排序（修正久期）'!F92=1,'399481'!$B92&gt;='399481'!$C92),日收益率!F93,IF(AND('排序（修正久期）'!F92=MAX('排序（修正久期）'!$B92:$F92),'399481'!$B92&lt;'399481'!$C92),日收益率!F93,"")),"")</f>
        <v/>
      </c>
      <c r="H93" s="9">
        <f t="shared" ca="1" si="1"/>
        <v>0.95786029938252037</v>
      </c>
    </row>
    <row r="94" spans="1:8" x14ac:dyDescent="0.15">
      <c r="A94" s="1">
        <v>42419</v>
      </c>
      <c r="B94" s="4" t="str">
        <f ca="1">IFERROR(IF(AND('排序（修正久期）'!B93=1,'399481'!$B93&gt;='399481'!$C93),日收益率!B94,IF(AND('排序（修正久期）'!B93=MAX('排序（修正久期）'!$B93:$F93),'399481'!$B93&lt;'399481'!$C93),日收益率!B94,"")),"")</f>
        <v/>
      </c>
      <c r="C94" s="4">
        <f ca="1">IFERROR(IF(AND('排序（修正久期）'!C93=1,'399481'!$B93&gt;='399481'!$C93),日收益率!C94,IF(AND('排序（修正久期）'!C93=MAX('排序（修正久期）'!$B93:$F93),'399481'!$B93&lt;'399481'!$C93),日收益率!C94,"")),"")</f>
        <v>-1.5642028335138836E-4</v>
      </c>
      <c r="D94" s="4" t="str">
        <f ca="1">IFERROR(IF(AND('排序（修正久期）'!D93=1,'399481'!$B93&gt;='399481'!$C93),日收益率!D94,IF(AND('排序（修正久期）'!D93=MAX('排序（修正久期）'!$B93:$F93),'399481'!$B93&lt;'399481'!$C93),日收益率!D94,"")),"")</f>
        <v/>
      </c>
      <c r="E94" s="4" t="str">
        <f ca="1">IFERROR(IF(AND('排序（修正久期）'!E93=1,'399481'!$B93&gt;='399481'!$C93),日收益率!E94,IF(AND('排序（修正久期）'!E93=MAX('排序（修正久期）'!$B93:$F93),'399481'!$B93&lt;'399481'!$C93),日收益率!E94,"")),"")</f>
        <v/>
      </c>
      <c r="F94" s="4" t="str">
        <f ca="1">IFERROR(IF(AND('排序（修正久期）'!F93=1,'399481'!$B93&gt;='399481'!$C93),日收益率!F94,IF(AND('排序（修正久期）'!F93=MAX('排序（修正久期）'!$B93:$F93),'399481'!$B93&lt;'399481'!$C93),日收益率!F94,"")),"")</f>
        <v/>
      </c>
      <c r="H94" s="9">
        <f t="shared" ca="1" si="1"/>
        <v>0.9577104706030799</v>
      </c>
    </row>
    <row r="95" spans="1:8" x14ac:dyDescent="0.15">
      <c r="A95" s="1">
        <v>42422</v>
      </c>
      <c r="B95" s="4" t="str">
        <f ca="1">IFERROR(IF(AND('排序（修正久期）'!B94=1,'399481'!$B94&gt;='399481'!$C94),日收益率!B95,IF(AND('排序（修正久期）'!B94=MAX('排序（修正久期）'!$B94:$F94),'399481'!$B94&lt;'399481'!$C94),日收益率!B95,"")),"")</f>
        <v/>
      </c>
      <c r="C95" s="4">
        <f ca="1">IFERROR(IF(AND('排序（修正久期）'!C94=1,'399481'!$B94&gt;='399481'!$C94),日收益率!C95,IF(AND('排序（修正久期）'!C94=MAX('排序（修正久期）'!$B94:$F94),'399481'!$B94&lt;'399481'!$C94),日收益率!C95,"")),"")</f>
        <v>-3.7572387757289771E-4</v>
      </c>
      <c r="D95" s="4" t="str">
        <f ca="1">IFERROR(IF(AND('排序（修正久期）'!D94=1,'399481'!$B94&gt;='399481'!$C94),日收益率!D95,IF(AND('排序（修正久期）'!D94=MAX('排序（修正久期）'!$B94:$F94),'399481'!$B94&lt;'399481'!$C94),日收益率!D95,"")),"")</f>
        <v/>
      </c>
      <c r="E95" s="4" t="str">
        <f ca="1">IFERROR(IF(AND('排序（修正久期）'!E94=1,'399481'!$B94&gt;='399481'!$C94),日收益率!E95,IF(AND('排序（修正久期）'!E94=MAX('排序（修正久期）'!$B94:$F94),'399481'!$B94&lt;'399481'!$C94),日收益率!E95,"")),"")</f>
        <v/>
      </c>
      <c r="F95" s="4" t="str">
        <f ca="1">IFERROR(IF(AND('排序（修正久期）'!F94=1,'399481'!$B94&gt;='399481'!$C94),日收益率!F95,IF(AND('排序（修正久期）'!F94=MAX('排序（修正久期）'!$B94:$F94),'399481'!$B94&lt;'399481'!$C94),日收益率!F95,"")),"")</f>
        <v/>
      </c>
      <c r="H95" s="9">
        <f t="shared" ca="1" si="1"/>
        <v>0.95735063591147274</v>
      </c>
    </row>
    <row r="96" spans="1:8" x14ac:dyDescent="0.15">
      <c r="A96" s="1">
        <v>42423</v>
      </c>
      <c r="B96" s="4" t="str">
        <f ca="1">IFERROR(IF(AND('排序（修正久期）'!B95=1,'399481'!$B95&gt;='399481'!$C95),日收益率!B96,IF(AND('排序（修正久期）'!B95=MAX('排序（修正久期）'!$B95:$F95),'399481'!$B95&lt;'399481'!$C95),日收益率!B96,"")),"")</f>
        <v/>
      </c>
      <c r="C96" s="4">
        <f ca="1">IFERROR(IF(AND('排序（修正久期）'!C95=1,'399481'!$B95&gt;='399481'!$C95),日收益率!C96,IF(AND('排序（修正久期）'!C95=MAX('排序（修正久期）'!$B95:$F95),'399481'!$B95&lt;'399481'!$C95),日收益率!C96,"")),"")</f>
        <v>7.7995215096171577E-4</v>
      </c>
      <c r="D96" s="4" t="str">
        <f ca="1">IFERROR(IF(AND('排序（修正久期）'!D95=1,'399481'!$B95&gt;='399481'!$C95),日收益率!D96,IF(AND('排序（修正久期）'!D95=MAX('排序（修正久期）'!$B95:$F95),'399481'!$B95&lt;'399481'!$C95),日收益率!D96,"")),"")</f>
        <v/>
      </c>
      <c r="E96" s="4" t="str">
        <f ca="1">IFERROR(IF(AND('排序（修正久期）'!E95=1,'399481'!$B95&gt;='399481'!$C95),日收益率!E96,IF(AND('排序（修正久期）'!E95=MAX('排序（修正久期）'!$B95:$F95),'399481'!$B95&lt;'399481'!$C95),日收益率!E96,"")),"")</f>
        <v/>
      </c>
      <c r="F96" s="4" t="str">
        <f ca="1">IFERROR(IF(AND('排序（修正久期）'!F95=1,'399481'!$B95&gt;='399481'!$C95),日收益率!F96,IF(AND('排序（修正久期）'!F95=MAX('排序（修正久期）'!$B95:$F95),'399481'!$B95&lt;'399481'!$C95),日收益率!F96,"")),"")</f>
        <v/>
      </c>
      <c r="H96" s="9">
        <f t="shared" ca="1" si="1"/>
        <v>0.95809732359917643</v>
      </c>
    </row>
    <row r="97" spans="1:8" x14ac:dyDescent="0.15">
      <c r="A97" s="1">
        <v>42424</v>
      </c>
      <c r="B97" s="4" t="str">
        <f ca="1">IFERROR(IF(AND('排序（修正久期）'!B96=1,'399481'!$B96&gt;='399481'!$C96),日收益率!B97,IF(AND('排序（修正久期）'!B96=MAX('排序（修正久期）'!$B96:$F96),'399481'!$B96&lt;'399481'!$C96),日收益率!B97,"")),"")</f>
        <v/>
      </c>
      <c r="C97" s="4">
        <f ca="1">IFERROR(IF(AND('排序（修正久期）'!C96=1,'399481'!$B96&gt;='399481'!$C96),日收益率!C97,IF(AND('排序（修正久期）'!C96=MAX('排序（修正久期）'!$B96:$F96),'399481'!$B96&lt;'399481'!$C96),日收益率!C97,"")),"")</f>
        <v>1.2433617939278108E-4</v>
      </c>
      <c r="D97" s="4" t="str">
        <f ca="1">IFERROR(IF(AND('排序（修正久期）'!D96=1,'399481'!$B96&gt;='399481'!$C96),日收益率!D97,IF(AND('排序（修正久期）'!D96=MAX('排序（修正久期）'!$B96:$F96),'399481'!$B96&lt;'399481'!$C96),日收益率!D97,"")),"")</f>
        <v/>
      </c>
      <c r="E97" s="4" t="str">
        <f ca="1">IFERROR(IF(AND('排序（修正久期）'!E96=1,'399481'!$B96&gt;='399481'!$C96),日收益率!E97,IF(AND('排序（修正久期）'!E96=MAX('排序（修正久期）'!$B96:$F96),'399481'!$B96&lt;'399481'!$C96),日收益率!E97,"")),"")</f>
        <v/>
      </c>
      <c r="F97" s="4" t="str">
        <f ca="1">IFERROR(IF(AND('排序（修正久期）'!F96=1,'399481'!$B96&gt;='399481'!$C96),日收益率!F97,IF(AND('排序（修正久期）'!F96=MAX('排序（修正久期）'!$B96:$F96),'399481'!$B96&lt;'399481'!$C96),日收益率!F97,"")),"")</f>
        <v/>
      </c>
      <c r="H97" s="9">
        <f t="shared" ca="1" si="1"/>
        <v>0.95821644975987919</v>
      </c>
    </row>
    <row r="98" spans="1:8" x14ac:dyDescent="0.15">
      <c r="A98" s="1">
        <v>42425</v>
      </c>
      <c r="B98" s="4" t="str">
        <f ca="1">IFERROR(IF(AND('排序（修正久期）'!B97=1,'399481'!$B97&gt;='399481'!$C97),日收益率!B98,IF(AND('排序（修正久期）'!B97=MAX('排序（修正久期）'!$B97:$F97),'399481'!$B97&lt;'399481'!$C97),日收益率!B98,"")),"")</f>
        <v/>
      </c>
      <c r="C98" s="4">
        <f ca="1">IFERROR(IF(AND('排序（修正久期）'!C97=1,'399481'!$B97&gt;='399481'!$C97),日收益率!C98,IF(AND('排序（修正久期）'!C97=MAX('排序（修正久期）'!$B97:$F97),'399481'!$B97&lt;'399481'!$C97),日收益率!C98,"")),"")</f>
        <v>-4.4601661027376949E-3</v>
      </c>
      <c r="D98" s="4" t="str">
        <f ca="1">IFERROR(IF(AND('排序（修正久期）'!D97=1,'399481'!$B97&gt;='399481'!$C97),日收益率!D98,IF(AND('排序（修正久期）'!D97=MAX('排序（修正久期）'!$B97:$F97),'399481'!$B97&lt;'399481'!$C97),日收益率!D98,"")),"")</f>
        <v/>
      </c>
      <c r="E98" s="4" t="str">
        <f ca="1">IFERROR(IF(AND('排序（修正久期）'!E97=1,'399481'!$B97&gt;='399481'!$C97),日收益率!E98,IF(AND('排序（修正久期）'!E97=MAX('排序（修正久期）'!$B97:$F97),'399481'!$B97&lt;'399481'!$C97),日收益率!E98,"")),"")</f>
        <v/>
      </c>
      <c r="F98" s="4" t="str">
        <f ca="1">IFERROR(IF(AND('排序（修正久期）'!F97=1,'399481'!$B97&gt;='399481'!$C97),日收益率!F98,IF(AND('排序（修正久期）'!F97=MAX('排序（修正久期）'!$B97:$F97),'399481'!$B97&lt;'399481'!$C97),日收益率!F98,"")),"")</f>
        <v/>
      </c>
      <c r="H98" s="9">
        <f t="shared" ca="1" si="1"/>
        <v>0.95394264523157446</v>
      </c>
    </row>
    <row r="99" spans="1:8" x14ac:dyDescent="0.15">
      <c r="A99" s="1">
        <v>42426</v>
      </c>
      <c r="B99" s="4" t="str">
        <f ca="1">IFERROR(IF(AND('排序（修正久期）'!B98=1,'399481'!$B98&gt;='399481'!$C98),日收益率!B99,IF(AND('排序（修正久期）'!B98=MAX('排序（修正久期）'!$B98:$F98),'399481'!$B98&lt;'399481'!$C98),日收益率!B99,"")),"")</f>
        <v/>
      </c>
      <c r="C99" s="4">
        <f ca="1">IFERROR(IF(AND('排序（修正久期）'!C98=1,'399481'!$B98&gt;='399481'!$C98),日收益率!C99,IF(AND('排序（修正久期）'!C98=MAX('排序（修正久期）'!$B98:$F98),'399481'!$B98&lt;'399481'!$C98),日收益率!C99,"")),"")</f>
        <v>2.1885781966113349E-4</v>
      </c>
      <c r="D99" s="4" t="str">
        <f ca="1">IFERROR(IF(AND('排序（修正久期）'!D98=1,'399481'!$B98&gt;='399481'!$C98),日收益率!D99,IF(AND('排序（修正久期）'!D98=MAX('排序（修正久期）'!$B98:$F98),'399481'!$B98&lt;'399481'!$C98),日收益率!D99,"")),"")</f>
        <v/>
      </c>
      <c r="E99" s="4" t="str">
        <f ca="1">IFERROR(IF(AND('排序（修正久期）'!E98=1,'399481'!$B98&gt;='399481'!$C98),日收益率!E99,IF(AND('排序（修正久期）'!E98=MAX('排序（修正久期）'!$B98:$F98),'399481'!$B98&lt;'399481'!$C98),日收益率!E99,"")),"")</f>
        <v/>
      </c>
      <c r="F99" s="4" t="str">
        <f ca="1">IFERROR(IF(AND('排序（修正久期）'!F98=1,'399481'!$B98&gt;='399481'!$C98),日收益率!F99,IF(AND('排序（修正久期）'!F98=MAX('排序（修正久期）'!$B98:$F98),'399481'!$B98&lt;'399481'!$C98),日收益率!F99,"")),"")</f>
        <v/>
      </c>
      <c r="H99" s="9">
        <f t="shared" ca="1" si="1"/>
        <v>0.95415142303899159</v>
      </c>
    </row>
    <row r="100" spans="1:8" x14ac:dyDescent="0.15">
      <c r="A100" s="1">
        <v>42429</v>
      </c>
      <c r="B100" s="4" t="str">
        <f ca="1">IFERROR(IF(AND('排序（修正久期）'!B99=1,'399481'!$B99&gt;='399481'!$C99),日收益率!B100,IF(AND('排序（修正久期）'!B99=MAX('排序（修正久期）'!$B99:$F99),'399481'!$B99&lt;'399481'!$C99),日收益率!B100,"")),"")</f>
        <v/>
      </c>
      <c r="C100" s="4">
        <f ca="1">IFERROR(IF(AND('排序（修正久期）'!C99=1,'399481'!$B99&gt;='399481'!$C99),日收益率!C100,IF(AND('排序（修正久期）'!C99=MAX('排序（修正久期）'!$B99:$F99),'399481'!$B99&lt;'399481'!$C99),日收益率!C100,"")),"")</f>
        <v>-2.5381952042010658E-3</v>
      </c>
      <c r="D100" s="4" t="str">
        <f ca="1">IFERROR(IF(AND('排序（修正久期）'!D99=1,'399481'!$B99&gt;='399481'!$C99),日收益率!D100,IF(AND('排序（修正久期）'!D99=MAX('排序（修正久期）'!$B99:$F99),'399481'!$B99&lt;'399481'!$C99),日收益率!D100,"")),"")</f>
        <v/>
      </c>
      <c r="E100" s="4" t="str">
        <f ca="1">IFERROR(IF(AND('排序（修正久期）'!E99=1,'399481'!$B99&gt;='399481'!$C99),日收益率!E100,IF(AND('排序（修正久期）'!E99=MAX('排序（修正久期）'!$B99:$F99),'399481'!$B99&lt;'399481'!$C99),日收益率!E100,"")),"")</f>
        <v/>
      </c>
      <c r="F100" s="4" t="str">
        <f ca="1">IFERROR(IF(AND('排序（修正久期）'!F99=1,'399481'!$B99&gt;='399481'!$C99),日收益率!F100,IF(AND('排序（修正久期）'!F99=MAX('排序（修正久期）'!$B99:$F99),'399481'!$B99&lt;'399481'!$C99),日收益率!F100,"")),"")</f>
        <v/>
      </c>
      <c r="H100" s="9">
        <f t="shared" ca="1" si="1"/>
        <v>0.95172960047295241</v>
      </c>
    </row>
    <row r="101" spans="1:8" x14ac:dyDescent="0.15">
      <c r="A101" s="1">
        <v>42430</v>
      </c>
      <c r="B101" s="4" t="str">
        <f ca="1">IFERROR(IF(AND('排序（修正久期）'!B100=1,'399481'!$B100&gt;='399481'!$C100),日收益率!B101,IF(AND('排序（修正久期）'!B100=MAX('排序（修正久期）'!$B100:$F100),'399481'!$B100&lt;'399481'!$C100),日收益率!B101,"")),"")</f>
        <v/>
      </c>
      <c r="C101" s="4">
        <f ca="1">IFERROR(IF(AND('排序（修正久期）'!C100=1,'399481'!$B100&gt;='399481'!$C100),日收益率!C101,IF(AND('排序（修正久期）'!C100=MAX('排序（修正久期）'!$B100:$F100),'399481'!$B100&lt;'399481'!$C100),日收益率!C101,"")),"")</f>
        <v>-1.6646063399564648E-3</v>
      </c>
      <c r="D101" s="4" t="str">
        <f ca="1">IFERROR(IF(AND('排序（修正久期）'!D100=1,'399481'!$B100&gt;='399481'!$C100),日收益率!D101,IF(AND('排序（修正久期）'!D100=MAX('排序（修正久期）'!$B100:$F100),'399481'!$B100&lt;'399481'!$C100),日收益率!D101,"")),"")</f>
        <v/>
      </c>
      <c r="E101" s="4" t="str">
        <f ca="1">IFERROR(IF(AND('排序（修正久期）'!E100=1,'399481'!$B100&gt;='399481'!$C100),日收益率!E101,IF(AND('排序（修正久期）'!E100=MAX('排序（修正久期）'!$B100:$F100),'399481'!$B100&lt;'399481'!$C100),日收益率!E101,"")),"")</f>
        <v/>
      </c>
      <c r="F101" s="4" t="str">
        <f ca="1">IFERROR(IF(AND('排序（修正久期）'!F100=1,'399481'!$B100&gt;='399481'!$C100),日收益率!F101,IF(AND('排序（修正久期）'!F100=MAX('排序（修正久期）'!$B100:$F100),'399481'!$B100&lt;'399481'!$C100),日收益率!F101,"")),"")</f>
        <v/>
      </c>
      <c r="H101" s="9">
        <f t="shared" ca="1" si="1"/>
        <v>0.95014534534608086</v>
      </c>
    </row>
    <row r="102" spans="1:8" x14ac:dyDescent="0.15">
      <c r="A102" s="1">
        <v>42431</v>
      </c>
      <c r="B102" s="4" t="str">
        <f ca="1">IFERROR(IF(AND('排序（修正久期）'!B101=1,'399481'!$B101&gt;='399481'!$C101),日收益率!B102,IF(AND('排序（修正久期）'!B101=MAX('排序（修正久期）'!$B101:$F101),'399481'!$B101&lt;'399481'!$C101),日收益率!B102,"")),"")</f>
        <v/>
      </c>
      <c r="C102" s="4">
        <f ca="1">IFERROR(IF(AND('排序（修正久期）'!C101=1,'399481'!$B101&gt;='399481'!$C101),日收益率!C102,IF(AND('排序（修正久期）'!C101=MAX('排序（修正久期）'!$B101:$F101),'399481'!$B101&lt;'399481'!$C101),日收益率!C102,"")),"")</f>
        <v>-1.2899590005014394E-3</v>
      </c>
      <c r="D102" s="4" t="str">
        <f ca="1">IFERROR(IF(AND('排序（修正久期）'!D101=1,'399481'!$B101&gt;='399481'!$C101),日收益率!D102,IF(AND('排序（修正久期）'!D101=MAX('排序（修正久期）'!$B101:$F101),'399481'!$B101&lt;'399481'!$C101),日收益率!D102,"")),"")</f>
        <v/>
      </c>
      <c r="E102" s="4" t="str">
        <f ca="1">IFERROR(IF(AND('排序（修正久期）'!E101=1,'399481'!$B101&gt;='399481'!$C101),日收益率!E102,IF(AND('排序（修正久期）'!E101=MAX('排序（修正久期）'!$B101:$F101),'399481'!$B101&lt;'399481'!$C101),日收益率!E102,"")),"")</f>
        <v/>
      </c>
      <c r="F102" s="4" t="str">
        <f ca="1">IFERROR(IF(AND('排序（修正久期）'!F101=1,'399481'!$B101&gt;='399481'!$C101),日收益率!F102,IF(AND('排序（修正久期）'!F101=MAX('排序（修正久期）'!$B101:$F101),'399481'!$B101&lt;'399481'!$C101),日收益率!F102,"")),"")</f>
        <v/>
      </c>
      <c r="H102" s="9">
        <f t="shared" ca="1" si="1"/>
        <v>0.94891969680606714</v>
      </c>
    </row>
    <row r="103" spans="1:8" x14ac:dyDescent="0.15">
      <c r="A103" s="1">
        <v>42432</v>
      </c>
      <c r="B103" s="4" t="str">
        <f ca="1">IFERROR(IF(AND('排序（修正久期）'!B102=1,'399481'!$B102&gt;='399481'!$C102),日收益率!B103,IF(AND('排序（修正久期）'!B102=MAX('排序（修正久期）'!$B102:$F102),'399481'!$B102&lt;'399481'!$C102),日收益率!B103,"")),"")</f>
        <v/>
      </c>
      <c r="C103" s="4">
        <f ca="1">IFERROR(IF(AND('排序（修正久期）'!C102=1,'399481'!$B102&gt;='399481'!$C102),日收益率!C103,IF(AND('排序（修正久期）'!C102=MAX('排序（修正久期）'!$B102:$F102),'399481'!$B102&lt;'399481'!$C102),日收益率!C103,"")),"")</f>
        <v>2.2001630709089781E-4</v>
      </c>
      <c r="D103" s="4" t="str">
        <f ca="1">IFERROR(IF(AND('排序（修正久期）'!D102=1,'399481'!$B102&gt;='399481'!$C102),日收益率!D103,IF(AND('排序（修正久期）'!D102=MAX('排序（修正久期）'!$B102:$F102),'399481'!$B102&lt;'399481'!$C102),日收益率!D103,"")),"")</f>
        <v/>
      </c>
      <c r="E103" s="4" t="str">
        <f ca="1">IFERROR(IF(AND('排序（修正久期）'!E102=1,'399481'!$B102&gt;='399481'!$C102),日收益率!E103,IF(AND('排序（修正久期）'!E102=MAX('排序（修正久期）'!$B102:$F102),'399481'!$B102&lt;'399481'!$C102),日收益率!E103,"")),"")</f>
        <v/>
      </c>
      <c r="F103" s="4" t="str">
        <f ca="1">IFERROR(IF(AND('排序（修正久期）'!F102=1,'399481'!$B102&gt;='399481'!$C102),日收益率!F103,IF(AND('排序（修正久期）'!F102=MAX('排序（修正久期）'!$B102:$F102),'399481'!$B102&lt;'399481'!$C102),日收益率!F103,"")),"")</f>
        <v/>
      </c>
      <c r="H103" s="9">
        <f t="shared" ca="1" si="1"/>
        <v>0.94912847461348426</v>
      </c>
    </row>
    <row r="104" spans="1:8" x14ac:dyDescent="0.15">
      <c r="A104" s="1">
        <v>42433</v>
      </c>
      <c r="B104" s="4" t="str">
        <f ca="1">IFERROR(IF(AND('排序（修正久期）'!B103=1,'399481'!$B103&gt;='399481'!$C103),日收益率!B104,IF(AND('排序（修正久期）'!B103=MAX('排序（修正久期）'!$B103:$F103),'399481'!$B103&lt;'399481'!$C103),日收益率!B104,"")),"")</f>
        <v/>
      </c>
      <c r="C104" s="4">
        <f ca="1">IFERROR(IF(AND('排序（修正久期）'!C103=1,'399481'!$B103&gt;='399481'!$C103),日收益率!C104,IF(AND('排序（修正久期）'!C103=MAX('排序（修正久期）'!$B103:$F103),'399481'!$B103&lt;'399481'!$C103),日收益率!C104,"")),"")</f>
        <v>2.199679105636676E-4</v>
      </c>
      <c r="D104" s="4" t="str">
        <f ca="1">IFERROR(IF(AND('排序（修正久期）'!D103=1,'399481'!$B103&gt;='399481'!$C103),日收益率!D104,IF(AND('排序（修正久期）'!D103=MAX('排序（修正久期）'!$B103:$F103),'399481'!$B103&lt;'399481'!$C103),日收益率!D104,"")),"")</f>
        <v/>
      </c>
      <c r="E104" s="4" t="str">
        <f ca="1">IFERROR(IF(AND('排序（修正久期）'!E103=1,'399481'!$B103&gt;='399481'!$C103),日收益率!E104,IF(AND('排序（修正久期）'!E103=MAX('排序（修正久期）'!$B103:$F103),'399481'!$B103&lt;'399481'!$C103),日收益率!E104,"")),"")</f>
        <v/>
      </c>
      <c r="F104" s="4" t="str">
        <f ca="1">IFERROR(IF(AND('排序（修正久期）'!F103=1,'399481'!$B103&gt;='399481'!$C103),日收益率!F104,IF(AND('排序（修正久期）'!F103=MAX('排序（修正久期）'!$B103:$F103),'399481'!$B103&lt;'399481'!$C103),日收益率!F104,"")),"")</f>
        <v/>
      </c>
      <c r="H104" s="9">
        <f t="shared" ca="1" si="1"/>
        <v>0.9493372524209015</v>
      </c>
    </row>
    <row r="105" spans="1:8" x14ac:dyDescent="0.15">
      <c r="A105" s="1">
        <v>42436</v>
      </c>
      <c r="B105" s="4" t="str">
        <f ca="1">IFERROR(IF(AND('排序（修正久期）'!B104=1,'399481'!$B104&gt;='399481'!$C104),日收益率!B105,IF(AND('排序（修正久期）'!B104=MAX('排序（修正久期）'!$B104:$F104),'399481'!$B104&lt;'399481'!$C104),日收益率!B105,"")),"")</f>
        <v/>
      </c>
      <c r="C105" s="4">
        <f ca="1">IFERROR(IF(AND('排序（修正久期）'!C104=1,'399481'!$B104&gt;='399481'!$C104),日收益率!C105,IF(AND('排序（修正久期）'!C104=MAX('排序（修正久期）'!$B104:$F104),'399481'!$B104&lt;'399481'!$C104),日收益率!C105,"")),"")</f>
        <v>5.6532257021246757E-4</v>
      </c>
      <c r="D105" s="4" t="str">
        <f ca="1">IFERROR(IF(AND('排序（修正久期）'!D104=1,'399481'!$B104&gt;='399481'!$C104),日收益率!D105,IF(AND('排序（修正久期）'!D104=MAX('排序（修正久期）'!$B104:$F104),'399481'!$B104&lt;'399481'!$C104),日收益率!D105,"")),"")</f>
        <v/>
      </c>
      <c r="E105" s="4" t="str">
        <f ca="1">IFERROR(IF(AND('排序（修正久期）'!E104=1,'399481'!$B104&gt;='399481'!$C104),日收益率!E105,IF(AND('排序（修正久期）'!E104=MAX('排序（修正久期）'!$B104:$F104),'399481'!$B104&lt;'399481'!$C104),日收益率!E105,"")),"")</f>
        <v/>
      </c>
      <c r="F105" s="4" t="str">
        <f ca="1">IFERROR(IF(AND('排序（修正久期）'!F104=1,'399481'!$B104&gt;='399481'!$C104),日收益率!F105,IF(AND('排序（修正久期）'!F104=MAX('排序（修正久期）'!$B104:$F104),'399481'!$B104&lt;'399481'!$C104),日收益率!F105,"")),"")</f>
        <v/>
      </c>
      <c r="H105" s="9">
        <f t="shared" ca="1" si="1"/>
        <v>0.94987393419643851</v>
      </c>
    </row>
    <row r="106" spans="1:8" x14ac:dyDescent="0.15">
      <c r="A106" s="1">
        <v>42437</v>
      </c>
      <c r="B106" s="4" t="str">
        <f ca="1">IFERROR(IF(AND('排序（修正久期）'!B105=1,'399481'!$B105&gt;='399481'!$C105),日收益率!B106,IF(AND('排序（修正久期）'!B105=MAX('排序（修正久期）'!$B105:$F105),'399481'!$B105&lt;'399481'!$C105),日收益率!B106,"")),"")</f>
        <v/>
      </c>
      <c r="C106" s="4">
        <f ca="1">IFERROR(IF(AND('排序（修正久期）'!C105=1,'399481'!$B105&gt;='399481'!$C105),日收益率!C106,IF(AND('排序（修正久期）'!C105=MAX('排序（修正久期）'!$B105:$F105),'399481'!$B105&lt;'399481'!$C105),日收益率!C106,"")),"")</f>
        <v>-2.894833130130392E-3</v>
      </c>
      <c r="D106" s="4" t="str">
        <f ca="1">IFERROR(IF(AND('排序（修正久期）'!D105=1,'399481'!$B105&gt;='399481'!$C105),日收益率!D106,IF(AND('排序（修正久期）'!D105=MAX('排序（修正久期）'!$B105:$F105),'399481'!$B105&lt;'399481'!$C105),日收益率!D106,"")),"")</f>
        <v/>
      </c>
      <c r="E106" s="4" t="str">
        <f ca="1">IFERROR(IF(AND('排序（修正久期）'!E105=1,'399481'!$B105&gt;='399481'!$C105),日收益率!E106,IF(AND('排序（修正久期）'!E105=MAX('排序（修正久期）'!$B105:$F105),'399481'!$B105&lt;'399481'!$C105),日收益率!E106,"")),"")</f>
        <v/>
      </c>
      <c r="F106" s="4" t="str">
        <f ca="1">IFERROR(IF(AND('排序（修正久期）'!F105=1,'399481'!$B105&gt;='399481'!$C105),日收益率!F106,IF(AND('排序（修正久期）'!F105=MAX('排序（修正久期）'!$B105:$F105),'399481'!$B105&lt;'399481'!$C105),日收益率!F106,"")),"")</f>
        <v/>
      </c>
      <c r="H106" s="9">
        <f t="shared" ca="1" si="1"/>
        <v>0.94712420766227934</v>
      </c>
    </row>
    <row r="107" spans="1:8" x14ac:dyDescent="0.15">
      <c r="A107" s="1">
        <v>42438</v>
      </c>
      <c r="B107" s="4" t="str">
        <f ca="1">IFERROR(IF(AND('排序（修正久期）'!B106=1,'399481'!$B106&gt;='399481'!$C106),日收益率!B107,IF(AND('排序（修正久期）'!B106=MAX('排序（修正久期）'!$B106:$F106),'399481'!$B106&lt;'399481'!$C106),日收益率!B107,"")),"")</f>
        <v/>
      </c>
      <c r="C107" s="4">
        <f ca="1">IFERROR(IF(AND('排序（修正久期）'!C106=1,'399481'!$B106&gt;='399481'!$C106),日收益率!C107,IF(AND('排序（修正久期）'!C106=MAX('排序（修正久期）'!$B106:$F106),'399481'!$B106&lt;'399481'!$C106),日收益率!C107,"")),"")</f>
        <v>-7.162788767751449E-3</v>
      </c>
      <c r="D107" s="4" t="str">
        <f ca="1">IFERROR(IF(AND('排序（修正久期）'!D106=1,'399481'!$B106&gt;='399481'!$C106),日收益率!D107,IF(AND('排序（修正久期）'!D106=MAX('排序（修正久期）'!$B106:$F106),'399481'!$B106&lt;'399481'!$C106),日收益率!D107,"")),"")</f>
        <v/>
      </c>
      <c r="E107" s="4" t="str">
        <f ca="1">IFERROR(IF(AND('排序（修正久期）'!E106=1,'399481'!$B106&gt;='399481'!$C106),日收益率!E107,IF(AND('排序（修正久期）'!E106=MAX('排序（修正久期）'!$B106:$F106),'399481'!$B106&lt;'399481'!$C106),日收益率!E107,"")),"")</f>
        <v/>
      </c>
      <c r="F107" s="4" t="str">
        <f ca="1">IFERROR(IF(AND('排序（修正久期）'!F106=1,'399481'!$B106&gt;='399481'!$C106),日收益率!F107,IF(AND('排序（修正久期）'!F106=MAX('排序（修正久期）'!$B106:$F106),'399481'!$B106&lt;'399481'!$C106),日收益率!F107,"")),"")</f>
        <v/>
      </c>
      <c r="H107" s="9">
        <f t="shared" ca="1" si="1"/>
        <v>0.94034015702597051</v>
      </c>
    </row>
    <row r="108" spans="1:8" x14ac:dyDescent="0.15">
      <c r="A108" s="1">
        <v>42439</v>
      </c>
      <c r="B108" s="4" t="str">
        <f ca="1">IFERROR(IF(AND('排序（修正久期）'!B107=1,'399481'!$B107&gt;='399481'!$C107),日收益率!B108,IF(AND('排序（修正久期）'!B107=MAX('排序（修正久期）'!$B107:$F107),'399481'!$B107&lt;'399481'!$C107),日收益率!B108,"")),"")</f>
        <v/>
      </c>
      <c r="C108" s="4">
        <f ca="1">IFERROR(IF(AND('排序（修正久期）'!C107=1,'399481'!$B107&gt;='399481'!$C107),日收益率!C108,IF(AND('排序（修正久期）'!C107=MAX('排序（修正久期）'!$B107:$F107),'399481'!$B107&lt;'399481'!$C107),日收益率!C108,"")),"")</f>
        <v>-1.0169991798182898E-2</v>
      </c>
      <c r="D108" s="4" t="str">
        <f ca="1">IFERROR(IF(AND('排序（修正久期）'!D107=1,'399481'!$B107&gt;='399481'!$C107),日收益率!D108,IF(AND('排序（修正久期）'!D107=MAX('排序（修正久期）'!$B107:$F107),'399481'!$B107&lt;'399481'!$C107),日收益率!D108,"")),"")</f>
        <v/>
      </c>
      <c r="E108" s="4" t="str">
        <f ca="1">IFERROR(IF(AND('排序（修正久期）'!E107=1,'399481'!$B107&gt;='399481'!$C107),日收益率!E108,IF(AND('排序（修正久期）'!E107=MAX('排序（修正久期）'!$B107:$F107),'399481'!$B107&lt;'399481'!$C107),日收益率!E108,"")),"")</f>
        <v/>
      </c>
      <c r="F108" s="4" t="str">
        <f ca="1">IFERROR(IF(AND('排序（修正久期）'!F107=1,'399481'!$B107&gt;='399481'!$C107),日收益率!F108,IF(AND('排序（修正久期）'!F107=MAX('排序（修正久期）'!$B107:$F107),'399481'!$B107&lt;'399481'!$C107),日收益率!F108,"")),"")</f>
        <v/>
      </c>
      <c r="H108" s="9">
        <f t="shared" ca="1" si="1"/>
        <v>0.93077690534151436</v>
      </c>
    </row>
    <row r="109" spans="1:8" x14ac:dyDescent="0.15">
      <c r="A109" s="1">
        <v>42440</v>
      </c>
      <c r="B109" s="4" t="str">
        <f ca="1">IFERROR(IF(AND('排序（修正久期）'!B108=1,'399481'!$B108&gt;='399481'!$C108),日收益率!B109,IF(AND('排序（修正久期）'!B108=MAX('排序（修正久期）'!$B108:$F108),'399481'!$B108&lt;'399481'!$C108),日收益率!B109,"")),"")</f>
        <v/>
      </c>
      <c r="C109" s="4">
        <f ca="1">IFERROR(IF(AND('排序（修正久期）'!C108=1,'399481'!$B108&gt;='399481'!$C108),日收益率!C109,IF(AND('排序（修正久期）'!C108=MAX('排序（修正久期）'!$B108:$F108),'399481'!$B108&lt;'399481'!$C108),日收益率!C109,"")),"")</f>
        <v>-2.0873548780375728E-3</v>
      </c>
      <c r="D109" s="4" t="str">
        <f ca="1">IFERROR(IF(AND('排序（修正久期）'!D108=1,'399481'!$B108&gt;='399481'!$C108),日收益率!D109,IF(AND('排序（修正久期）'!D108=MAX('排序（修正久期）'!$B108:$F108),'399481'!$B108&lt;'399481'!$C108),日收益率!D109,"")),"")</f>
        <v/>
      </c>
      <c r="E109" s="4" t="str">
        <f ca="1">IFERROR(IF(AND('排序（修正久期）'!E108=1,'399481'!$B108&gt;='399481'!$C108),日收益率!E109,IF(AND('排序（修正久期）'!E108=MAX('排序（修正久期）'!$B108:$F108),'399481'!$B108&lt;'399481'!$C108),日收益率!E109,"")),"")</f>
        <v/>
      </c>
      <c r="F109" s="4" t="str">
        <f ca="1">IFERROR(IF(AND('排序（修正久期）'!F108=1,'399481'!$B108&gt;='399481'!$C108),日收益率!F109,IF(AND('排序（修正久期）'!F108=MAX('排序（修正久期）'!$B108:$F108),'399481'!$B108&lt;'399481'!$C108),日收益率!F109,"")),"")</f>
        <v/>
      </c>
      <c r="H109" s="9">
        <f t="shared" ca="1" si="1"/>
        <v>0.92883404362778499</v>
      </c>
    </row>
    <row r="110" spans="1:8" x14ac:dyDescent="0.15">
      <c r="A110" s="1">
        <v>42443</v>
      </c>
      <c r="B110" s="4" t="str">
        <f ca="1">IFERROR(IF(AND('排序（修正久期）'!B109=1,'399481'!$B109&gt;='399481'!$C109),日收益率!B110,IF(AND('排序（修正久期）'!B109=MAX('排序（修正久期）'!$B109:$F109),'399481'!$B109&lt;'399481'!$C109),日收益率!B110,"")),"")</f>
        <v/>
      </c>
      <c r="C110" s="4">
        <f ca="1">IFERROR(IF(AND('排序（修正久期）'!C109=1,'399481'!$B109&gt;='399481'!$C109),日收益率!C110,IF(AND('排序（修正久期）'!C109=MAX('排序（修正久期）'!$B109:$F109),'399481'!$B109&lt;'399481'!$C109),日收益率!C110,"")),"")</f>
        <v>-2.0282554226743743E-3</v>
      </c>
      <c r="D110" s="4" t="str">
        <f ca="1">IFERROR(IF(AND('排序（修正久期）'!D109=1,'399481'!$B109&gt;='399481'!$C109),日收益率!D110,IF(AND('排序（修正久期）'!D109=MAX('排序（修正久期）'!$B109:$F109),'399481'!$B109&lt;'399481'!$C109),日收益率!D110,"")),"")</f>
        <v/>
      </c>
      <c r="E110" s="4" t="str">
        <f ca="1">IFERROR(IF(AND('排序（修正久期）'!E109=1,'399481'!$B109&gt;='399481'!$C109),日收益率!E110,IF(AND('排序（修正久期）'!E109=MAX('排序（修正久期）'!$B109:$F109),'399481'!$B109&lt;'399481'!$C109),日收益率!E110,"")),"")</f>
        <v/>
      </c>
      <c r="F110" s="4" t="str">
        <f ca="1">IFERROR(IF(AND('排序（修正久期）'!F109=1,'399481'!$B109&gt;='399481'!$C109),日收益率!F110,IF(AND('排序（修正久期）'!F109=MAX('排序（修正久期）'!$B109:$F109),'399481'!$B109&lt;'399481'!$C109),日收益率!F110,"")),"")</f>
        <v/>
      </c>
      <c r="H110" s="9">
        <f t="shared" ca="1" si="1"/>
        <v>0.92695013094203238</v>
      </c>
    </row>
    <row r="111" spans="1:8" x14ac:dyDescent="0.15">
      <c r="A111" s="1">
        <v>42444</v>
      </c>
      <c r="B111" s="4" t="str">
        <f ca="1">IFERROR(IF(AND('排序（修正久期）'!B110=1,'399481'!$B110&gt;='399481'!$C110),日收益率!B111,IF(AND('排序（修正久期）'!B110=MAX('排序（修正久期）'!$B110:$F110),'399481'!$B110&lt;'399481'!$C110),日收益率!B111,"")),"")</f>
        <v/>
      </c>
      <c r="C111" s="4">
        <f ca="1">IFERROR(IF(AND('排序（修正久期）'!C110=1,'399481'!$B110&gt;='399481'!$C110),日收益率!C111,IF(AND('排序（修正久期）'!C110=MAX('排序（修正久期）'!$B110:$F110),'399481'!$B110&lt;'399481'!$C110),日收益率!C111,"")),"")</f>
        <v>-4.5178667719503185E-4</v>
      </c>
      <c r="D111" s="4" t="str">
        <f ca="1">IFERROR(IF(AND('排序（修正久期）'!D110=1,'399481'!$B110&gt;='399481'!$C110),日收益率!D111,IF(AND('排序（修正久期）'!D110=MAX('排序（修正久期）'!$B110:$F110),'399481'!$B110&lt;'399481'!$C110),日收益率!D111,"")),"")</f>
        <v/>
      </c>
      <c r="E111" s="4" t="str">
        <f ca="1">IFERROR(IF(AND('排序（修正久期）'!E110=1,'399481'!$B110&gt;='399481'!$C110),日收益率!E111,IF(AND('排序（修正久期）'!E110=MAX('排序（修正久期）'!$B110:$F110),'399481'!$B110&lt;'399481'!$C110),日收益率!E111,"")),"")</f>
        <v/>
      </c>
      <c r="F111" s="4" t="str">
        <f ca="1">IFERROR(IF(AND('排序（修正久期）'!F110=1,'399481'!$B110&gt;='399481'!$C110),日收益率!F111,IF(AND('排序（修正久期）'!F110=MAX('排序（修正久期）'!$B110:$F110),'399481'!$B110&lt;'399481'!$C110),日收益率!F111,"")),"")</f>
        <v/>
      </c>
      <c r="H111" s="9">
        <f t="shared" ca="1" si="1"/>
        <v>0.92653134722244856</v>
      </c>
    </row>
    <row r="112" spans="1:8" x14ac:dyDescent="0.15">
      <c r="A112" s="1">
        <v>42445</v>
      </c>
      <c r="B112" s="4" t="str">
        <f ca="1">IFERROR(IF(AND('排序（修正久期）'!B111=1,'399481'!$B111&gt;='399481'!$C111),日收益率!B112,IF(AND('排序（修正久期）'!B111=MAX('排序（修正久期）'!$B111:$F111),'399481'!$B111&lt;'399481'!$C111),日收益率!B112,"")),"")</f>
        <v/>
      </c>
      <c r="C112" s="4">
        <f ca="1">IFERROR(IF(AND('排序（修正久期）'!C111=1,'399481'!$B111&gt;='399481'!$C111),日收益率!C112,IF(AND('排序（修正久期）'!C111=MAX('排序（修正久期）'!$B111:$F111),'399481'!$B111&lt;'399481'!$C111),日收益率!C112,"")),"")</f>
        <v>-8.3903292508358263E-4</v>
      </c>
      <c r="D112" s="4" t="str">
        <f ca="1">IFERROR(IF(AND('排序（修正久期）'!D111=1,'399481'!$B111&gt;='399481'!$C111),日收益率!D112,IF(AND('排序（修正久期）'!D111=MAX('排序（修正久期）'!$B111:$F111),'399481'!$B111&lt;'399481'!$C111),日收益率!D112,"")),"")</f>
        <v/>
      </c>
      <c r="E112" s="4" t="str">
        <f ca="1">IFERROR(IF(AND('排序（修正久期）'!E111=1,'399481'!$B111&gt;='399481'!$C111),日收益率!E112,IF(AND('排序（修正久期）'!E111=MAX('排序（修正久期）'!$B111:$F111),'399481'!$B111&lt;'399481'!$C111),日收益率!E112,"")),"")</f>
        <v/>
      </c>
      <c r="F112" s="4" t="str">
        <f ca="1">IFERROR(IF(AND('排序（修正久期）'!F111=1,'399481'!$B111&gt;='399481'!$C111),日收益率!F112,IF(AND('排序（修正久期）'!F111=MAX('排序（修正久期）'!$B111:$F111),'399481'!$B111&lt;'399481'!$C111),日收益率!F112,"")),"")</f>
        <v/>
      </c>
      <c r="H112" s="9">
        <f t="shared" ca="1" si="1"/>
        <v>0.92575395691600693</v>
      </c>
    </row>
    <row r="113" spans="1:8" x14ac:dyDescent="0.15">
      <c r="A113" s="1">
        <v>42446</v>
      </c>
      <c r="B113" s="4" t="str">
        <f ca="1">IFERROR(IF(AND('排序（修正久期）'!B112=1,'399481'!$B112&gt;='399481'!$C112),日收益率!B113,IF(AND('排序（修正久期）'!B112=MAX('排序（修正久期）'!$B112:$F112),'399481'!$B112&lt;'399481'!$C112),日收益率!B113,"")),"")</f>
        <v/>
      </c>
      <c r="C113" s="4">
        <f ca="1">IFERROR(IF(AND('排序（修正久期）'!C112=1,'399481'!$B112&gt;='399481'!$C112),日收益率!C113,IF(AND('排序（修正久期）'!C112=MAX('排序（修正久期）'!$B112:$F112),'399481'!$B112&lt;'399481'!$C112),日收益率!C113,"")),"")</f>
        <v>-6.4605396341510524E-4</v>
      </c>
      <c r="D113" s="4" t="str">
        <f ca="1">IFERROR(IF(AND('排序（修正久期）'!D112=1,'399481'!$B112&gt;='399481'!$C112),日收益率!D113,IF(AND('排序（修正久期）'!D112=MAX('排序（修正久期）'!$B112:$F112),'399481'!$B112&lt;'399481'!$C112),日收益率!D113,"")),"")</f>
        <v/>
      </c>
      <c r="E113" s="4" t="str">
        <f ca="1">IFERROR(IF(AND('排序（修正久期）'!E112=1,'399481'!$B112&gt;='399481'!$C112),日收益率!E113,IF(AND('排序（修正久期）'!E112=MAX('排序（修正久期）'!$B112:$F112),'399481'!$B112&lt;'399481'!$C112),日收益率!E113,"")),"")</f>
        <v/>
      </c>
      <c r="F113" s="4" t="str">
        <f ca="1">IFERROR(IF(AND('排序（修正久期）'!F112=1,'399481'!$B112&gt;='399481'!$C112),日收益率!F113,IF(AND('排序（修正久期）'!F112=MAX('排序（修正久期）'!$B112:$F112),'399481'!$B112&lt;'399481'!$C112),日收益率!F113,"")),"")</f>
        <v/>
      </c>
      <c r="H113" s="9">
        <f t="shared" ca="1" si="1"/>
        <v>0.92515586990299414</v>
      </c>
    </row>
    <row r="114" spans="1:8" x14ac:dyDescent="0.15">
      <c r="A114" s="1">
        <v>42447</v>
      </c>
      <c r="B114" s="4" t="str">
        <f ca="1">IFERROR(IF(AND('排序（修正久期）'!B113=1,'399481'!$B113&gt;='399481'!$C113),日收益率!B114,IF(AND('排序（修正久期）'!B113=MAX('排序（修正久期）'!$B113:$F113),'399481'!$B113&lt;'399481'!$C113),日收益率!B114,"")),"")</f>
        <v/>
      </c>
      <c r="C114" s="4">
        <f ca="1">IFERROR(IF(AND('排序（修正久期）'!C113=1,'399481'!$B113&gt;='399481'!$C113),日收益率!C114,IF(AND('排序（修正久期）'!C113=MAX('排序（修正久期）'!$B113:$F113),'399481'!$B113&lt;'399481'!$C113),日收益率!C114,"")),"")</f>
        <v>-1.7124196888440579E-3</v>
      </c>
      <c r="D114" s="4" t="str">
        <f ca="1">IFERROR(IF(AND('排序（修正久期）'!D113=1,'399481'!$B113&gt;='399481'!$C113),日收益率!D114,IF(AND('排序（修正久期）'!D113=MAX('排序（修正久期）'!$B113:$F113),'399481'!$B113&lt;'399481'!$C113),日收益率!D114,"")),"")</f>
        <v/>
      </c>
      <c r="E114" s="4" t="str">
        <f ca="1">IFERROR(IF(AND('排序（修正久期）'!E113=1,'399481'!$B113&gt;='399481'!$C113),日收益率!E114,IF(AND('排序（修正久期）'!E113=MAX('排序（修正久期）'!$B113:$F113),'399481'!$B113&lt;'399481'!$C113),日收益率!E114,"")),"")</f>
        <v/>
      </c>
      <c r="F114" s="4" t="str">
        <f ca="1">IFERROR(IF(AND('排序（修正久期）'!F113=1,'399481'!$B113&gt;='399481'!$C113),日收益率!F114,IF(AND('排序（修正久期）'!F113=MAX('排序（修正久期）'!$B113:$F113),'399481'!$B113&lt;'399481'!$C113),日收益率!F114,"")),"")</f>
        <v/>
      </c>
      <c r="H114" s="9">
        <f t="shared" ca="1" si="1"/>
        <v>0.9235716147761226</v>
      </c>
    </row>
    <row r="115" spans="1:8" x14ac:dyDescent="0.15">
      <c r="A115" s="1">
        <v>42450</v>
      </c>
      <c r="B115" s="4" t="str">
        <f ca="1">IFERROR(IF(AND('排序（修正久期）'!B114=1,'399481'!$B114&gt;='399481'!$C114),日收益率!B115,IF(AND('排序（修正久期）'!B114=MAX('排序（修正久期）'!$B114:$F114),'399481'!$B114&lt;'399481'!$C114),日收益率!B115,"")),"")</f>
        <v/>
      </c>
      <c r="C115" s="4">
        <f ca="1">IFERROR(IF(AND('排序（修正久期）'!C114=1,'399481'!$B114&gt;='399481'!$C114),日收益率!C115,IF(AND('排序（修正久期）'!C114=MAX('排序（修正久期）'!$B114:$F114),'399481'!$B114&lt;'399481'!$C114),日收益率!C115,"")),"")</f>
        <v>6.7816443492962897E-4</v>
      </c>
      <c r="D115" s="4" t="str">
        <f ca="1">IFERROR(IF(AND('排序（修正久期）'!D114=1,'399481'!$B114&gt;='399481'!$C114),日收益率!D115,IF(AND('排序（修正久期）'!D114=MAX('排序（修正久期）'!$B114:$F114),'399481'!$B114&lt;'399481'!$C114),日收益率!D115,"")),"")</f>
        <v/>
      </c>
      <c r="E115" s="4" t="str">
        <f ca="1">IFERROR(IF(AND('排序（修正久期）'!E114=1,'399481'!$B114&gt;='399481'!$C114),日收益率!E115,IF(AND('排序（修正久期）'!E114=MAX('排序（修正久期）'!$B114:$F114),'399481'!$B114&lt;'399481'!$C114),日收益率!E115,"")),"")</f>
        <v/>
      </c>
      <c r="F115" s="4" t="str">
        <f ca="1">IFERROR(IF(AND('排序（修正久期）'!F114=1,'399481'!$B114&gt;='399481'!$C114),日收益率!F115,IF(AND('排序（修正久期）'!F114=MAX('排序（修正久期）'!$B114:$F114),'399481'!$B114&lt;'399481'!$C114),日收益率!F115,"")),"")</f>
        <v/>
      </c>
      <c r="H115" s="9">
        <f t="shared" ca="1" si="1"/>
        <v>0.92419794819837431</v>
      </c>
    </row>
    <row r="116" spans="1:8" x14ac:dyDescent="0.15">
      <c r="A116" s="1">
        <v>42451</v>
      </c>
      <c r="B116" s="4" t="str">
        <f ca="1">IFERROR(IF(AND('排序（修正久期）'!B115=1,'399481'!$B115&gt;='399481'!$C115),日收益率!B116,IF(AND('排序（修正久期）'!B115=MAX('排序（修正久期）'!$B115:$F115),'399481'!$B115&lt;'399481'!$C115),日收益率!B116,"")),"")</f>
        <v/>
      </c>
      <c r="C116" s="4">
        <f ca="1">IFERROR(IF(AND('排序（修正久期）'!C115=1,'399481'!$B115&gt;='399481'!$C115),日收益率!C116,IF(AND('排序（修正久期）'!C115=MAX('排序（修正久期）'!$B115:$F115),'399481'!$B115&lt;'399481'!$C115),日收益率!C116,"")),"")</f>
        <v>-9.3815611130310117E-4</v>
      </c>
      <c r="D116" s="4" t="str">
        <f ca="1">IFERROR(IF(AND('排序（修正久期）'!D115=1,'399481'!$B115&gt;='399481'!$C115),日收益率!D116,IF(AND('排序（修正久期）'!D115=MAX('排序（修正久期）'!$B115:$F115),'399481'!$B115&lt;'399481'!$C115),日收益率!D116,"")),"")</f>
        <v/>
      </c>
      <c r="E116" s="4" t="str">
        <f ca="1">IFERROR(IF(AND('排序（修正久期）'!E115=1,'399481'!$B115&gt;='399481'!$C115),日收益率!E116,IF(AND('排序（修正久期）'!E115=MAX('排序（修正久期）'!$B115:$F115),'399481'!$B115&lt;'399481'!$C115),日收益率!E116,"")),"")</f>
        <v/>
      </c>
      <c r="F116" s="4" t="str">
        <f ca="1">IFERROR(IF(AND('排序（修正久期）'!F115=1,'399481'!$B115&gt;='399481'!$C115),日收益率!F116,IF(AND('排序（修正久期）'!F115=MAX('排序（修正久期）'!$B115:$F115),'399481'!$B115&lt;'399481'!$C115),日收益率!F116,"")),"")</f>
        <v/>
      </c>
      <c r="H116" s="9">
        <f t="shared" ca="1" si="1"/>
        <v>0.92333090624521819</v>
      </c>
    </row>
    <row r="117" spans="1:8" x14ac:dyDescent="0.15">
      <c r="A117" s="1">
        <v>42452</v>
      </c>
      <c r="B117" s="4" t="str">
        <f ca="1">IFERROR(IF(AND('排序（修正久期）'!B116=1,'399481'!$B116&gt;='399481'!$C116),日收益率!B117,IF(AND('排序（修正久期）'!B116=MAX('排序（修正久期）'!$B116:$F116),'399481'!$B116&lt;'399481'!$C116),日收益率!B117,"")),"")</f>
        <v/>
      </c>
      <c r="C117" s="4">
        <f ca="1">IFERROR(IF(AND('排序（修正久期）'!C116=1,'399481'!$B116&gt;='399481'!$C116),日收益率!C117,IF(AND('排序（修正久期）'!C116=MAX('排序（修正久期）'!$B116:$F116),'399481'!$B116&lt;'399481'!$C116),日收益率!C117,"")),"")</f>
        <v>3.2320964468213198E-4</v>
      </c>
      <c r="D117" s="4" t="str">
        <f ca="1">IFERROR(IF(AND('排序（修正久期）'!D116=1,'399481'!$B116&gt;='399481'!$C116),日收益率!D117,IF(AND('排序（修正久期）'!D116=MAX('排序（修正久期）'!$B116:$F116),'399481'!$B116&lt;'399481'!$C116),日收益率!D117,"")),"")</f>
        <v/>
      </c>
      <c r="E117" s="4" t="str">
        <f ca="1">IFERROR(IF(AND('排序（修正久期）'!E116=1,'399481'!$B116&gt;='399481'!$C116),日收益率!E117,IF(AND('排序（修正久期）'!E116=MAX('排序（修正久期）'!$B116:$F116),'399481'!$B116&lt;'399481'!$C116),日收益率!E117,"")),"")</f>
        <v/>
      </c>
      <c r="F117" s="4" t="str">
        <f ca="1">IFERROR(IF(AND('排序（修正久期）'!F116=1,'399481'!$B116&gt;='399481'!$C116),日收益率!F117,IF(AND('排序（修正久期）'!F116=MAX('排序（修正久期）'!$B116:$F116),'399481'!$B116&lt;'399481'!$C116),日收益率!F117,"")),"")</f>
        <v/>
      </c>
      <c r="H117" s="9">
        <f t="shared" ca="1" si="1"/>
        <v>0.92362933569934969</v>
      </c>
    </row>
    <row r="118" spans="1:8" x14ac:dyDescent="0.15">
      <c r="A118" s="1">
        <v>42453</v>
      </c>
      <c r="B118" s="4" t="str">
        <f ca="1">IFERROR(IF(AND('排序（修正久期）'!B117=1,'399481'!$B117&gt;='399481'!$C117),日收益率!B118,IF(AND('排序（修正久期）'!B117=MAX('排序（修正久期）'!$B117:$F117),'399481'!$B117&lt;'399481'!$C117),日收益率!B118,"")),"")</f>
        <v/>
      </c>
      <c r="C118" s="4">
        <f ca="1">IFERROR(IF(AND('排序（修正久期）'!C117=1,'399481'!$B117&gt;='399481'!$C117),日收益率!C118,IF(AND('排序（修正久期）'!C117=MAX('排序（修正久期）'!$B117:$F117),'399481'!$B117&lt;'399481'!$C117),日收益率!C118,"")),"")</f>
        <v>-1.6221743252342602E-4</v>
      </c>
      <c r="D118" s="4" t="str">
        <f ca="1">IFERROR(IF(AND('排序（修正久期）'!D117=1,'399481'!$B117&gt;='399481'!$C117),日收益率!D118,IF(AND('排序（修正久期）'!D117=MAX('排序（修正久期）'!$B117:$F117),'399481'!$B117&lt;'399481'!$C117),日收益率!D118,"")),"")</f>
        <v/>
      </c>
      <c r="E118" s="4" t="str">
        <f ca="1">IFERROR(IF(AND('排序（修正久期）'!E117=1,'399481'!$B117&gt;='399481'!$C117),日收益率!E118,IF(AND('排序（修正久期）'!E117=MAX('排序（修正久期）'!$B117:$F117),'399481'!$B117&lt;'399481'!$C117),日收益率!E118,"")),"")</f>
        <v/>
      </c>
      <c r="F118" s="4" t="str">
        <f ca="1">IFERROR(IF(AND('排序（修正久期）'!F117=1,'399481'!$B117&gt;='399481'!$C117),日收益率!F118,IF(AND('排序（修正久期）'!F117=MAX('排序（修正久期）'!$B117:$F117),'399481'!$B117&lt;'399481'!$C117),日收益率!F118,"")),"")</f>
        <v/>
      </c>
      <c r="H118" s="9">
        <f t="shared" ca="1" si="1"/>
        <v>0.92347950691990921</v>
      </c>
    </row>
    <row r="119" spans="1:8" x14ac:dyDescent="0.15">
      <c r="A119" s="1">
        <v>42454</v>
      </c>
      <c r="B119" s="4" t="str">
        <f ca="1">IFERROR(IF(AND('排序（修正久期）'!B118=1,'399481'!$B118&gt;='399481'!$C118),日收益率!B119,IF(AND('排序（修正久期）'!B118=MAX('排序（修正久期）'!$B118:$F118),'399481'!$B118&lt;'399481'!$C118),日收益率!B119,"")),"")</f>
        <v/>
      </c>
      <c r="C119" s="4">
        <f ca="1">IFERROR(IF(AND('排序（修正久期）'!C118=1,'399481'!$B118&gt;='399481'!$C118),日收益率!C119,IF(AND('排序（修正久期）'!C118=MAX('排序（修正久期）'!$B118:$F118),'399481'!$B118&lt;'399481'!$C118),日收益率!C119,"")),"")</f>
        <v>1.2899708094238349E-4</v>
      </c>
      <c r="D119" s="4" t="str">
        <f ca="1">IFERROR(IF(AND('排序（修正久期）'!D118=1,'399481'!$B118&gt;='399481'!$C118),日收益率!D119,IF(AND('排序（修正久期）'!D118=MAX('排序（修正久期）'!$B118:$F118),'399481'!$B118&lt;'399481'!$C118),日收益率!D119,"")),"")</f>
        <v/>
      </c>
      <c r="E119" s="4" t="str">
        <f ca="1">IFERROR(IF(AND('排序（修正久期）'!E118=1,'399481'!$B118&gt;='399481'!$C118),日收益率!E119,IF(AND('排序（修正久期）'!E118=MAX('排序（修正久期）'!$B118:$F118),'399481'!$B118&lt;'399481'!$C118),日收益率!E119,"")),"")</f>
        <v/>
      </c>
      <c r="F119" s="4" t="str">
        <f ca="1">IFERROR(IF(AND('排序（修正久期）'!F118=1,'399481'!$B118&gt;='399481'!$C118),日收益率!F119,IF(AND('排序（修正久期）'!F118=MAX('排序（修正久期）'!$B118:$F118),'399481'!$B118&lt;'399481'!$C118),日收益率!F119,"")),"")</f>
        <v/>
      </c>
      <c r="H119" s="9">
        <f t="shared" ca="1" si="1"/>
        <v>0.92359863308061196</v>
      </c>
    </row>
    <row r="120" spans="1:8" x14ac:dyDescent="0.15">
      <c r="A120" s="1">
        <v>42457</v>
      </c>
      <c r="B120" s="4" t="str">
        <f ca="1">IFERROR(IF(AND('排序（修正久期）'!B119=1,'399481'!$B119&gt;='399481'!$C119),日收益率!B120,IF(AND('排序（修正久期）'!B119=MAX('排序（修正久期）'!$B119:$F119),'399481'!$B119&lt;'399481'!$C119),日收益率!B120,"")),"")</f>
        <v/>
      </c>
      <c r="C120" s="4">
        <f ca="1">IFERROR(IF(AND('排序（修正久期）'!C119=1,'399481'!$B119&gt;='399481'!$C119),日收益率!C120,IF(AND('排序（修正久期）'!C119=MAX('排序（修正久期）'!$B119:$F119),'399481'!$B119&lt;'399481'!$C119),日收益率!C120,"")),"")</f>
        <v>1.9280581661917928E-4</v>
      </c>
      <c r="D120" s="4" t="str">
        <f ca="1">IFERROR(IF(AND('排序（修正久期）'!D119=1,'399481'!$B119&gt;='399481'!$C119),日收益率!D120,IF(AND('排序（修正久期）'!D119=MAX('排序（修正久期）'!$B119:$F119),'399481'!$B119&lt;'399481'!$C119),日收益率!D120,"")),"")</f>
        <v/>
      </c>
      <c r="E120" s="4" t="str">
        <f ca="1">IFERROR(IF(AND('排序（修正久期）'!E119=1,'399481'!$B119&gt;='399481'!$C119),日收益率!E120,IF(AND('排序（修正久期）'!E119=MAX('排序（修正久期）'!$B119:$F119),'399481'!$B119&lt;'399481'!$C119),日收益率!E120,"")),"")</f>
        <v/>
      </c>
      <c r="F120" s="4" t="str">
        <f ca="1">IFERROR(IF(AND('排序（修正久期）'!F119=1,'399481'!$B119&gt;='399481'!$C119),日收益率!F120,IF(AND('排序（修正久期）'!F119=MAX('排序（修正久期）'!$B119:$F119),'399481'!$B119&lt;'399481'!$C119),日收益率!F120,"")),"")</f>
        <v/>
      </c>
      <c r="H120" s="9">
        <f t="shared" ca="1" si="1"/>
        <v>0.92377670826929148</v>
      </c>
    </row>
    <row r="121" spans="1:8" x14ac:dyDescent="0.15">
      <c r="A121" s="1">
        <v>42458</v>
      </c>
      <c r="B121" s="4" t="str">
        <f ca="1">IFERROR(IF(AND('排序（修正久期）'!B120=1,'399481'!$B120&gt;='399481'!$C120),日收益率!B121,IF(AND('排序（修正久期）'!B120=MAX('排序（修正久期）'!$B120:$F120),'399481'!$B120&lt;'399481'!$C120),日收益率!B121,"")),"")</f>
        <v/>
      </c>
      <c r="C121" s="4">
        <f ca="1">IFERROR(IF(AND('排序（修正久期）'!C120=1,'399481'!$B120&gt;='399481'!$C120),日收益率!C121,IF(AND('排序（修正久期）'!C120=MAX('排序（修正久期）'!$B120:$F120),'399481'!$B120&lt;'399481'!$C120),日收益率!C121,"")),"")</f>
        <v>-2.1998226528422871E-2</v>
      </c>
      <c r="D121" s="4" t="str">
        <f ca="1">IFERROR(IF(AND('排序（修正久期）'!D120=1,'399481'!$B120&gt;='399481'!$C120),日收益率!D121,IF(AND('排序（修正久期）'!D120=MAX('排序（修正久期）'!$B120:$F120),'399481'!$B120&lt;'399481'!$C120),日收益率!D121,"")),"")</f>
        <v/>
      </c>
      <c r="E121" s="4" t="str">
        <f ca="1">IFERROR(IF(AND('排序（修正久期）'!E120=1,'399481'!$B120&gt;='399481'!$C120),日收益率!E121,IF(AND('排序（修正久期）'!E120=MAX('排序（修正久期）'!$B120:$F120),'399481'!$B120&lt;'399481'!$C120),日收益率!E121,"")),"")</f>
        <v/>
      </c>
      <c r="F121" s="4" t="str">
        <f ca="1">IFERROR(IF(AND('排序（修正久期）'!F120=1,'399481'!$B120&gt;='399481'!$C120),日收益率!F121,IF(AND('排序（修正久期）'!F120=MAX('排序（修正久期）'!$B120:$F120),'399481'!$B120&lt;'399481'!$C120),日收益率!F121,"")),"")</f>
        <v/>
      </c>
      <c r="H121" s="9">
        <f t="shared" ca="1" si="1"/>
        <v>0.90345525897910284</v>
      </c>
    </row>
    <row r="122" spans="1:8" x14ac:dyDescent="0.15">
      <c r="A122" s="1">
        <v>42459</v>
      </c>
      <c r="B122" s="4" t="str">
        <f ca="1">IFERROR(IF(AND('排序（修正久期）'!B121=1,'399481'!$B121&gt;='399481'!$C121),日收益率!B122,IF(AND('排序（修正久期）'!B121=MAX('排序（修正久期）'!$B121:$F121),'399481'!$B121&lt;'399481'!$C121),日收益率!B122,"")),"")</f>
        <v/>
      </c>
      <c r="C122" s="4">
        <f ca="1">IFERROR(IF(AND('排序（修正久期）'!C121=1,'399481'!$B121&gt;='399481'!$C121),日收益率!C122,IF(AND('排序（修正久期）'!C121=MAX('排序（修正久期）'!$B121:$F121),'399481'!$B121&lt;'399481'!$C121),日收益率!C122,"")),"")</f>
        <v>1.0055053354176779E-2</v>
      </c>
      <c r="D122" s="4" t="str">
        <f ca="1">IFERROR(IF(AND('排序（修正久期）'!D121=1,'399481'!$B121&gt;='399481'!$C121),日收益率!D122,IF(AND('排序（修正久期）'!D121=MAX('排序（修正久期）'!$B121:$F121),'399481'!$B121&lt;'399481'!$C121),日收益率!D122,"")),"")</f>
        <v/>
      </c>
      <c r="E122" s="4" t="str">
        <f ca="1">IFERROR(IF(AND('排序（修正久期）'!E121=1,'399481'!$B121&gt;='399481'!$C121),日收益率!E122,IF(AND('排序（修正久期）'!E121=MAX('排序（修正久期）'!$B121:$F121),'399481'!$B121&lt;'399481'!$C121),日收益率!E122,"")),"")</f>
        <v/>
      </c>
      <c r="F122" s="4" t="str">
        <f ca="1">IFERROR(IF(AND('排序（修正久期）'!F121=1,'399481'!$B121&gt;='399481'!$C121),日收益率!F122,IF(AND('排序（修正久期）'!F121=MAX('排序（修正久期）'!$B121:$F121),'399481'!$B121&lt;'399481'!$C121),日收益率!F122,"")),"")</f>
        <v/>
      </c>
      <c r="H122" s="9">
        <f t="shared" ca="1" si="1"/>
        <v>0.9125395498112493</v>
      </c>
    </row>
    <row r="123" spans="1:8" x14ac:dyDescent="0.15">
      <c r="A123" s="1">
        <v>42460</v>
      </c>
      <c r="B123" s="4" t="str">
        <f ca="1">IFERROR(IF(AND('排序（修正久期）'!B122=1,'399481'!$B122&gt;='399481'!$C122),日收益率!B123,IF(AND('排序（修正久期）'!B122=MAX('排序（修正久期）'!$B122:$F122),'399481'!$B122&lt;'399481'!$C122),日收益率!B123,"")),"")</f>
        <v/>
      </c>
      <c r="C123" s="4">
        <f ca="1">IFERROR(IF(AND('排序（修正久期）'!C122=1,'399481'!$B122&gt;='399481'!$C122),日收益率!C123,IF(AND('排序（修正久期）'!C122=MAX('排序（修正久期）'!$B122:$F122),'399481'!$B122&lt;'399481'!$C122),日收益率!C123,"")),"")</f>
        <v>2.2878768099454661E-4</v>
      </c>
      <c r="D123" s="4" t="str">
        <f ca="1">IFERROR(IF(AND('排序（修正久期）'!D122=1,'399481'!$B122&gt;='399481'!$C122),日收益率!D123,IF(AND('排序（修正久期）'!D122=MAX('排序（修正久期）'!$B122:$F122),'399481'!$B122&lt;'399481'!$C122),日收益率!D123,"")),"")</f>
        <v/>
      </c>
      <c r="E123" s="4" t="str">
        <f ca="1">IFERROR(IF(AND('排序（修正久期）'!E122=1,'399481'!$B122&gt;='399481'!$C122),日收益率!E123,IF(AND('排序（修正久期）'!E122=MAX('排序（修正久期）'!$B122:$F122),'399481'!$B122&lt;'399481'!$C122),日收益率!E123,"")),"")</f>
        <v/>
      </c>
      <c r="F123" s="4" t="str">
        <f ca="1">IFERROR(IF(AND('排序（修正久期）'!F122=1,'399481'!$B122&gt;='399481'!$C122),日收益率!F123,IF(AND('排序（修正久期）'!F122=MAX('排序（修正久期）'!$B122:$F122),'399481'!$B122&lt;'399481'!$C122),日收益率!F123,"")),"")</f>
        <v/>
      </c>
      <c r="H123" s="9">
        <f t="shared" ca="1" si="1"/>
        <v>0.91274832761866642</v>
      </c>
    </row>
    <row r="124" spans="1:8" x14ac:dyDescent="0.15">
      <c r="A124" s="1">
        <v>42461</v>
      </c>
      <c r="B124" s="4" t="str">
        <f ca="1">IFERROR(IF(AND('排序（修正久期）'!B123=1,'399481'!$B123&gt;='399481'!$C123),日收益率!B124,IF(AND('排序（修正久期）'!B123=MAX('排序（修正久期）'!$B123:$F123),'399481'!$B123&lt;'399481'!$C123),日收益率!B124,"")),"")</f>
        <v/>
      </c>
      <c r="C124" s="4">
        <f ca="1">IFERROR(IF(AND('排序（修正久期）'!C123=1,'399481'!$B123&gt;='399481'!$C123),日收益率!C124,IF(AND('排序（修正久期）'!C123=MAX('排序（修正久期）'!$B123:$F123),'399481'!$B123&lt;'399481'!$C123),日收益率!C124,"")),"")</f>
        <v>-2.7179141488959946E-3</v>
      </c>
      <c r="D124" s="4" t="str">
        <f ca="1">IFERROR(IF(AND('排序（修正久期）'!D123=1,'399481'!$B123&gt;='399481'!$C123),日收益率!D124,IF(AND('排序（修正久期）'!D123=MAX('排序（修正久期）'!$B123:$F123),'399481'!$B123&lt;'399481'!$C123),日收益率!D124,"")),"")</f>
        <v/>
      </c>
      <c r="E124" s="4" t="str">
        <f ca="1">IFERROR(IF(AND('排序（修正久期）'!E123=1,'399481'!$B123&gt;='399481'!$C123),日收益率!E124,IF(AND('排序（修正久期）'!E123=MAX('排序（修正久期）'!$B123:$F123),'399481'!$B123&lt;'399481'!$C123),日收益率!E124,"")),"")</f>
        <v/>
      </c>
      <c r="F124" s="4" t="str">
        <f ca="1">IFERROR(IF(AND('排序（修正久期）'!F123=1,'399481'!$B123&gt;='399481'!$C123),日收益率!F124,IF(AND('排序（修正久期）'!F123=MAX('排序（修正久期）'!$B123:$F123),'399481'!$B123&lt;'399481'!$C123),日收益率!F124,"")),"")</f>
        <v/>
      </c>
      <c r="H124" s="9">
        <f t="shared" ca="1" si="1"/>
        <v>0.91026755602465048</v>
      </c>
    </row>
    <row r="125" spans="1:8" x14ac:dyDescent="0.15">
      <c r="A125" s="1">
        <v>42465</v>
      </c>
      <c r="B125" s="4" t="str">
        <f ca="1">IFERROR(IF(AND('排序（修正久期）'!B124=1,'399481'!$B124&gt;='399481'!$C124),日收益率!B125,IF(AND('排序（修正久期）'!B124=MAX('排序（修正久期）'!$B124:$F124),'399481'!$B124&lt;'399481'!$C124),日收益率!B125,"")),"")</f>
        <v/>
      </c>
      <c r="C125" s="4">
        <f ca="1">IFERROR(IF(AND('排序（修正久期）'!C124=1,'399481'!$B124&gt;='399481'!$C124),日收益率!C125,IF(AND('排序（修正久期）'!C124=MAX('排序（修正久期）'!$B124:$F124),'399481'!$B124&lt;'399481'!$C124),日收益率!C125,"")),"")</f>
        <v>-4.9919252236584333E-3</v>
      </c>
      <c r="D125" s="4" t="str">
        <f ca="1">IFERROR(IF(AND('排序（修正久期）'!D124=1,'399481'!$B124&gt;='399481'!$C124),日收益率!D125,IF(AND('排序（修正久期）'!D124=MAX('排序（修正久期）'!$B124:$F124),'399481'!$B124&lt;'399481'!$C124),日收益率!D125,"")),"")</f>
        <v/>
      </c>
      <c r="E125" s="4" t="str">
        <f ca="1">IFERROR(IF(AND('排序（修正久期）'!E124=1,'399481'!$B124&gt;='399481'!$C124),日收益率!E125,IF(AND('排序（修正久期）'!E124=MAX('排序（修正久期）'!$B124:$F124),'399481'!$B124&lt;'399481'!$C124),日收益率!E125,"")),"")</f>
        <v/>
      </c>
      <c r="F125" s="4" t="str">
        <f ca="1">IFERROR(IF(AND('排序（修正久期）'!F124=1,'399481'!$B124&gt;='399481'!$C124),日收益率!F125,IF(AND('排序（修正久期）'!F124=MAX('排序（修正久期）'!$B124:$F124),'399481'!$B124&lt;'399481'!$C124),日收益率!F125,"")),"")</f>
        <v/>
      </c>
      <c r="H125" s="9">
        <f t="shared" ca="1" si="1"/>
        <v>0.90572356845145308</v>
      </c>
    </row>
    <row r="126" spans="1:8" x14ac:dyDescent="0.15">
      <c r="A126" s="1">
        <v>42466</v>
      </c>
      <c r="B126" s="4" t="str">
        <f ca="1">IFERROR(IF(AND('排序（修正久期）'!B125=1,'399481'!$B125&gt;='399481'!$C125),日收益率!B126,IF(AND('排序（修正久期）'!B125=MAX('排序（修正久期）'!$B125:$F125),'399481'!$B125&lt;'399481'!$C125),日收益率!B126,"")),"")</f>
        <v/>
      </c>
      <c r="C126" s="4">
        <f ca="1">IFERROR(IF(AND('排序（修正久期）'!C125=1,'399481'!$B125&gt;='399481'!$C125),日收益率!C126,IF(AND('排序（修正久期）'!C125=MAX('排序（修正久期）'!$B125:$F125),'399481'!$B125&lt;'399481'!$C125),日收益率!C126,"")),"")</f>
        <v>-3.7288287274389598E-3</v>
      </c>
      <c r="D126" s="4" t="str">
        <f ca="1">IFERROR(IF(AND('排序（修正久期）'!D125=1,'399481'!$B125&gt;='399481'!$C125),日收益率!D126,IF(AND('排序（修正久期）'!D125=MAX('排序（修正久期）'!$B125:$F125),'399481'!$B125&lt;'399481'!$C125),日收益率!D126,"")),"")</f>
        <v/>
      </c>
      <c r="E126" s="4" t="str">
        <f ca="1">IFERROR(IF(AND('排序（修正久期）'!E125=1,'399481'!$B125&gt;='399481'!$C125),日收益率!E126,IF(AND('排序（修正久期）'!E125=MAX('排序（修正久期）'!$B125:$F125),'399481'!$B125&lt;'399481'!$C125),日收益率!E126,"")),"")</f>
        <v/>
      </c>
      <c r="F126" s="4" t="str">
        <f ca="1">IFERROR(IF(AND('排序（修正久期）'!F125=1,'399481'!$B125&gt;='399481'!$C125),日收益率!F126,IF(AND('排序（修正久期）'!F125=MAX('排序（修正久期）'!$B125:$F125),'399481'!$B125&lt;'399481'!$C125),日收益率!F126,"")),"")</f>
        <v/>
      </c>
      <c r="H126" s="9">
        <f t="shared" ca="1" si="1"/>
        <v>0.90234628039029274</v>
      </c>
    </row>
    <row r="127" spans="1:8" x14ac:dyDescent="0.15">
      <c r="A127" s="1">
        <v>42467</v>
      </c>
      <c r="B127" s="4" t="str">
        <f ca="1">IFERROR(IF(AND('排序（修正久期）'!B126=1,'399481'!$B126&gt;='399481'!$C126),日收益率!B127,IF(AND('排序（修正久期）'!B126=MAX('排序（修正久期）'!$B126:$F126),'399481'!$B126&lt;'399481'!$C126),日收益率!B127,"")),"")</f>
        <v/>
      </c>
      <c r="C127" s="4">
        <f ca="1">IFERROR(IF(AND('排序（修正久期）'!C126=1,'399481'!$B126&gt;='399481'!$C126),日收益率!C127,IF(AND('排序（修正久期）'!C126=MAX('排序（修正久期）'!$B126:$F126),'399481'!$B126&lt;'399481'!$C126),日收益率!C127,"")),"")</f>
        <v>-3.3453692223309739E-3</v>
      </c>
      <c r="D127" s="4" t="str">
        <f ca="1">IFERROR(IF(AND('排序（修正久期）'!D126=1,'399481'!$B126&gt;='399481'!$C126),日收益率!D127,IF(AND('排序（修正久期）'!D126=MAX('排序（修正久期）'!$B126:$F126),'399481'!$B126&lt;'399481'!$C126),日收益率!D127,"")),"")</f>
        <v/>
      </c>
      <c r="E127" s="4" t="str">
        <f ca="1">IFERROR(IF(AND('排序（修正久期）'!E126=1,'399481'!$B126&gt;='399481'!$C126),日收益率!E127,IF(AND('排序（修正久期）'!E126=MAX('排序（修正久期）'!$B126:$F126),'399481'!$B126&lt;'399481'!$C126),日收益率!E127,"")),"")</f>
        <v/>
      </c>
      <c r="F127" s="4" t="str">
        <f ca="1">IFERROR(IF(AND('排序（修正久期）'!F126=1,'399481'!$B126&gt;='399481'!$C126),日收益率!F127,IF(AND('排序（修正久期）'!F126=MAX('排序（修正久期）'!$B126:$F126),'399481'!$B126&lt;'399481'!$C126),日收益率!F127,"")),"")</f>
        <v/>
      </c>
      <c r="H127" s="9">
        <f t="shared" ca="1" si="1"/>
        <v>0.89932759891599023</v>
      </c>
    </row>
    <row r="128" spans="1:8" x14ac:dyDescent="0.15">
      <c r="A128" s="1">
        <v>42468</v>
      </c>
      <c r="B128" s="4" t="str">
        <f ca="1">IFERROR(IF(AND('排序（修正久期）'!B127=1,'399481'!$B127&gt;='399481'!$C127),日收益率!B128,IF(AND('排序（修正久期）'!B127=MAX('排序（修正久期）'!$B127:$F127),'399481'!$B127&lt;'399481'!$C127),日收益率!B128,"")),"")</f>
        <v/>
      </c>
      <c r="C128" s="4">
        <f ca="1">IFERROR(IF(AND('排序（修正久期）'!C127=1,'399481'!$B127&gt;='399481'!$C127),日收益率!C128,IF(AND('排序（修正久期）'!C127=MAX('排序（修正久期）'!$B127:$F127),'399481'!$B127&lt;'399481'!$C127),日收益率!C128,"")),"")</f>
        <v>1.9268348971512861E-3</v>
      </c>
      <c r="D128" s="4" t="str">
        <f ca="1">IFERROR(IF(AND('排序（修正久期）'!D127=1,'399481'!$B127&gt;='399481'!$C127),日收益率!D128,IF(AND('排序（修正久期）'!D127=MAX('排序（修正久期）'!$B127:$F127),'399481'!$B127&lt;'399481'!$C127),日收益率!D128,"")),"")</f>
        <v/>
      </c>
      <c r="E128" s="4" t="str">
        <f ca="1">IFERROR(IF(AND('排序（修正久期）'!E127=1,'399481'!$B127&gt;='399481'!$C127),日收益率!E128,IF(AND('排序（修正久期）'!E127=MAX('排序（修正久期）'!$B127:$F127),'399481'!$B127&lt;'399481'!$C127),日收益率!E128,"")),"")</f>
        <v/>
      </c>
      <c r="F128" s="4" t="str">
        <f ca="1">IFERROR(IF(AND('排序（修正久期）'!F127=1,'399481'!$B127&gt;='399481'!$C127),日收益率!F128,IF(AND('排序（修正久期）'!F127=MAX('排序（修正久期）'!$B127:$F127),'399481'!$B127&lt;'399481'!$C127),日收益率!F128,"")),"")</f>
        <v/>
      </c>
      <c r="H128" s="9">
        <f t="shared" ca="1" si="1"/>
        <v>0.90106045471755281</v>
      </c>
    </row>
    <row r="129" spans="1:8" x14ac:dyDescent="0.15">
      <c r="A129" s="1">
        <v>42471</v>
      </c>
      <c r="B129" s="4" t="str">
        <f ca="1">IFERROR(IF(AND('排序（修正久期）'!B128=1,'399481'!$B128&gt;='399481'!$C128),日收益率!B129,IF(AND('排序（修正久期）'!B128=MAX('排序（修正久期）'!$B128:$F128),'399481'!$B128&lt;'399481'!$C128),日收益率!B129,"")),"")</f>
        <v/>
      </c>
      <c r="C129" s="4">
        <f ca="1">IFERROR(IF(AND('排序（修正久期）'!C128=1,'399481'!$B128&gt;='399481'!$C128),日收益率!C129,IF(AND('排序（修正久期）'!C128=MAX('排序（修正久期）'!$B128:$F128),'399481'!$B128&lt;'399481'!$C128),日收益率!C129,"")),"")</f>
        <v>-1.792285675344174E-3</v>
      </c>
      <c r="D129" s="4" t="str">
        <f ca="1">IFERROR(IF(AND('排序（修正久期）'!D128=1,'399481'!$B128&gt;='399481'!$C128),日收益率!D129,IF(AND('排序（修正久期）'!D128=MAX('排序（修正久期）'!$B128:$F128),'399481'!$B128&lt;'399481'!$C128),日收益率!D129,"")),"")</f>
        <v/>
      </c>
      <c r="E129" s="4" t="str">
        <f ca="1">IFERROR(IF(AND('排序（修正久期）'!E128=1,'399481'!$B128&gt;='399481'!$C128),日收益率!E129,IF(AND('排序（修正久期）'!E128=MAX('排序（修正久期）'!$B128:$F128),'399481'!$B128&lt;'399481'!$C128),日收益率!E129,"")),"")</f>
        <v/>
      </c>
      <c r="F129" s="4" t="str">
        <f ca="1">IFERROR(IF(AND('排序（修正久期）'!F128=1,'399481'!$B128&gt;='399481'!$C128),日收益率!F129,IF(AND('排序（修正久期）'!F128=MAX('排序（修正久期）'!$B128:$F128),'399481'!$B128&lt;'399481'!$C128),日收益率!F129,"")),"")</f>
        <v/>
      </c>
      <c r="H129" s="9">
        <f t="shared" ca="1" si="1"/>
        <v>0.89944549697194343</v>
      </c>
    </row>
    <row r="130" spans="1:8" x14ac:dyDescent="0.15">
      <c r="A130" s="1">
        <v>42472</v>
      </c>
      <c r="B130" s="4" t="str">
        <f ca="1">IFERROR(IF(AND('排序（修正久期）'!B129=1,'399481'!$B129&gt;='399481'!$C129),日收益率!B130,IF(AND('排序（修正久期）'!B129=MAX('排序（修正久期）'!$B129:$F129),'399481'!$B129&lt;'399481'!$C129),日收益率!B130,"")),"")</f>
        <v/>
      </c>
      <c r="C130" s="4">
        <f ca="1">IFERROR(IF(AND('排序（修正久期）'!C129=1,'399481'!$B129&gt;='399481'!$C129),日收益率!C130,IF(AND('排序（修正久期）'!C129=MAX('排序（修正久期）'!$B129:$F129),'399481'!$B129&lt;'399481'!$C129),日收益率!C130,"")),"")</f>
        <v>7.3049011107539918E-4</v>
      </c>
      <c r="D130" s="4" t="str">
        <f ca="1">IFERROR(IF(AND('排序（修正久期）'!D129=1,'399481'!$B129&gt;='399481'!$C129),日收益率!D130,IF(AND('排序（修正久期）'!D129=MAX('排序（修正久期）'!$B129:$F129),'399481'!$B129&lt;'399481'!$C129),日收益率!D130,"")),"")</f>
        <v/>
      </c>
      <c r="E130" s="4" t="str">
        <f ca="1">IFERROR(IF(AND('排序（修正久期）'!E129=1,'399481'!$B129&gt;='399481'!$C129),日收益率!E130,IF(AND('排序（修正久期）'!E129=MAX('排序（修正久期）'!$B129:$F129),'399481'!$B129&lt;'399481'!$C129),日收益率!E130,"")),"")</f>
        <v/>
      </c>
      <c r="F130" s="4" t="str">
        <f ca="1">IFERROR(IF(AND('排序（修正久期）'!F129=1,'399481'!$B129&gt;='399481'!$C129),日收益率!F130,IF(AND('排序（修正久期）'!F129=MAX('排序（修正久期）'!$B129:$F129),'399481'!$B129&lt;'399481'!$C129),日收益率!F130,"")),"")</f>
        <v/>
      </c>
      <c r="H130" s="9">
        <f t="shared" ca="1" si="1"/>
        <v>0.90010253301293275</v>
      </c>
    </row>
    <row r="131" spans="1:8" x14ac:dyDescent="0.15">
      <c r="A131" s="1">
        <v>42473</v>
      </c>
      <c r="B131" s="4" t="str">
        <f ca="1">IFERROR(IF(AND('排序（修正久期）'!B130=1,'399481'!$B130&gt;='399481'!$C130),日收益率!B131,IF(AND('排序（修正久期）'!B130=MAX('排序（修正久期）'!$B130:$F130),'399481'!$B130&lt;'399481'!$C130),日收益率!B131,"")),"")</f>
        <v/>
      </c>
      <c r="C131" s="4">
        <f ca="1">IFERROR(IF(AND('排序（修正久期）'!C130=1,'399481'!$B130&gt;='399481'!$C130),日收益率!C131,IF(AND('排序（修正久期）'!C130=MAX('排序（修正久期）'!$B130:$F130),'399481'!$B130&lt;'399481'!$C130),日收益率!C131,"")),"")</f>
        <v>-8.6366861321829358E-4</v>
      </c>
      <c r="D131" s="4" t="str">
        <f ca="1">IFERROR(IF(AND('排序（修正久期）'!D130=1,'399481'!$B130&gt;='399481'!$C130),日收益率!D131,IF(AND('排序（修正久期）'!D130=MAX('排序（修正久期）'!$B130:$F130),'399481'!$B130&lt;'399481'!$C130),日收益率!D131,"")),"")</f>
        <v/>
      </c>
      <c r="E131" s="4" t="str">
        <f ca="1">IFERROR(IF(AND('排序（修正久期）'!E130=1,'399481'!$B130&gt;='399481'!$C130),日收益率!E131,IF(AND('排序（修正久期）'!E130=MAX('排序（修正久期）'!$B130:$F130),'399481'!$B130&lt;'399481'!$C130),日收益率!E131,"")),"")</f>
        <v/>
      </c>
      <c r="F131" s="4" t="str">
        <f ca="1">IFERROR(IF(AND('排序（修正久期）'!F130=1,'399481'!$B130&gt;='399481'!$C130),日收益率!F131,IF(AND('排序（修正久期）'!F130=MAX('排序（修正久期）'!$B130:$F130),'399481'!$B130&lt;'399481'!$C130),日收益率!F131,"")),"")</f>
        <v/>
      </c>
      <c r="H131" s="9">
        <f t="shared" ca="1" si="1"/>
        <v>0.89932514270649122</v>
      </c>
    </row>
    <row r="132" spans="1:8" x14ac:dyDescent="0.15">
      <c r="A132" s="1">
        <v>42474</v>
      </c>
      <c r="B132" s="4" t="str">
        <f ca="1">IFERROR(IF(AND('排序（修正久期）'!B131=1,'399481'!$B131&gt;='399481'!$C131),日收益率!B132,IF(AND('排序（修正久期）'!B131=MAX('排序（修正久期）'!$B131:$F131),'399481'!$B131&lt;'399481'!$C131),日收益率!B132,"")),"")</f>
        <v/>
      </c>
      <c r="C132" s="4">
        <f ca="1">IFERROR(IF(AND('排序（修正久期）'!C131=1,'399481'!$B131&gt;='399481'!$C131),日收益率!C132,IF(AND('排序（修正久期）'!C131=MAX('排序（修正久期）'!$B131:$F131),'399481'!$B131&lt;'399481'!$C131),日收益率!C132,"")),"")</f>
        <v>3.318371075822224E-4</v>
      </c>
      <c r="D132" s="4" t="str">
        <f ca="1">IFERROR(IF(AND('排序（修正久期）'!D131=1,'399481'!$B131&gt;='399481'!$C131),日收益率!D132,IF(AND('排序（修正久期）'!D131=MAX('排序（修正久期）'!$B131:$F131),'399481'!$B131&lt;'399481'!$C131),日收益率!D132,"")),"")</f>
        <v/>
      </c>
      <c r="E132" s="4" t="str">
        <f ca="1">IFERROR(IF(AND('排序（修正久期）'!E131=1,'399481'!$B131&gt;='399481'!$C131),日收益率!E132,IF(AND('排序（修正久期）'!E131=MAX('排序（修正久期）'!$B131:$F131),'399481'!$B131&lt;'399481'!$C131),日收益率!E132,"")),"")</f>
        <v/>
      </c>
      <c r="F132" s="4" t="str">
        <f ca="1">IFERROR(IF(AND('排序（修正久期）'!F131=1,'399481'!$B131&gt;='399481'!$C131),日收益率!F132,IF(AND('排序（修正久期）'!F131=MAX('排序（修正久期）'!$B131:$F131),'399481'!$B131&lt;'399481'!$C131),日收益率!F132,"")),"")</f>
        <v/>
      </c>
      <c r="H132" s="9">
        <f t="shared" ca="1" si="1"/>
        <v>0.89962357216062294</v>
      </c>
    </row>
    <row r="133" spans="1:8" x14ac:dyDescent="0.15">
      <c r="A133" s="1">
        <v>42475</v>
      </c>
      <c r="B133" s="4" t="str">
        <f ca="1">IFERROR(IF(AND('排序（修正久期）'!B132=1,'399481'!$B132&gt;='399481'!$C132),日收益率!B133,IF(AND('排序（修正久期）'!B132=MAX('排序（修正久期）'!$B132:$F132),'399481'!$B132&lt;'399481'!$C132),日收益率!B133,"")),"")</f>
        <v/>
      </c>
      <c r="C133" s="4">
        <f ca="1">IFERROR(IF(AND('排序（修正久期）'!C132=1,'399481'!$B132&gt;='399481'!$C132),日收益率!C133,IF(AND('排序（修正久期）'!C132=MAX('排序（修正久期）'!$B132:$F132),'399481'!$B132&lt;'399481'!$C132),日收益率!C133,"")),"")</f>
        <v>9.2965475816675358E-4</v>
      </c>
      <c r="D133" s="4" t="str">
        <f ca="1">IFERROR(IF(AND('排序（修正久期）'!D132=1,'399481'!$B132&gt;='399481'!$C132),日收益率!D133,IF(AND('排序（修正久期）'!D132=MAX('排序（修正久期）'!$B132:$F132),'399481'!$B132&lt;'399481'!$C132),日收益率!D133,"")),"")</f>
        <v/>
      </c>
      <c r="E133" s="4" t="str">
        <f ca="1">IFERROR(IF(AND('排序（修正久期）'!E132=1,'399481'!$B132&gt;='399481'!$C132),日收益率!E133,IF(AND('排序（修正久期）'!E132=MAX('排序（修正久期）'!$B132:$F132),'399481'!$B132&lt;'399481'!$C132),日收益率!E133,"")),"")</f>
        <v/>
      </c>
      <c r="F133" s="4" t="str">
        <f ca="1">IFERROR(IF(AND('排序（修正久期）'!F132=1,'399481'!$B132&gt;='399481'!$C132),日收益率!F133,IF(AND('排序（修正久期）'!F132=MAX('排序（修正久期）'!$B132:$F132),'399481'!$B132&lt;'399481'!$C132),日收益率!F133,"")),"")</f>
        <v/>
      </c>
      <c r="H133" s="9">
        <f t="shared" ref="H133:H196" ca="1" si="2">IFERROR(H132*(1+AVERAGE(B133:F133)),H132)</f>
        <v>0.90045991149504101</v>
      </c>
    </row>
    <row r="134" spans="1:8" x14ac:dyDescent="0.15">
      <c r="A134" s="1">
        <v>42478</v>
      </c>
      <c r="B134" s="4" t="str">
        <f ca="1">IFERROR(IF(AND('排序（修正久期）'!B133=1,'399481'!$B133&gt;='399481'!$C133),日收益率!B134,IF(AND('排序（修正久期）'!B133=MAX('排序（修正久期）'!$B133:$F133),'399481'!$B133&lt;'399481'!$C133),日收益率!B134,"")),"")</f>
        <v/>
      </c>
      <c r="C134" s="4">
        <f ca="1">IFERROR(IF(AND('排序（修正久期）'!C133=1,'399481'!$B133&gt;='399481'!$C133),日收益率!C134,IF(AND('排序（修正久期）'!C133=MAX('排序（修正久期）'!$B133:$F133),'399481'!$B133&lt;'399481'!$C133),日收益率!C134,"")),"")</f>
        <v>-1.0092592718879967E-4</v>
      </c>
      <c r="D134" s="4" t="str">
        <f ca="1">IFERROR(IF(AND('排序（修正久期）'!D133=1,'399481'!$B133&gt;='399481'!$C133),日收益率!D134,IF(AND('排序（修正久期）'!D133=MAX('排序（修正久期）'!$B133:$F133),'399481'!$B133&lt;'399481'!$C133),日收益率!D134,"")),"")</f>
        <v/>
      </c>
      <c r="E134" s="4" t="str">
        <f ca="1">IFERROR(IF(AND('排序（修正久期）'!E133=1,'399481'!$B133&gt;='399481'!$C133),日收益率!E134,IF(AND('排序（修正久期）'!E133=MAX('排序（修正久期）'!$B133:$F133),'399481'!$B133&lt;'399481'!$C133),日收益率!E134,"")),"")</f>
        <v/>
      </c>
      <c r="F134" s="4" t="str">
        <f ca="1">IFERROR(IF(AND('排序（修正久期）'!F133=1,'399481'!$B133&gt;='399481'!$C133),日收益率!F134,IF(AND('排序（修正久期）'!F133=MAX('排序（修正久期）'!$B133:$F133),'399481'!$B133&lt;'399481'!$C133),日收益率!F134,"")),"")</f>
        <v/>
      </c>
      <c r="H134" s="9">
        <f t="shared" ca="1" si="2"/>
        <v>0.90036903174357708</v>
      </c>
    </row>
    <row r="135" spans="1:8" x14ac:dyDescent="0.15">
      <c r="A135" s="1">
        <v>42479</v>
      </c>
      <c r="B135" s="4" t="str">
        <f ca="1">IFERROR(IF(AND('排序（修正久期）'!B134=1,'399481'!$B134&gt;='399481'!$C134),日收益率!B135,IF(AND('排序（修正久期）'!B134=MAX('排序（修正久期）'!$B134:$F134),'399481'!$B134&lt;'399481'!$C134),日收益率!B135,"")),"")</f>
        <v/>
      </c>
      <c r="C135" s="4">
        <f ca="1">IFERROR(IF(AND('排序（修正久期）'!C134=1,'399481'!$B134&gt;='399481'!$C134),日收益率!C135,IF(AND('排序（修正久期）'!C134=MAX('排序（修正久期）'!$B134:$F134),'399481'!$B134&lt;'399481'!$C134),日收益率!C135,"")),"")</f>
        <v>3.314523752042664E-4</v>
      </c>
      <c r="D135" s="4" t="str">
        <f ca="1">IFERROR(IF(AND('排序（修正久期）'!D134=1,'399481'!$B134&gt;='399481'!$C134),日收益率!D135,IF(AND('排序（修正久期）'!D134=MAX('排序（修正久期）'!$B134:$F134),'399481'!$B134&lt;'399481'!$C134),日收益率!D135,"")),"")</f>
        <v/>
      </c>
      <c r="E135" s="4" t="str">
        <f ca="1">IFERROR(IF(AND('排序（修正久期）'!E134=1,'399481'!$B134&gt;='399481'!$C134),日收益率!E135,IF(AND('排序（修正久期）'!E134=MAX('排序（修正久期）'!$B134:$F134),'399481'!$B134&lt;'399481'!$C134),日收益率!E135,"")),"")</f>
        <v/>
      </c>
      <c r="F135" s="4" t="str">
        <f ca="1">IFERROR(IF(AND('排序（修正久期）'!F134=1,'399481'!$B134&gt;='399481'!$C134),日收益率!F135,IF(AND('排序（修正久期）'!F134=MAX('排序（修正久期）'!$B134:$F134),'399481'!$B134&lt;'399481'!$C134),日收益率!F135,"")),"")</f>
        <v/>
      </c>
      <c r="H135" s="9">
        <f t="shared" ca="1" si="2"/>
        <v>0.9006674611977088</v>
      </c>
    </row>
    <row r="136" spans="1:8" x14ac:dyDescent="0.15">
      <c r="A136" s="1">
        <v>42480</v>
      </c>
      <c r="B136" s="4" t="str">
        <f ca="1">IFERROR(IF(AND('排序（修正久期）'!B135=1,'399481'!$B135&gt;='399481'!$C135),日收益率!B136,IF(AND('排序（修正久期）'!B135=MAX('排序（修正久期）'!$B135:$F135),'399481'!$B135&lt;'399481'!$C135),日收益率!B136,"")),"")</f>
        <v/>
      </c>
      <c r="C136" s="4">
        <f ca="1">IFERROR(IF(AND('排序（修正久期）'!C135=1,'399481'!$B135&gt;='399481'!$C135),日收益率!C136,IF(AND('排序（修正久期）'!C135=MAX('排序（修正久期）'!$B135:$F135),'399481'!$B135&lt;'399481'!$C135),日收益率!C136,"")),"")</f>
        <v>1.3226431045287868E-4</v>
      </c>
      <c r="D136" s="4" t="str">
        <f ca="1">IFERROR(IF(AND('排序（修正久期）'!D135=1,'399481'!$B135&gt;='399481'!$C135),日收益率!D136,IF(AND('排序（修正久期）'!D135=MAX('排序（修正久期）'!$B135:$F135),'399481'!$B135&lt;'399481'!$C135),日收益率!D136,"")),"")</f>
        <v/>
      </c>
      <c r="E136" s="4" t="str">
        <f ca="1">IFERROR(IF(AND('排序（修正久期）'!E135=1,'399481'!$B135&gt;='399481'!$C135),日收益率!E136,IF(AND('排序（修正久期）'!E135=MAX('排序（修正久期）'!$B135:$F135),'399481'!$B135&lt;'399481'!$C135),日收益率!E136,"")),"")</f>
        <v/>
      </c>
      <c r="F136" s="4" t="str">
        <f ca="1">IFERROR(IF(AND('排序（修正久期）'!F135=1,'399481'!$B135&gt;='399481'!$C135),日收益率!F136,IF(AND('排序（修正久期）'!F135=MAX('排序（修正久期）'!$B135:$F135),'399481'!$B135&lt;'399481'!$C135),日收益率!F136,"")),"")</f>
        <v/>
      </c>
      <c r="H136" s="9">
        <f t="shared" ca="1" si="2"/>
        <v>0.90078658735841144</v>
      </c>
    </row>
    <row r="137" spans="1:8" x14ac:dyDescent="0.15">
      <c r="A137" s="1">
        <v>42481</v>
      </c>
      <c r="B137" s="4" t="str">
        <f ca="1">IFERROR(IF(AND('排序（修正久期）'!B136=1,'399481'!$B136&gt;='399481'!$C136),日收益率!B137,IF(AND('排序（修正久期）'!B136=MAX('排序（修正久期）'!$B136:$F136),'399481'!$B136&lt;'399481'!$C136),日收益率!B137,"")),"")</f>
        <v/>
      </c>
      <c r="C137" s="4">
        <f ca="1">IFERROR(IF(AND('排序（修正久期）'!C136=1,'399481'!$B136&gt;='399481'!$C136),日收益率!C137,IF(AND('排序（修正久期）'!C136=MAX('排序（修正久期）'!$B136:$F136),'399481'!$B136&lt;'399481'!$C136),日收益率!C137,"")),"")</f>
        <v>-6.6396083312758591E-4</v>
      </c>
      <c r="D137" s="4" t="str">
        <f ca="1">IFERROR(IF(AND('排序（修正久期）'!D136=1,'399481'!$B136&gt;='399481'!$C136),日收益率!D137,IF(AND('排序（修正久期）'!D136=MAX('排序（修正久期）'!$B136:$F136),'399481'!$B136&lt;'399481'!$C136),日收益率!D137,"")),"")</f>
        <v/>
      </c>
      <c r="E137" s="4" t="str">
        <f ca="1">IFERROR(IF(AND('排序（修正久期）'!E136=1,'399481'!$B136&gt;='399481'!$C136),日收益率!E137,IF(AND('排序（修正久期）'!E136=MAX('排序（修正久期）'!$B136:$F136),'399481'!$B136&lt;'399481'!$C136),日收益率!E137,"")),"")</f>
        <v/>
      </c>
      <c r="F137" s="4" t="str">
        <f ca="1">IFERROR(IF(AND('排序（修正久期）'!F136=1,'399481'!$B136&gt;='399481'!$C136),日收益率!F137,IF(AND('排序（修正久期）'!F136=MAX('排序（修正久期）'!$B136:$F136),'399481'!$B136&lt;'399481'!$C136),日收益率!F137,"")),"")</f>
        <v/>
      </c>
      <c r="H137" s="9">
        <f t="shared" ca="1" si="2"/>
        <v>0.90018850034539877</v>
      </c>
    </row>
    <row r="138" spans="1:8" x14ac:dyDescent="0.15">
      <c r="A138" s="1">
        <v>42482</v>
      </c>
      <c r="B138" s="4" t="str">
        <f ca="1">IFERROR(IF(AND('排序（修正久期）'!B137=1,'399481'!$B137&gt;='399481'!$C137),日收益率!B138,IF(AND('排序（修正久期）'!B137=MAX('排序（修正久期）'!$B137:$F137),'399481'!$B137&lt;'399481'!$C137),日收益率!B138,"")),"")</f>
        <v/>
      </c>
      <c r="C138" s="4">
        <f ca="1">IFERROR(IF(AND('排序（修正久期）'!C137=1,'399481'!$B137&gt;='399481'!$C137),日收益率!C138,IF(AND('排序（修正久期）'!C137=MAX('排序（修正久期）'!$B137:$F137),'399481'!$B137&lt;'399481'!$C137),日收益率!C138,"")),"")</f>
        <v>3.274260221819425E-5</v>
      </c>
      <c r="D138" s="4" t="str">
        <f ca="1">IFERROR(IF(AND('排序（修正久期）'!D137=1,'399481'!$B137&gt;='399481'!$C137),日收益率!D138,IF(AND('排序（修正久期）'!D137=MAX('排序（修正久期）'!$B137:$F137),'399481'!$B137&lt;'399481'!$C137),日收益率!D138,"")),"")</f>
        <v/>
      </c>
      <c r="E138" s="4" t="str">
        <f ca="1">IFERROR(IF(AND('排序（修正久期）'!E137=1,'399481'!$B137&gt;='399481'!$C137),日收益率!E138,IF(AND('排序（修正久期）'!E137=MAX('排序（修正久期）'!$B137:$F137),'399481'!$B137&lt;'399481'!$C137),日收益率!E138,"")),"")</f>
        <v/>
      </c>
      <c r="F138" s="4" t="str">
        <f ca="1">IFERROR(IF(AND('排序（修正久期）'!F137=1,'399481'!$B137&gt;='399481'!$C137),日收益率!F138,IF(AND('排序（修正久期）'!F137=MAX('排序（修正久期）'!$B137:$F137),'399481'!$B137&lt;'399481'!$C137),日收益率!F138,"")),"")</f>
        <v/>
      </c>
      <c r="H138" s="9">
        <f t="shared" ca="1" si="2"/>
        <v>0.90021797485938693</v>
      </c>
    </row>
    <row r="139" spans="1:8" x14ac:dyDescent="0.15">
      <c r="A139" s="1">
        <v>42485</v>
      </c>
      <c r="B139" s="4" t="str">
        <f ca="1">IFERROR(IF(AND('排序（修正久期）'!B138=1,'399481'!$B138&gt;='399481'!$C138),日收益率!B139,IF(AND('排序（修正久期）'!B138=MAX('排序（修正久期）'!$B138:$F138),'399481'!$B138&lt;'399481'!$C138),日收益率!B139,"")),"")</f>
        <v/>
      </c>
      <c r="C139" s="4">
        <f ca="1">IFERROR(IF(AND('排序（修正久期）'!C138=1,'399481'!$B138&gt;='399481'!$C138),日收益率!C139,IF(AND('排序（修正久期）'!C138=MAX('排序（修正久期）'!$B138:$F138),'399481'!$B138&lt;'399481'!$C138),日收益率!C139,"")),"")</f>
        <v>3.9699105337676066E-4</v>
      </c>
      <c r="D139" s="4" t="str">
        <f ca="1">IFERROR(IF(AND('排序（修正久期）'!D138=1,'399481'!$B138&gt;='399481'!$C138),日收益率!D139,IF(AND('排序（修正久期）'!D138=MAX('排序（修正久期）'!$B138:$F138),'399481'!$B138&lt;'399481'!$C138),日收益率!D139,"")),"")</f>
        <v/>
      </c>
      <c r="E139" s="4" t="str">
        <f ca="1">IFERROR(IF(AND('排序（修正久期）'!E138=1,'399481'!$B138&gt;='399481'!$C138),日收益率!E139,IF(AND('排序（修正久期）'!E138=MAX('排序（修正久期）'!$B138:$F138),'399481'!$B138&lt;'399481'!$C138),日收益率!E139,"")),"")</f>
        <v/>
      </c>
      <c r="F139" s="4" t="str">
        <f ca="1">IFERROR(IF(AND('排序（修正久期）'!F138=1,'399481'!$B138&gt;='399481'!$C138),日收益率!F139,IF(AND('排序（修正久期）'!F138=MAX('排序（修正久期）'!$B138:$F138),'399481'!$B138&lt;'399481'!$C138),日收益率!F139,"")),"")</f>
        <v/>
      </c>
      <c r="H139" s="9">
        <f t="shared" ca="1" si="2"/>
        <v>0.90057535334149508</v>
      </c>
    </row>
    <row r="140" spans="1:8" x14ac:dyDescent="0.15">
      <c r="A140" s="1">
        <v>42486</v>
      </c>
      <c r="B140" s="4" t="str">
        <f ca="1">IFERROR(IF(AND('排序（修正久期）'!B139=1,'399481'!$B139&gt;='399481'!$C139),日收益率!B140,IF(AND('排序（修正久期）'!B139=MAX('排序（修正久期）'!$B139:$F139),'399481'!$B139&lt;'399481'!$C139),日收益率!B140,"")),"")</f>
        <v/>
      </c>
      <c r="C140" s="4">
        <f ca="1">IFERROR(IF(AND('排序（修正久期）'!C139=1,'399481'!$B139&gt;='399481'!$C139),日收益率!C140,IF(AND('排序（修正久期）'!C139=MAX('排序（修正久期）'!$B139:$F139),'399481'!$B139&lt;'399481'!$C139),日收益率!C140,"")),"")</f>
        <v>2.3182713877578642E-4</v>
      </c>
      <c r="D140" s="4" t="str">
        <f ca="1">IFERROR(IF(AND('排序（修正久期）'!D139=1,'399481'!$B139&gt;='399481'!$C139),日收益率!D140,IF(AND('排序（修正久期）'!D139=MAX('排序（修正久期）'!$B139:$F139),'399481'!$B139&lt;'399481'!$C139),日收益率!D140,"")),"")</f>
        <v/>
      </c>
      <c r="E140" s="4" t="str">
        <f ca="1">IFERROR(IF(AND('排序（修正久期）'!E139=1,'399481'!$B139&gt;='399481'!$C139),日收益率!E140,IF(AND('排序（修正久期）'!E139=MAX('排序（修正久期）'!$B139:$F139),'399481'!$B139&lt;'399481'!$C139),日收益率!E140,"")),"")</f>
        <v/>
      </c>
      <c r="F140" s="4" t="str">
        <f ca="1">IFERROR(IF(AND('排序（修正久期）'!F139=1,'399481'!$B139&gt;='399481'!$C139),日收益率!F140,IF(AND('排序（修正久期）'!F139=MAX('排序（修正久期）'!$B139:$F139),'399481'!$B139&lt;'399481'!$C139),日收益率!F140,"")),"")</f>
        <v/>
      </c>
      <c r="H140" s="9">
        <f t="shared" ca="1" si="2"/>
        <v>0.9007841311489122</v>
      </c>
    </row>
    <row r="141" spans="1:8" x14ac:dyDescent="0.15">
      <c r="A141" s="1">
        <v>42487</v>
      </c>
      <c r="B141" s="4" t="str">
        <f ca="1">IFERROR(IF(AND('排序（修正久期）'!B140=1,'399481'!$B140&gt;='399481'!$C140),日收益率!B141,IF(AND('排序（修正久期）'!B140=MAX('排序（修正久期）'!$B140:$F140),'399481'!$B140&lt;'399481'!$C140),日收益率!B141,"")),"")</f>
        <v/>
      </c>
      <c r="C141" s="4">
        <f ca="1">IFERROR(IF(AND('排序（修正久期）'!C140=1,'399481'!$B140&gt;='399481'!$C140),日收益率!C141,IF(AND('排序（修正久期）'!C140=MAX('排序（修正久期）'!$B140:$F140),'399481'!$B140&lt;'399481'!$C140),日收益率!C141,"")),"")</f>
        <v>1.3265619141757945E-3</v>
      </c>
      <c r="D141" s="4" t="str">
        <f ca="1">IFERROR(IF(AND('排序（修正久期）'!D140=1,'399481'!$B140&gt;='399481'!$C140),日收益率!D141,IF(AND('排序（修正久期）'!D140=MAX('排序（修正久期）'!$B140:$F140),'399481'!$B140&lt;'399481'!$C140),日收益率!D141,"")),"")</f>
        <v/>
      </c>
      <c r="E141" s="4" t="str">
        <f ca="1">IFERROR(IF(AND('排序（修正久期）'!E140=1,'399481'!$B140&gt;='399481'!$C140),日收益率!E141,IF(AND('排序（修正久期）'!E140=MAX('排序（修正久期）'!$B140:$F140),'399481'!$B140&lt;'399481'!$C140),日收益率!E141,"")),"")</f>
        <v/>
      </c>
      <c r="F141" s="4" t="str">
        <f ca="1">IFERROR(IF(AND('排序（修正久期）'!F140=1,'399481'!$B140&gt;='399481'!$C140),日收益率!F141,IF(AND('排序（修正久期）'!F140=MAX('排序（修正久期）'!$B140:$F140),'399481'!$B140&lt;'399481'!$C140),日收益率!F141,"")),"")</f>
        <v/>
      </c>
      <c r="H141" s="9">
        <f t="shared" ca="1" si="2"/>
        <v>0.90197907707018832</v>
      </c>
    </row>
    <row r="142" spans="1:8" x14ac:dyDescent="0.15">
      <c r="A142" s="1">
        <v>42488</v>
      </c>
      <c r="B142" s="4" t="str">
        <f ca="1">IFERROR(IF(AND('排序（修正久期）'!B141=1,'399481'!$B141&gt;='399481'!$C141),日收益率!B142,IF(AND('排序（修正久期）'!B141=MAX('排序（修正久期）'!$B141:$F141),'399481'!$B141&lt;'399481'!$C141),日收益率!B142,"")),"")</f>
        <v/>
      </c>
      <c r="C142" s="4">
        <f ca="1">IFERROR(IF(AND('排序（修正久期）'!C141=1,'399481'!$B141&gt;='399481'!$C141),日收益率!C142,IF(AND('排序（修正久期）'!C141=MAX('排序（修正久期）'!$B141:$F141),'399481'!$B141&lt;'399481'!$C141),日收益率!C142,"")),"")</f>
        <v>6.2904385334294766E-4</v>
      </c>
      <c r="D142" s="4" t="str">
        <f ca="1">IFERROR(IF(AND('排序（修正久期）'!D141=1,'399481'!$B141&gt;='399481'!$C141),日收益率!D142,IF(AND('排序（修正久期）'!D141=MAX('排序（修正久期）'!$B141:$F141),'399481'!$B141&lt;'399481'!$C141),日收益率!D142,"")),"")</f>
        <v/>
      </c>
      <c r="E142" s="4" t="str">
        <f ca="1">IFERROR(IF(AND('排序（修正久期）'!E141=1,'399481'!$B141&gt;='399481'!$C141),日收益率!E142,IF(AND('排序（修正久期）'!E141=MAX('排序（修正久期）'!$B141:$F141),'399481'!$B141&lt;'399481'!$C141),日收益率!E142,"")),"")</f>
        <v/>
      </c>
      <c r="F142" s="4" t="str">
        <f ca="1">IFERROR(IF(AND('排序（修正久期）'!F141=1,'399481'!$B141&gt;='399481'!$C141),日收益率!F142,IF(AND('排序（修正久期）'!F141=MAX('排序（修正久期）'!$B141:$F141),'399481'!$B141&lt;'399481'!$C141),日收益率!F142,"")),"")</f>
        <v/>
      </c>
      <c r="H142" s="9">
        <f t="shared" ca="1" si="2"/>
        <v>0.90254646146446327</v>
      </c>
    </row>
    <row r="143" spans="1:8" x14ac:dyDescent="0.15">
      <c r="A143" s="1">
        <v>42489</v>
      </c>
      <c r="B143" s="4" t="str">
        <f ca="1">IFERROR(IF(AND('排序（修正久期）'!B142=1,'399481'!$B142&gt;='399481'!$C142),日收益率!B143,IF(AND('排序（修正久期）'!B142=MAX('排序（修正久期）'!$B142:$F142),'399481'!$B142&lt;'399481'!$C142),日收益率!B143,"")),"")</f>
        <v/>
      </c>
      <c r="C143" s="4">
        <f ca="1">IFERROR(IF(AND('排序（修正久期）'!C142=1,'399481'!$B142&gt;='399481'!$C142),日收益率!C143,IF(AND('排序（修正久期）'!C142=MAX('排序（修正久期）'!$B142:$F142),'399481'!$B142&lt;'399481'!$C142),日收益率!C143,"")),"")</f>
        <v>1.3198895102806141E-4</v>
      </c>
      <c r="D143" s="4" t="str">
        <f ca="1">IFERROR(IF(AND('排序（修正久期）'!D142=1,'399481'!$B142&gt;='399481'!$C142),日收益率!D143,IF(AND('排序（修正久期）'!D142=MAX('排序（修正久期）'!$B142:$F142),'399481'!$B142&lt;'399481'!$C142),日收益率!D143,"")),"")</f>
        <v/>
      </c>
      <c r="E143" s="4" t="str">
        <f ca="1">IFERROR(IF(AND('排序（修正久期）'!E142=1,'399481'!$B142&gt;='399481'!$C142),日收益率!E143,IF(AND('排序（修正久期）'!E142=MAX('排序（修正久期）'!$B142:$F142),'399481'!$B142&lt;'399481'!$C142),日收益率!E143,"")),"")</f>
        <v/>
      </c>
      <c r="F143" s="4" t="str">
        <f ca="1">IFERROR(IF(AND('排序（修正久期）'!F142=1,'399481'!$B142&gt;='399481'!$C142),日收益率!F143,IF(AND('排序（修正久期）'!F142=MAX('排序（修正久期）'!$B142:$F142),'399481'!$B142&lt;'399481'!$C142),日收益率!F143,"")),"")</f>
        <v/>
      </c>
      <c r="H143" s="9">
        <f t="shared" ca="1" si="2"/>
        <v>0.90266558762516602</v>
      </c>
    </row>
    <row r="144" spans="1:8" x14ac:dyDescent="0.15">
      <c r="A144" s="1">
        <v>42493</v>
      </c>
      <c r="B144" s="4" t="str">
        <f ca="1">IFERROR(IF(AND('排序（修正久期）'!B143=1,'399481'!$B143&gt;='399481'!$C143),日收益率!B144,IF(AND('排序（修正久期）'!B143=MAX('排序（修正久期）'!$B143:$F143),'399481'!$B143&lt;'399481'!$C143),日收益率!B144,"")),"")</f>
        <v/>
      </c>
      <c r="C144" s="4">
        <f ca="1">IFERROR(IF(AND('排序（修正久期）'!C143=1,'399481'!$B143&gt;='399481'!$C143),日收益率!C144,IF(AND('排序（修正久期）'!C143=MAX('排序（修正久期）'!$B143:$F143),'399481'!$B143&lt;'399481'!$C143),日收益率!C144,"")),"")</f>
        <v>1.1237988209635841E-3</v>
      </c>
      <c r="D144" s="4" t="str">
        <f ca="1">IFERROR(IF(AND('排序（修正久期）'!D143=1,'399481'!$B143&gt;='399481'!$C143),日收益率!D144,IF(AND('排序（修正久期）'!D143=MAX('排序（修正久期）'!$B143:$F143),'399481'!$B143&lt;'399481'!$C143),日收益率!D144,"")),"")</f>
        <v/>
      </c>
      <c r="E144" s="4" t="str">
        <f ca="1">IFERROR(IF(AND('排序（修正久期）'!E143=1,'399481'!$B143&gt;='399481'!$C143),日收益率!E144,IF(AND('排序（修正久期）'!E143=MAX('排序（修正久期）'!$B143:$F143),'399481'!$B143&lt;'399481'!$C143),日收益率!E144,"")),"")</f>
        <v/>
      </c>
      <c r="F144" s="4" t="str">
        <f ca="1">IFERROR(IF(AND('排序（修正久期）'!F143=1,'399481'!$B143&gt;='399481'!$C143),日收益率!F144,IF(AND('排序（修正久期）'!F143=MAX('排序（修正久期）'!$B143:$F143),'399481'!$B143&lt;'399481'!$C143),日收益率!F144,"")),"")</f>
        <v/>
      </c>
      <c r="H144" s="9">
        <f t="shared" ca="1" si="2"/>
        <v>0.90368000214826361</v>
      </c>
    </row>
    <row r="145" spans="1:8" x14ac:dyDescent="0.15">
      <c r="A145" s="1">
        <v>42494</v>
      </c>
      <c r="B145" s="4" t="str">
        <f ca="1">IFERROR(IF(AND('排序（修正久期）'!B144=1,'399481'!$B144&gt;='399481'!$C144),日收益率!B145,IF(AND('排序（修正久期）'!B144=MAX('排序（修正久期）'!$B144:$F144),'399481'!$B144&lt;'399481'!$C144),日收益率!B145,"")),"")</f>
        <v/>
      </c>
      <c r="C145" s="4">
        <f ca="1">IFERROR(IF(AND('排序（修正久期）'!C144=1,'399481'!$B144&gt;='399481'!$C144),日收益率!C145,IF(AND('排序（修正久期）'!C144=MAX('排序（修正久期）'!$B144:$F144),'399481'!$B144&lt;'399481'!$C144),日收益率!C145,"")),"")</f>
        <v>1.3182338927442139E-4</v>
      </c>
      <c r="D145" s="4" t="str">
        <f ca="1">IFERROR(IF(AND('排序（修正久期）'!D144=1,'399481'!$B144&gt;='399481'!$C144),日收益率!D145,IF(AND('排序（修正久期）'!D144=MAX('排序（修正久期）'!$B144:$F144),'399481'!$B144&lt;'399481'!$C144),日收益率!D145,"")),"")</f>
        <v/>
      </c>
      <c r="E145" s="4" t="str">
        <f ca="1">IFERROR(IF(AND('排序（修正久期）'!E144=1,'399481'!$B144&gt;='399481'!$C144),日收益率!E145,IF(AND('排序（修正久期）'!E144=MAX('排序（修正久期）'!$B144:$F144),'399481'!$B144&lt;'399481'!$C144),日收益率!E145,"")),"")</f>
        <v/>
      </c>
      <c r="F145" s="4" t="str">
        <f ca="1">IFERROR(IF(AND('排序（修正久期）'!F144=1,'399481'!$B144&gt;='399481'!$C144),日收益率!F145,IF(AND('排序（修正久期）'!F144=MAX('排序（修正久期）'!$B144:$F144),'399481'!$B144&lt;'399481'!$C144),日收益率!F145,"")),"")</f>
        <v/>
      </c>
      <c r="H145" s="9">
        <f t="shared" ca="1" si="2"/>
        <v>0.90379912830896636</v>
      </c>
    </row>
    <row r="146" spans="1:8" x14ac:dyDescent="0.15">
      <c r="A146" s="1">
        <v>42495</v>
      </c>
      <c r="B146" s="4" t="str">
        <f ca="1">IFERROR(IF(AND('排序（修正久期）'!B145=1,'399481'!$B145&gt;='399481'!$C145),日收益率!B146,IF(AND('排序（修正久期）'!B145=MAX('排序（修正久期）'!$B145:$F145),'399481'!$B145&lt;'399481'!$C145),日收益率!B146,"")),"")</f>
        <v/>
      </c>
      <c r="C146" s="4">
        <f ca="1">IFERROR(IF(AND('排序（修正久期）'!C145=1,'399481'!$B145&gt;='399481'!$C145),日收益率!C146,IF(AND('排序（修正久期）'!C145=MAX('排序（修正久期）'!$B145:$F145),'399481'!$B145&lt;'399481'!$C145),日收益率!C146,"")),"")</f>
        <v>1.12374818257166E-3</v>
      </c>
      <c r="D146" s="4" t="str">
        <f ca="1">IFERROR(IF(AND('排序（修正久期）'!D145=1,'399481'!$B145&gt;='399481'!$C145),日收益率!D146,IF(AND('排序（修正久期）'!D145=MAX('排序（修正久期）'!$B145:$F145),'399481'!$B145&lt;'399481'!$C145),日收益率!D146,"")),"")</f>
        <v/>
      </c>
      <c r="E146" s="4" t="str">
        <f ca="1">IFERROR(IF(AND('排序（修正久期）'!E145=1,'399481'!$B145&gt;='399481'!$C145),日收益率!E146,IF(AND('排序（修正久期）'!E145=MAX('排序（修正久期）'!$B145:$F145),'399481'!$B145&lt;'399481'!$C145),日收益率!E146,"")),"")</f>
        <v/>
      </c>
      <c r="F146" s="4" t="str">
        <f ca="1">IFERROR(IF(AND('排序（修正久期）'!F145=1,'399481'!$B145&gt;='399481'!$C145),日收益率!F146,IF(AND('排序（修正久期）'!F145=MAX('排序（修正久期）'!$B145:$F145),'399481'!$B145&lt;'399481'!$C145),日收益率!F146,"")),"")</f>
        <v/>
      </c>
      <c r="H146" s="9">
        <f t="shared" ca="1" si="2"/>
        <v>0.9048147709368134</v>
      </c>
    </row>
    <row r="147" spans="1:8" x14ac:dyDescent="0.15">
      <c r="A147" s="1">
        <v>42496</v>
      </c>
      <c r="B147" s="4" t="str">
        <f ca="1">IFERROR(IF(AND('排序（修正久期）'!B146=1,'399481'!$B146&gt;='399481'!$C146),日收益率!B147,IF(AND('排序（修正久期）'!B146=MAX('排序（修正久期）'!$B146:$F146),'399481'!$B146&lt;'399481'!$C146),日收益率!B147,"")),"")</f>
        <v/>
      </c>
      <c r="C147" s="4">
        <f ca="1">IFERROR(IF(AND('排序（修正久期）'!C146=1,'399481'!$B146&gt;='399481'!$C146),日收益率!C147,IF(AND('排序（修正久期）'!C146=MAX('排序（修正久期）'!$B146:$F146),'399481'!$B146&lt;'399481'!$C146),日收益率!C147,"")),"")</f>
        <v>-6.6100491749654378E-4</v>
      </c>
      <c r="D147" s="4" t="str">
        <f ca="1">IFERROR(IF(AND('排序（修正久期）'!D146=1,'399481'!$B146&gt;='399481'!$C146),日收益率!D147,IF(AND('排序（修正久期）'!D146=MAX('排序（修正久期）'!$B146:$F146),'399481'!$B146&lt;'399481'!$C146),日收益率!D147,"")),"")</f>
        <v/>
      </c>
      <c r="E147" s="4" t="str">
        <f ca="1">IFERROR(IF(AND('排序（修正久期）'!E146=1,'399481'!$B146&gt;='399481'!$C146),日收益率!E147,IF(AND('排序（修正久期）'!E146=MAX('排序（修正久期）'!$B146:$F146),'399481'!$B146&lt;'399481'!$C146),日收益率!E147,"")),"")</f>
        <v/>
      </c>
      <c r="F147" s="4" t="str">
        <f ca="1">IFERROR(IF(AND('排序（修正久期）'!F146=1,'399481'!$B146&gt;='399481'!$C146),日收益率!F147,IF(AND('排序（修正久期）'!F146=MAX('排序（修正久期）'!$B146:$F146),'399481'!$B146&lt;'399481'!$C146),日收益率!F147,"")),"")</f>
        <v/>
      </c>
      <c r="H147" s="9">
        <f t="shared" ca="1" si="2"/>
        <v>0.90421668392380061</v>
      </c>
    </row>
    <row r="148" spans="1:8" x14ac:dyDescent="0.15">
      <c r="A148" s="1">
        <v>42499</v>
      </c>
      <c r="B148" s="4" t="str">
        <f ca="1">IFERROR(IF(AND('排序（修正久期）'!B147=1,'399481'!$B147&gt;='399481'!$C147),日收益率!B148,IF(AND('排序（修正久期）'!B147=MAX('排序（修正久期）'!$B147:$F147),'399481'!$B147&lt;'399481'!$C147),日收益率!B148,"")),"")</f>
        <v/>
      </c>
      <c r="C148" s="4">
        <f ca="1">IFERROR(IF(AND('排序（修正久期）'!C147=1,'399481'!$B147&gt;='399481'!$C147),日收益率!C148,IF(AND('排序（修正久期）'!C147=MAX('排序（修正久期）'!$B147:$F147),'399481'!$B147&lt;'399481'!$C147),日收益率!C148,"")),"")</f>
        <v>-1.4885843508496421E-3</v>
      </c>
      <c r="D148" s="4" t="str">
        <f ca="1">IFERROR(IF(AND('排序（修正久期）'!D147=1,'399481'!$B147&gt;='399481'!$C147),日收益率!D148,IF(AND('排序（修正久期）'!D147=MAX('排序（修正久期）'!$B147:$F147),'399481'!$B147&lt;'399481'!$C147),日收益率!D148,"")),"")</f>
        <v/>
      </c>
      <c r="E148" s="4" t="str">
        <f ca="1">IFERROR(IF(AND('排序（修正久期）'!E147=1,'399481'!$B147&gt;='399481'!$C147),日收益率!E148,IF(AND('排序（修正久期）'!E147=MAX('排序（修正久期）'!$B147:$F147),'399481'!$B147&lt;'399481'!$C147),日收益率!E148,"")),"")</f>
        <v/>
      </c>
      <c r="F148" s="4" t="str">
        <f ca="1">IFERROR(IF(AND('排序（修正久期）'!F147=1,'399481'!$B147&gt;='399481'!$C147),日收益率!F148,IF(AND('排序（修正久期）'!F147=MAX('排序（修正久期）'!$B147:$F147),'399481'!$B147&lt;'399481'!$C147),日收益率!F148,"")),"")</f>
        <v/>
      </c>
      <c r="H148" s="9">
        <f t="shared" ca="1" si="2"/>
        <v>0.90287068111833446</v>
      </c>
    </row>
    <row r="149" spans="1:8" x14ac:dyDescent="0.15">
      <c r="A149" s="1">
        <v>42500</v>
      </c>
      <c r="B149" s="4" t="str">
        <f ca="1">IFERROR(IF(AND('排序（修正久期）'!B148=1,'399481'!$B148&gt;='399481'!$C148),日收益率!B149,IF(AND('排序（修正久期）'!B148=MAX('排序（修正久期）'!$B148:$F148),'399481'!$B148&lt;'399481'!$C148),日收益率!B149,"")),"")</f>
        <v/>
      </c>
      <c r="C149" s="4">
        <f ca="1">IFERROR(IF(AND('排序（修正久期）'!C148=1,'399481'!$B148&gt;='399481'!$C148),日收益率!C149,IF(AND('排序（修正久期）'!C148=MAX('排序（修正久期）'!$B148:$F148),'399481'!$B148&lt;'399481'!$C148),日收益率!C149,"")),"")</f>
        <v>1.3234962063402023E-3</v>
      </c>
      <c r="D149" s="4" t="str">
        <f ca="1">IFERROR(IF(AND('排序（修正久期）'!D148=1,'399481'!$B148&gt;='399481'!$C148),日收益率!D149,IF(AND('排序（修正久期）'!D148=MAX('排序（修正久期）'!$B148:$F148),'399481'!$B148&lt;'399481'!$C148),日收益率!D149,"")),"")</f>
        <v/>
      </c>
      <c r="E149" s="4" t="str">
        <f ca="1">IFERROR(IF(AND('排序（修正久期）'!E148=1,'399481'!$B148&gt;='399481'!$C148),日收益率!E149,IF(AND('排序（修正久期）'!E148=MAX('排序（修正久期）'!$B148:$F148),'399481'!$B148&lt;'399481'!$C148),日收益率!E149,"")),"")</f>
        <v/>
      </c>
      <c r="F149" s="4" t="str">
        <f ca="1">IFERROR(IF(AND('排序（修正久期）'!F148=1,'399481'!$B148&gt;='399481'!$C148),日收益率!F149,IF(AND('排序（修正久期）'!F148=MAX('排序（修正久期）'!$B148:$F148),'399481'!$B148&lt;'399481'!$C148),日收益率!F149,"")),"")</f>
        <v/>
      </c>
      <c r="H149" s="9">
        <f t="shared" ca="1" si="2"/>
        <v>0.90406562703961035</v>
      </c>
    </row>
    <row r="150" spans="1:8" x14ac:dyDescent="0.15">
      <c r="A150" s="1">
        <v>42501</v>
      </c>
      <c r="B150" s="4" t="str">
        <f ca="1">IFERROR(IF(AND('排序（修正久期）'!B149=1,'399481'!$B149&gt;='399481'!$C149),日收益率!B150,IF(AND('排序（修正久期）'!B149=MAX('排序（修正久期）'!$B149:$F149),'399481'!$B149&lt;'399481'!$C149),日收益率!B150,"")),"")</f>
        <v/>
      </c>
      <c r="C150" s="4">
        <f ca="1">IFERROR(IF(AND('排序（修正久期）'!C149=1,'399481'!$B149&gt;='399481'!$C149),日收益率!C150,IF(AND('排序（修正久期）'!C149=MAX('排序（修正久期）'!$B149:$F149),'399481'!$B149&lt;'399481'!$C149),日收益率!C150,"")),"")</f>
        <v>-1.6572776904622E-4</v>
      </c>
      <c r="D150" s="4" t="str">
        <f ca="1">IFERROR(IF(AND('排序（修正久期）'!D149=1,'399481'!$B149&gt;='399481'!$C149),日收益率!D150,IF(AND('排序（修正久期）'!D149=MAX('排序（修正久期）'!$B149:$F149),'399481'!$B149&lt;'399481'!$C149),日收益率!D150,"")),"")</f>
        <v/>
      </c>
      <c r="E150" s="4" t="str">
        <f ca="1">IFERROR(IF(AND('排序（修正久期）'!E149=1,'399481'!$B149&gt;='399481'!$C149),日收益率!E150,IF(AND('排序（修正久期）'!E149=MAX('排序（修正久期）'!$B149:$F149),'399481'!$B149&lt;'399481'!$C149),日收益率!E150,"")),"")</f>
        <v/>
      </c>
      <c r="F150" s="4" t="str">
        <f ca="1">IFERROR(IF(AND('排序（修正久期）'!F149=1,'399481'!$B149&gt;='399481'!$C149),日收益率!F150,IF(AND('排序（修正久期）'!F149=MAX('排序（修正久期）'!$B149:$F149),'399481'!$B149&lt;'399481'!$C149),日收益率!F150,"")),"")</f>
        <v/>
      </c>
      <c r="H150" s="9">
        <f t="shared" ca="1" si="2"/>
        <v>0.90391579826016966</v>
      </c>
    </row>
    <row r="151" spans="1:8" x14ac:dyDescent="0.15">
      <c r="A151" s="1">
        <v>42502</v>
      </c>
      <c r="B151" s="4" t="str">
        <f ca="1">IFERROR(IF(AND('排序（修正久期）'!B150=1,'399481'!$B150&gt;='399481'!$C150),日收益率!B151,IF(AND('排序（修正久期）'!B150=MAX('排序（修正久期）'!$B150:$F150),'399481'!$B150&lt;'399481'!$C150),日收益率!B151,"")),"")</f>
        <v/>
      </c>
      <c r="C151" s="4">
        <f ca="1">IFERROR(IF(AND('排序（修正久期）'!C150=1,'399481'!$B150&gt;='399481'!$C150),日收益率!C151,IF(AND('排序（修正久期）'!C150=MAX('排序（修正久期）'!$B150:$F150),'399481'!$B150&lt;'399481'!$C150),日收益率!C151,"")),"")</f>
        <v>-1.058387962365348E-3</v>
      </c>
      <c r="D151" s="4" t="str">
        <f ca="1">IFERROR(IF(AND('排序（修正久期）'!D150=1,'399481'!$B150&gt;='399481'!$C150),日收益率!D151,IF(AND('排序（修正久期）'!D150=MAX('排序（修正久期）'!$B150:$F150),'399481'!$B150&lt;'399481'!$C150),日收益率!D151,"")),"")</f>
        <v/>
      </c>
      <c r="E151" s="4" t="str">
        <f ca="1">IFERROR(IF(AND('排序（修正久期）'!E150=1,'399481'!$B150&gt;='399481'!$C150),日收益率!E151,IF(AND('排序（修正久期）'!E150=MAX('排序（修正久期）'!$B150:$F150),'399481'!$B150&lt;'399481'!$C150),日收益率!E151,"")),"")</f>
        <v/>
      </c>
      <c r="F151" s="4" t="str">
        <f ca="1">IFERROR(IF(AND('排序（修正久期）'!F150=1,'399481'!$B150&gt;='399481'!$C150),日收益率!F151,IF(AND('排序（修正久期）'!F150=MAX('排序（修正久期）'!$B150:$F150),'399481'!$B150&lt;'399481'!$C150),日收益率!F151,"")),"")</f>
        <v/>
      </c>
      <c r="H151" s="9">
        <f t="shared" ca="1" si="2"/>
        <v>0.90295910466029927</v>
      </c>
    </row>
    <row r="152" spans="1:8" x14ac:dyDescent="0.15">
      <c r="A152" s="1">
        <v>42503</v>
      </c>
      <c r="B152" s="4" t="str">
        <f ca="1">IFERROR(IF(AND('排序（修正久期）'!B151=1,'399481'!$B151&gt;='399481'!$C151),日收益率!B152,IF(AND('排序（修正久期）'!B151=MAX('排序（修正久期）'!$B151:$F151),'399481'!$B151&lt;'399481'!$C151),日收益率!B152,"")),"")</f>
        <v/>
      </c>
      <c r="C152" s="4">
        <f ca="1">IFERROR(IF(AND('排序（修正久期）'!C151=1,'399481'!$B151&gt;='399481'!$C151),日收益率!C152,IF(AND('排序（修正久期）'!C151=MAX('排序（修正久期）'!$B151:$F151),'399481'!$B151&lt;'399481'!$C151),日收益率!C152,"")),"")</f>
        <v>-7.9102776485693305E-3</v>
      </c>
      <c r="D152" s="4" t="str">
        <f ca="1">IFERROR(IF(AND('排序（修正久期）'!D151=1,'399481'!$B151&gt;='399481'!$C151),日收益率!D152,IF(AND('排序（修正久期）'!D151=MAX('排序（修正久期）'!$B151:$F151),'399481'!$B151&lt;'399481'!$C151),日收益率!D152,"")),"")</f>
        <v/>
      </c>
      <c r="E152" s="4" t="str">
        <f ca="1">IFERROR(IF(AND('排序（修正久期）'!E151=1,'399481'!$B151&gt;='399481'!$C151),日收益率!E152,IF(AND('排序（修正久期）'!E151=MAX('排序（修正久期）'!$B151:$F151),'399481'!$B151&lt;'399481'!$C151),日收益率!E152,"")),"")</f>
        <v/>
      </c>
      <c r="F152" s="4" t="str">
        <f ca="1">IFERROR(IF(AND('排序（修正久期）'!F151=1,'399481'!$B151&gt;='399481'!$C151),日收益率!F152,IF(AND('排序（修正久期）'!F151=MAX('排序（修正久期）'!$B151:$F151),'399481'!$B151&lt;'399481'!$C151),日收益率!F152,"")),"")</f>
        <v/>
      </c>
      <c r="H152" s="9">
        <f t="shared" ca="1" si="2"/>
        <v>0.89581644743713273</v>
      </c>
    </row>
    <row r="153" spans="1:8" x14ac:dyDescent="0.15">
      <c r="A153" s="1">
        <v>42506</v>
      </c>
      <c r="B153" s="4" t="str">
        <f ca="1">IFERROR(IF(AND('排序（修正久期）'!B152=1,'399481'!$B152&gt;='399481'!$C152),日收益率!B153,IF(AND('排序（修正久期）'!B152=MAX('排序（修正久期）'!$B152:$F152),'399481'!$B152&lt;'399481'!$C152),日收益率!B153,"")),"")</f>
        <v/>
      </c>
      <c r="C153" s="4">
        <f ca="1">IFERROR(IF(AND('排序（修正久期）'!C152=1,'399481'!$B152&gt;='399481'!$C152),日收益率!C153,IF(AND('排序（修正久期）'!C152=MAX('排序（修正久期）'!$B152:$F152),'399481'!$B152&lt;'399481'!$C152),日收益率!C153,"")),"")</f>
        <v>-3.5041059457383561E-3</v>
      </c>
      <c r="D153" s="4" t="str">
        <f ca="1">IFERROR(IF(AND('排序（修正久期）'!D152=1,'399481'!$B152&gt;='399481'!$C152),日收益率!D153,IF(AND('排序（修正久期）'!D152=MAX('排序（修正久期）'!$B152:$F152),'399481'!$B152&lt;'399481'!$C152),日收益率!D153,"")),"")</f>
        <v/>
      </c>
      <c r="E153" s="4" t="str">
        <f ca="1">IFERROR(IF(AND('排序（修正久期）'!E152=1,'399481'!$B152&gt;='399481'!$C152),日收益率!E153,IF(AND('排序（修正久期）'!E152=MAX('排序（修正久期）'!$B152:$F152),'399481'!$B152&lt;'399481'!$C152),日收益率!E153,"")),"")</f>
        <v/>
      </c>
      <c r="F153" s="4" t="str">
        <f ca="1">IFERROR(IF(AND('排序（修正久期）'!F152=1,'399481'!$B152&gt;='399481'!$C152),日收益率!F153,IF(AND('排序（修正久期）'!F152=MAX('排序（修正久期）'!$B152:$F152),'399481'!$B152&lt;'399481'!$C152),日收益率!F153,"")),"")</f>
        <v/>
      </c>
      <c r="H153" s="9">
        <f t="shared" ca="1" si="2"/>
        <v>0.89267741169737802</v>
      </c>
    </row>
    <row r="154" spans="1:8" x14ac:dyDescent="0.15">
      <c r="A154" s="1">
        <v>42507</v>
      </c>
      <c r="B154" s="4" t="str">
        <f ca="1">IFERROR(IF(AND('排序（修正久期）'!B153=1,'399481'!$B153&gt;='399481'!$C153),日收益率!B154,IF(AND('排序（修正久期）'!B153=MAX('排序（修正久期）'!$B153:$F153),'399481'!$B153&lt;'399481'!$C153),日收益率!B154,"")),"")</f>
        <v/>
      </c>
      <c r="C154" s="4">
        <f ca="1">IFERROR(IF(AND('排序（修正久期）'!C153=1,'399481'!$B153&gt;='399481'!$C153),日收益率!C154,IF(AND('排序（修正久期）'!C153=MAX('排序（修正久期）'!$B153:$F153),'399481'!$B153&lt;'399481'!$C153),日收益率!C154,"")),"")</f>
        <v>-2.4777334173461396E-3</v>
      </c>
      <c r="D154" s="4" t="str">
        <f ca="1">IFERROR(IF(AND('排序（修正久期）'!D153=1,'399481'!$B153&gt;='399481'!$C153),日收益率!D154,IF(AND('排序（修正久期）'!D153=MAX('排序（修正久期）'!$B153:$F153),'399481'!$B153&lt;'399481'!$C153),日收益率!D154,"")),"")</f>
        <v/>
      </c>
      <c r="E154" s="4" t="str">
        <f ca="1">IFERROR(IF(AND('排序（修正久期）'!E153=1,'399481'!$B153&gt;='399481'!$C153),日收益率!E154,IF(AND('排序（修正久期）'!E153=MAX('排序（修正久期）'!$B153:$F153),'399481'!$B153&lt;'399481'!$C153),日收益率!E154,"")),"")</f>
        <v/>
      </c>
      <c r="F154" s="4" t="str">
        <f ca="1">IFERROR(IF(AND('排序（修正久期）'!F153=1,'399481'!$B153&gt;='399481'!$C153),日收益率!F154,IF(AND('排序（修正久期）'!F153=MAX('排序（修正久期）'!$B153:$F153),'399481'!$B153&lt;'399481'!$C153),日收益率!F154,"")),"")</f>
        <v/>
      </c>
      <c r="H154" s="9">
        <f t="shared" ca="1" si="2"/>
        <v>0.89046559504350542</v>
      </c>
    </row>
    <row r="155" spans="1:8" x14ac:dyDescent="0.15">
      <c r="A155" s="1">
        <v>42508</v>
      </c>
      <c r="B155" s="4" t="str">
        <f ca="1">IFERROR(IF(AND('排序（修正久期）'!B154=1,'399481'!$B154&gt;='399481'!$C154),日收益率!B155,IF(AND('排序（修正久期）'!B154=MAX('排序（修正久期）'!$B154:$F154),'399481'!$B154&lt;'399481'!$C154),日收益率!B155,"")),"")</f>
        <v/>
      </c>
      <c r="C155" s="4">
        <f ca="1">IFERROR(IF(AND('排序（修正久期）'!C154=1,'399481'!$B154&gt;='399481'!$C154),日收益率!C155,IF(AND('排序（修正久期）'!C154=MAX('排序（修正久期）'!$B154:$F154),'399481'!$B154&lt;'399481'!$C154),日收益率!C155,"")),"")</f>
        <v>1.3377963322325215E-4</v>
      </c>
      <c r="D155" s="4" t="str">
        <f ca="1">IFERROR(IF(AND('排序（修正久期）'!D154=1,'399481'!$B154&gt;='399481'!$C154),日收益率!D155,IF(AND('排序（修正久期）'!D154=MAX('排序（修正久期）'!$B154:$F154),'399481'!$B154&lt;'399481'!$C154),日收益率!D155,"")),"")</f>
        <v/>
      </c>
      <c r="E155" s="4" t="str">
        <f ca="1">IFERROR(IF(AND('排序（修正久期）'!E154=1,'399481'!$B154&gt;='399481'!$C154),日收益率!E155,IF(AND('排序（修正久期）'!E154=MAX('排序（修正久期）'!$B154:$F154),'399481'!$B154&lt;'399481'!$C154),日收益率!E155,"")),"")</f>
        <v/>
      </c>
      <c r="F155" s="4" t="str">
        <f ca="1">IFERROR(IF(AND('排序（修正久期）'!F154=1,'399481'!$B154&gt;='399481'!$C154),日收益率!F155,IF(AND('排序（修正久期）'!F154=MAX('排序（修正久期）'!$B154:$F154),'399481'!$B154&lt;'399481'!$C154),日收益率!F155,"")),"")</f>
        <v/>
      </c>
      <c r="H155" s="9">
        <f t="shared" ca="1" si="2"/>
        <v>0.89058472120420828</v>
      </c>
    </row>
    <row r="156" spans="1:8" x14ac:dyDescent="0.15">
      <c r="A156" s="1">
        <v>42509</v>
      </c>
      <c r="B156" s="4" t="str">
        <f ca="1">IFERROR(IF(AND('排序（修正久期）'!B155=1,'399481'!$B155&gt;='399481'!$C155),日收益率!B156,IF(AND('排序（修正久期）'!B155=MAX('排序（修正久期）'!$B155:$F155),'399481'!$B155&lt;'399481'!$C155),日收益率!B156,"")),"")</f>
        <v/>
      </c>
      <c r="C156" s="4" t="str">
        <f ca="1">IFERROR(IF(AND('排序（修正久期）'!C155=1,'399481'!$B155&gt;='399481'!$C155),日收益率!C156,IF(AND('排序（修正久期）'!C155=MAX('排序（修正久期）'!$B155:$F155),'399481'!$B155&lt;'399481'!$C155),日收益率!C156,"")),"")</f>
        <v/>
      </c>
      <c r="D156" s="4" t="str">
        <f ca="1">IFERROR(IF(AND('排序（修正久期）'!D155=1,'399481'!$B155&gt;='399481'!$C155),日收益率!D156,IF(AND('排序（修正久期）'!D155=MAX('排序（修正久期）'!$B155:$F155),'399481'!$B155&lt;'399481'!$C155),日收益率!D156,"")),"")</f>
        <v/>
      </c>
      <c r="E156" s="4">
        <f ca="1">IFERROR(IF(AND('排序（修正久期）'!E155=1,'399481'!$B155&gt;='399481'!$C155),日收益率!E156,IF(AND('排序（修正久期）'!E155=MAX('排序（修正久期）'!$B155:$F155),'399481'!$B155&lt;'399481'!$C155),日收益率!E156,"")),"")</f>
        <v>1.0037446329469457E-3</v>
      </c>
      <c r="F156" s="4" t="str">
        <f ca="1">IFERROR(IF(AND('排序（修正久期）'!F155=1,'399481'!$B155&gt;='399481'!$C155),日收益率!F156,IF(AND('排序（修正久期）'!F155=MAX('排序（修正久期）'!$B155:$F155),'399481'!$B155&lt;'399481'!$C155),日收益率!F156,"")),"")</f>
        <v/>
      </c>
      <c r="H156" s="9">
        <f t="shared" ca="1" si="2"/>
        <v>0.89147864083830153</v>
      </c>
    </row>
    <row r="157" spans="1:8" x14ac:dyDescent="0.15">
      <c r="A157" s="1">
        <v>42510</v>
      </c>
      <c r="B157" s="4" t="str">
        <f ca="1">IFERROR(IF(AND('排序（修正久期）'!B156=1,'399481'!$B156&gt;='399481'!$C156),日收益率!B157,IF(AND('排序（修正久期）'!B156=MAX('排序（修正久期）'!$B156:$F156),'399481'!$B156&lt;'399481'!$C156),日收益率!B157,"")),"")</f>
        <v/>
      </c>
      <c r="C157" s="4" t="str">
        <f ca="1">IFERROR(IF(AND('排序（修正久期）'!C156=1,'399481'!$B156&gt;='399481'!$C156),日收益率!C157,IF(AND('排序（修正久期）'!C156=MAX('排序（修正久期）'!$B156:$F156),'399481'!$B156&lt;'399481'!$C156),日收益率!C157,"")),"")</f>
        <v/>
      </c>
      <c r="D157" s="4" t="str">
        <f ca="1">IFERROR(IF(AND('排序（修正久期）'!D156=1,'399481'!$B156&gt;='399481'!$C156),日收益率!D157,IF(AND('排序（修正久期）'!D156=MAX('排序（修正久期）'!$B156:$F156),'399481'!$B156&lt;'399481'!$C156),日收益率!D157,"")),"")</f>
        <v/>
      </c>
      <c r="E157" s="4">
        <f ca="1">IFERROR(IF(AND('排序（修正久期）'!E156=1,'399481'!$B156&gt;='399481'!$C156),日收益率!E157,IF(AND('排序（修正久期）'!E156=MAX('排序（修正久期）'!$B156:$F156),'399481'!$B156&lt;'399481'!$C156),日收益率!E157,"")),"")</f>
        <v>4.9721407766778469E-4</v>
      </c>
      <c r="F157" s="4" t="str">
        <f ca="1">IFERROR(IF(AND('排序（修正久期）'!F156=1,'399481'!$B156&gt;='399481'!$C156),日收益率!F157,IF(AND('排序（修正久期）'!F156=MAX('排序（修正久期）'!$B156:$F156),'399481'!$B156&lt;'399481'!$C156),日收益率!F157,"")),"")</f>
        <v/>
      </c>
      <c r="H157" s="9">
        <f t="shared" ca="1" si="2"/>
        <v>0.89192189656846643</v>
      </c>
    </row>
    <row r="158" spans="1:8" x14ac:dyDescent="0.15">
      <c r="A158" s="1">
        <v>42513</v>
      </c>
      <c r="B158" s="4" t="str">
        <f ca="1">IFERROR(IF(AND('排序（修正久期）'!B157=1,'399481'!$B157&gt;='399481'!$C157),日收益率!B158,IF(AND('排序（修正久期）'!B157=MAX('排序（修正久期）'!$B157:$F157),'399481'!$B157&lt;'399481'!$C157),日收益率!B158,"")),"")</f>
        <v/>
      </c>
      <c r="C158" s="4" t="str">
        <f ca="1">IFERROR(IF(AND('排序（修正久期）'!C157=1,'399481'!$B157&gt;='399481'!$C157),日收益率!C158,IF(AND('排序（修正久期）'!C157=MAX('排序（修正久期）'!$B157:$F157),'399481'!$B157&lt;'399481'!$C157),日收益率!C158,"")),"")</f>
        <v/>
      </c>
      <c r="D158" s="4" t="str">
        <f ca="1">IFERROR(IF(AND('排序（修正久期）'!D157=1,'399481'!$B157&gt;='399481'!$C157),日收益率!D158,IF(AND('排序（修正久期）'!D157=MAX('排序（修正久期）'!$B157:$F157),'399481'!$B157&lt;'399481'!$C157),日收益率!D158,"")),"")</f>
        <v/>
      </c>
      <c r="E158" s="4">
        <f ca="1">IFERROR(IF(AND('排序（修正久期）'!E157=1,'399481'!$B157&gt;='399481'!$C157),日收益率!E158,IF(AND('排序（修正久期）'!E157=MAX('排序（修正久期）'!$B157:$F157),'399481'!$B157&lt;'399481'!$C157),日收益率!E158,"")),"")</f>
        <v>-8.3335409797036242E-4</v>
      </c>
      <c r="F158" s="4" t="str">
        <f ca="1">IFERROR(IF(AND('排序（修正久期）'!F157=1,'399481'!$B157&gt;='399481'!$C157),日收益率!F158,IF(AND('排序（修正久期）'!F157=MAX('排序（修正久期）'!$B157:$F157),'399481'!$B157&lt;'399481'!$C157),日收益率!F158,"")),"")</f>
        <v/>
      </c>
      <c r="H158" s="9">
        <f t="shared" ca="1" si="2"/>
        <v>0.89117860980089159</v>
      </c>
    </row>
    <row r="159" spans="1:8" x14ac:dyDescent="0.15">
      <c r="A159" s="1">
        <v>42514</v>
      </c>
      <c r="B159" s="4" t="str">
        <f ca="1">IFERROR(IF(AND('排序（修正久期）'!B158=1,'399481'!$B158&gt;='399481'!$C158),日收益率!B159,IF(AND('排序（修正久期）'!B158=MAX('排序（修正久期）'!$B158:$F158),'399481'!$B158&lt;'399481'!$C158),日收益率!B159,"")),"")</f>
        <v/>
      </c>
      <c r="C159" s="4" t="str">
        <f ca="1">IFERROR(IF(AND('排序（修正久期）'!C158=1,'399481'!$B158&gt;='399481'!$C158),日收益率!C159,IF(AND('排序（修正久期）'!C158=MAX('排序（修正久期）'!$B158:$F158),'399481'!$B158&lt;'399481'!$C158),日收益率!C159,"")),"")</f>
        <v/>
      </c>
      <c r="D159" s="4" t="str">
        <f ca="1">IFERROR(IF(AND('排序（修正久期）'!D158=1,'399481'!$B158&gt;='399481'!$C158),日收益率!D159,IF(AND('排序（修正久期）'!D158=MAX('排序（修正久期）'!$B158:$F158),'399481'!$B158&lt;'399481'!$C158),日收益率!D159,"")),"")</f>
        <v/>
      </c>
      <c r="E159" s="4">
        <f ca="1">IFERROR(IF(AND('排序（修正久期）'!E158=1,'399481'!$B158&gt;='399481'!$C158),日收益率!E159,IF(AND('排序（修正久期）'!E158=MAX('排序（修正久期）'!$B158:$F158),'399481'!$B158&lt;'399481'!$C158),日收益率!E159,"")),"")</f>
        <v>-1.1208401451966443E-3</v>
      </c>
      <c r="F159" s="4" t="str">
        <f ca="1">IFERROR(IF(AND('排序（修正久期）'!F158=1,'399481'!$B158&gt;='399481'!$C158),日收益率!F159,IF(AND('排序（修正久期）'!F158=MAX('排序（修正久期）'!$B158:$F158),'399481'!$B158&lt;'399481'!$C158),日收益率!F159,"")),"")</f>
        <v/>
      </c>
      <c r="H159" s="9">
        <f t="shared" ca="1" si="2"/>
        <v>0.89017974103848618</v>
      </c>
    </row>
    <row r="160" spans="1:8" x14ac:dyDescent="0.15">
      <c r="A160" s="1">
        <v>42515</v>
      </c>
      <c r="B160" s="4" t="str">
        <f ca="1">IFERROR(IF(AND('排序（修正久期）'!B159=1,'399481'!$B159&gt;='399481'!$C159),日收益率!B160,IF(AND('排序（修正久期）'!B159=MAX('排序（修正久期）'!$B159:$F159),'399481'!$B159&lt;'399481'!$C159),日收益率!B160,"")),"")</f>
        <v/>
      </c>
      <c r="C160" s="4" t="str">
        <f ca="1">IFERROR(IF(AND('排序（修正久期）'!C159=1,'399481'!$B159&gt;='399481'!$C159),日收益率!C160,IF(AND('排序（修正久期）'!C159=MAX('排序（修正久期）'!$B159:$F159),'399481'!$B159&lt;'399481'!$C159),日收益率!C160,"")),"")</f>
        <v/>
      </c>
      <c r="D160" s="4" t="str">
        <f ca="1">IFERROR(IF(AND('排序（修正久期）'!D159=1,'399481'!$B159&gt;='399481'!$C159),日收益率!D160,IF(AND('排序（修正久期）'!D159=MAX('排序（修正久期）'!$B159:$F159),'399481'!$B159&lt;'399481'!$C159),日收益率!D160,"")),"")</f>
        <v/>
      </c>
      <c r="E160" s="4">
        <f ca="1">IFERROR(IF(AND('排序（修正久期）'!E159=1,'399481'!$B159&gt;='399481'!$C159),日收益率!E160,IF(AND('排序（修正久期）'!E159=MAX('排序（修正久期）'!$B159:$F159),'399481'!$B159&lt;'399481'!$C159),日收益率!E160,"")),"")</f>
        <v>1.2067059562730353E-3</v>
      </c>
      <c r="F160" s="4" t="str">
        <f ca="1">IFERROR(IF(AND('排序（修正久期）'!F159=1,'399481'!$B159&gt;='399481'!$C159),日收益率!F160,IF(AND('排序（修正久期）'!F159=MAX('排序（修正久期）'!$B159:$F159),'399481'!$B159&lt;'399481'!$C159),日收益率!F160,"")),"")</f>
        <v/>
      </c>
      <c r="H160" s="9">
        <f t="shared" ca="1" si="2"/>
        <v>0.89125392623415089</v>
      </c>
    </row>
    <row r="161" spans="1:8" x14ac:dyDescent="0.15">
      <c r="A161" s="1">
        <v>42516</v>
      </c>
      <c r="B161" s="4" t="str">
        <f ca="1">IFERROR(IF(AND('排序（修正久期）'!B160=1,'399481'!$B160&gt;='399481'!$C160),日收益率!B161,IF(AND('排序（修正久期）'!B160=MAX('排序（修正久期）'!$B160:$F160),'399481'!$B160&lt;'399481'!$C160),日收益率!B161,"")),"")</f>
        <v/>
      </c>
      <c r="C161" s="4" t="str">
        <f ca="1">IFERROR(IF(AND('排序（修正久期）'!C160=1,'399481'!$B160&gt;='399481'!$C160),日收益率!C161,IF(AND('排序（修正久期）'!C160=MAX('排序（修正久期）'!$B160:$F160),'399481'!$B160&lt;'399481'!$C160),日收益率!C161,"")),"")</f>
        <v/>
      </c>
      <c r="D161" s="4" t="str">
        <f ca="1">IFERROR(IF(AND('排序（修正久期）'!D160=1,'399481'!$B160&gt;='399481'!$C160),日收益率!D161,IF(AND('排序（修正久期）'!D160=MAX('排序（修正久期）'!$B160:$F160),'399481'!$B160&lt;'399481'!$C160),日收益率!D161,"")),"")</f>
        <v/>
      </c>
      <c r="E161" s="4">
        <f ca="1">IFERROR(IF(AND('排序（修正久期）'!E160=1,'399481'!$B160&gt;='399481'!$C160),日收益率!E161,IF(AND('排序（修正久期）'!E160=MAX('排序（修正久期）'!$B160:$F160),'399481'!$B160&lt;'399481'!$C160),日收益率!E161,"")),"")</f>
        <v>1.1041212677027623E-3</v>
      </c>
      <c r="F161" s="4" t="str">
        <f ca="1">IFERROR(IF(AND('排序（修正久期）'!F160=1,'399481'!$B160&gt;='399481'!$C160),日收益率!F161,IF(AND('排序（修正久期）'!F160=MAX('排序（修正久期）'!$B160:$F160),'399481'!$B160&lt;'399481'!$C160),日收益率!F161,"")),"")</f>
        <v/>
      </c>
      <c r="H161" s="9">
        <f t="shared" ca="1" si="2"/>
        <v>0.89223797864902965</v>
      </c>
    </row>
    <row r="162" spans="1:8" x14ac:dyDescent="0.15">
      <c r="A162" s="1">
        <v>42517</v>
      </c>
      <c r="B162" s="4" t="str">
        <f ca="1">IFERROR(IF(AND('排序（修正久期）'!B161=1,'399481'!$B161&gt;='399481'!$C161),日收益率!B162,IF(AND('排序（修正久期）'!B161=MAX('排序（修正久期）'!$B161:$F161),'399481'!$B161&lt;'399481'!$C161),日收益率!B162,"")),"")</f>
        <v/>
      </c>
      <c r="C162" s="4" t="str">
        <f ca="1">IFERROR(IF(AND('排序（修正久期）'!C161=1,'399481'!$B161&gt;='399481'!$C161),日收益率!C162,IF(AND('排序（修正久期）'!C161=MAX('排序（修正久期）'!$B161:$F161),'399481'!$B161&lt;'399481'!$C161),日收益率!C162,"")),"")</f>
        <v/>
      </c>
      <c r="D162" s="4" t="str">
        <f ca="1">IFERROR(IF(AND('排序（修正久期）'!D161=1,'399481'!$B161&gt;='399481'!$C161),日收益率!D162,IF(AND('排序（修正久期）'!D161=MAX('排序（修正久期）'!$B161:$F161),'399481'!$B161&lt;'399481'!$C161),日收益率!D162,"")),"")</f>
        <v/>
      </c>
      <c r="E162" s="4">
        <f ca="1">IFERROR(IF(AND('排序（修正久期）'!E161=1,'399481'!$B161&gt;='399481'!$C161),日收益率!E162,IF(AND('排序（修正久期）'!E161=MAX('排序（修正久期）'!$B161:$F161),'399481'!$B161&lt;'399481'!$C161),日收益率!E162,"")),"")</f>
        <v>3.0222601081040246E-3</v>
      </c>
      <c r="F162" s="4" t="str">
        <f ca="1">IFERROR(IF(AND('排序（修正久期）'!F161=1,'399481'!$B161&gt;='399481'!$C161),日收益率!F162,IF(AND('排序（修正久期）'!F161=MAX('排序（修正久期）'!$B161:$F161),'399481'!$B161&lt;'399481'!$C161),日收益率!F162,"")),"")</f>
        <v/>
      </c>
      <c r="H162" s="9">
        <f t="shared" ca="1" si="2"/>
        <v>0.89493455389883603</v>
      </c>
    </row>
    <row r="163" spans="1:8" x14ac:dyDescent="0.15">
      <c r="A163" s="1">
        <v>42520</v>
      </c>
      <c r="B163" s="4" t="str">
        <f ca="1">IFERROR(IF(AND('排序（修正久期）'!B162=1,'399481'!$B162&gt;='399481'!$C162),日收益率!B163,IF(AND('排序（修正久期）'!B162=MAX('排序（修正久期）'!$B162:$F162),'399481'!$B162&lt;'399481'!$C162),日收益率!B163,"")),"")</f>
        <v/>
      </c>
      <c r="C163" s="4" t="str">
        <f ca="1">IFERROR(IF(AND('排序（修正久期）'!C162=1,'399481'!$B162&gt;='399481'!$C162),日收益率!C163,IF(AND('排序（修正久期）'!C162=MAX('排序（修正久期）'!$B162:$F162),'399481'!$B162&lt;'399481'!$C162),日收益率!C163,"")),"")</f>
        <v/>
      </c>
      <c r="D163" s="4" t="str">
        <f ca="1">IFERROR(IF(AND('排序（修正久期）'!D162=1,'399481'!$B162&gt;='399481'!$C162),日收益率!D163,IF(AND('排序（修正久期）'!D162=MAX('排序（修正久期）'!$B162:$F162),'399481'!$B162&lt;'399481'!$C162),日收益率!D163,"")),"")</f>
        <v/>
      </c>
      <c r="E163" s="4">
        <f ca="1">IFERROR(IF(AND('排序（修正久期）'!E162=1,'399481'!$B162&gt;='399481'!$C162),日收益率!E163,IF(AND('排序（修正久期）'!E162=MAX('排序（修正久期）'!$B162:$F162),'399481'!$B162&lt;'399481'!$C162),日收益率!E163,"")),"")</f>
        <v>6.8016699272388514E-4</v>
      </c>
      <c r="F163" s="4" t="str">
        <f ca="1">IFERROR(IF(AND('排序（修正久期）'!F162=1,'399481'!$B162&gt;='399481'!$C162),日收益率!F163,IF(AND('排序（修正久期）'!F162=MAX('排序（修正久期）'!$B162:$F162),'399481'!$B162&lt;'399481'!$C162),日收益率!F163,"")),"")</f>
        <v/>
      </c>
      <c r="H163" s="9">
        <f t="shared" ca="1" si="2"/>
        <v>0.89554325884304609</v>
      </c>
    </row>
    <row r="164" spans="1:8" x14ac:dyDescent="0.15">
      <c r="A164" s="1">
        <v>42521</v>
      </c>
      <c r="B164" s="4" t="str">
        <f ca="1">IFERROR(IF(AND('排序（修正久期）'!B163=1,'399481'!$B163&gt;='399481'!$C163),日收益率!B164,IF(AND('排序（修正久期）'!B163=MAX('排序（修正久期）'!$B163:$F163),'399481'!$B163&lt;'399481'!$C163),日收益率!B164,"")),"")</f>
        <v/>
      </c>
      <c r="C164" s="4" t="str">
        <f ca="1">IFERROR(IF(AND('排序（修正久期）'!C163=1,'399481'!$B163&gt;='399481'!$C163),日收益率!C164,IF(AND('排序（修正久期）'!C163=MAX('排序（修正久期）'!$B163:$F163),'399481'!$B163&lt;'399481'!$C163),日收益率!C164,"")),"")</f>
        <v/>
      </c>
      <c r="D164" s="4" t="str">
        <f ca="1">IFERROR(IF(AND('排序（修正久期）'!D163=1,'399481'!$B163&gt;='399481'!$C163),日收益率!D164,IF(AND('排序（修正久期）'!D163=MAX('排序（修正久期）'!$B163:$F163),'399481'!$B163&lt;'399481'!$C163),日收益率!D164,"")),"")</f>
        <v/>
      </c>
      <c r="E164" s="4">
        <f ca="1">IFERROR(IF(AND('排序（修正久期）'!E163=1,'399481'!$B163&gt;='399481'!$C163),日收益率!E164,IF(AND('排序（修正久期）'!E163=MAX('排序（修正久期）'!$B163:$F163),'399481'!$B163&lt;'399481'!$C163),日收益率!E164,"")),"")</f>
        <v>-7.1279375168042947E-4</v>
      </c>
      <c r="F164" s="4" t="str">
        <f ca="1">IFERROR(IF(AND('排序（修正久期）'!F163=1,'399481'!$B163&gt;='399481'!$C163),日收益率!F164,IF(AND('排序（修正久期）'!F163=MAX('排序（修正久期）'!$B163:$F163),'399481'!$B163&lt;'399481'!$C163),日收益率!F164,"")),"")</f>
        <v/>
      </c>
      <c r="H164" s="9">
        <f t="shared" ca="1" si="2"/>
        <v>0.89490492120378329</v>
      </c>
    </row>
    <row r="165" spans="1:8" x14ac:dyDescent="0.15">
      <c r="A165" s="1">
        <v>42522</v>
      </c>
      <c r="B165" s="4" t="str">
        <f ca="1">IFERROR(IF(AND('排序（修正久期）'!B164=1,'399481'!$B164&gt;='399481'!$C164),日收益率!B165,IF(AND('排序（修正久期）'!B164=MAX('排序（修正久期）'!$B164:$F164),'399481'!$B164&lt;'399481'!$C164),日收益率!B165,"")),"")</f>
        <v/>
      </c>
      <c r="C165" s="4" t="str">
        <f ca="1">IFERROR(IF(AND('排序（修正久期）'!C164=1,'399481'!$B164&gt;='399481'!$C164),日收益率!C165,IF(AND('排序（修正久期）'!C164=MAX('排序（修正久期）'!$B164:$F164),'399481'!$B164&lt;'399481'!$C164),日收益率!C165,"")),"")</f>
        <v/>
      </c>
      <c r="D165" s="4" t="str">
        <f ca="1">IFERROR(IF(AND('排序（修正久期）'!D164=1,'399481'!$B164&gt;='399481'!$C164),日收益率!D165,IF(AND('排序（修正久期）'!D164=MAX('排序（修正久期）'!$B164:$F164),'399481'!$B164&lt;'399481'!$C164),日收益率!D165,"")),"")</f>
        <v/>
      </c>
      <c r="E165" s="4">
        <f ca="1">IFERROR(IF(AND('排序（修正久期）'!E164=1,'399481'!$B164&gt;='399481'!$C164),日收益率!E165,IF(AND('排序（修正久期）'!E164=MAX('排序（修正久期）'!$B164:$F164),'399481'!$B164&lt;'399481'!$C164),日收益率!E165,"")),"")</f>
        <v>3.9459270031105831E-4</v>
      </c>
      <c r="F165" s="4" t="str">
        <f ca="1">IFERROR(IF(AND('排序（修正久期）'!F164=1,'399481'!$B164&gt;='399481'!$C164),日收益率!F165,IF(AND('排序（修正久期）'!F164=MAX('排序（修正久期）'!$B164:$F164),'399481'!$B164&lt;'399481'!$C164),日收益率!F165,"")),"")</f>
        <v/>
      </c>
      <c r="H165" s="9">
        <f t="shared" ca="1" si="2"/>
        <v>0.89525804415316279</v>
      </c>
    </row>
    <row r="166" spans="1:8" x14ac:dyDescent="0.15">
      <c r="A166" s="1">
        <v>42523</v>
      </c>
      <c r="B166" s="4" t="str">
        <f ca="1">IFERROR(IF(AND('排序（修正久期）'!B165=1,'399481'!$B165&gt;='399481'!$C165),日收益率!B166,IF(AND('排序（修正久期）'!B165=MAX('排序（修正久期）'!$B165:$F165),'399481'!$B165&lt;'399481'!$C165),日收益率!B166,"")),"")</f>
        <v/>
      </c>
      <c r="C166" s="4" t="str">
        <f ca="1">IFERROR(IF(AND('排序（修正久期）'!C165=1,'399481'!$B165&gt;='399481'!$C165),日收益率!C166,IF(AND('排序（修正久期）'!C165=MAX('排序（修正久期）'!$B165:$F165),'399481'!$B165&lt;'399481'!$C165),日收益率!C166,"")),"")</f>
        <v/>
      </c>
      <c r="D166" s="4" t="str">
        <f ca="1">IFERROR(IF(AND('排序（修正久期）'!D165=1,'399481'!$B165&gt;='399481'!$C165),日收益率!D166,IF(AND('排序（修正久期）'!D165=MAX('排序（修正久期）'!$B165:$F165),'399481'!$B165&lt;'399481'!$C165),日收益率!D166,"")),"")</f>
        <v/>
      </c>
      <c r="E166" s="4">
        <f ca="1">IFERROR(IF(AND('排序（修正久期）'!E165=1,'399481'!$B165&gt;='399481'!$C165),日收益率!E166,IF(AND('排序（修正久期）'!E165=MAX('排序（修正久期）'!$B165:$F165),'399481'!$B165&lt;'399481'!$C165),日收益率!E166,"")),"")</f>
        <v>-2.0963088414582831E-4</v>
      </c>
      <c r="F166" s="4" t="str">
        <f ca="1">IFERROR(IF(AND('排序（修正久期）'!F165=1,'399481'!$B165&gt;='399481'!$C165),日收益率!F166,IF(AND('排序（修正久期）'!F165=MAX('排序（修正久期）'!$B165:$F165),'399481'!$B165&lt;'399481'!$C165),日收益率!F166,"")),"")</f>
        <v/>
      </c>
      <c r="H166" s="9">
        <f t="shared" ca="1" si="2"/>
        <v>0.89507037041782833</v>
      </c>
    </row>
    <row r="167" spans="1:8" x14ac:dyDescent="0.15">
      <c r="A167" s="1">
        <v>42524</v>
      </c>
      <c r="B167" s="4" t="str">
        <f ca="1">IFERROR(IF(AND('排序（修正久期）'!B166=1,'399481'!$B166&gt;='399481'!$C166),日收益率!B167,IF(AND('排序（修正久期）'!B166=MAX('排序（修正久期）'!$B166:$F166),'399481'!$B166&lt;'399481'!$C166),日收益率!B167,"")),"")</f>
        <v/>
      </c>
      <c r="C167" s="4" t="str">
        <f ca="1">IFERROR(IF(AND('排序（修正久期）'!C166=1,'399481'!$B166&gt;='399481'!$C166),日收益率!C167,IF(AND('排序（修正久期）'!C166=MAX('排序（修正久期）'!$B166:$F166),'399481'!$B166&lt;'399481'!$C166),日收益率!C167,"")),"")</f>
        <v/>
      </c>
      <c r="D167" s="4" t="str">
        <f ca="1">IFERROR(IF(AND('排序（修正久期）'!D166=1,'399481'!$B166&gt;='399481'!$C166),日收益率!D167,IF(AND('排序（修正久期）'!D166=MAX('排序（修正久期）'!$B166:$F166),'399481'!$B166&lt;'399481'!$C166),日收益率!D167,"")),"")</f>
        <v/>
      </c>
      <c r="E167" s="4">
        <f ca="1">IFERROR(IF(AND('排序（修正久期）'!E166=1,'399481'!$B166&gt;='399481'!$C166),日收益率!E167,IF(AND('排序（修正久期）'!E166=MAX('排序（修正久期）'!$B166:$F166),'399481'!$B166&lt;'399481'!$C166),日收益率!E167,"")),"")</f>
        <v>1.2001125622815856E-3</v>
      </c>
      <c r="F167" s="4" t="str">
        <f ca="1">IFERROR(IF(AND('排序（修正久期）'!F166=1,'399481'!$B166&gt;='399481'!$C166),日收益率!F167,IF(AND('排序（修正久期）'!F166=MAX('排序（修正久期）'!$B166:$F166),'399481'!$B166&lt;'399481'!$C166),日收益率!F167,"")),"")</f>
        <v/>
      </c>
      <c r="H167" s="9">
        <f t="shared" ca="1" si="2"/>
        <v>0.89614455561349282</v>
      </c>
    </row>
    <row r="168" spans="1:8" x14ac:dyDescent="0.15">
      <c r="A168" s="1">
        <v>42527</v>
      </c>
      <c r="B168" s="4" t="str">
        <f ca="1">IFERROR(IF(AND('排序（修正久期）'!B167=1,'399481'!$B167&gt;='399481'!$C167),日收益率!B168,IF(AND('排序（修正久期）'!B167=MAX('排序（修正久期）'!$B167:$F167),'399481'!$B167&lt;'399481'!$C167),日收益率!B168,"")),"")</f>
        <v/>
      </c>
      <c r="C168" s="4" t="str">
        <f ca="1">IFERROR(IF(AND('排序（修正久期）'!C167=1,'399481'!$B167&gt;='399481'!$C167),日收益率!C168,IF(AND('排序（修正久期）'!C167=MAX('排序（修正久期）'!$B167:$F167),'399481'!$B167&lt;'399481'!$C167),日收益率!C168,"")),"")</f>
        <v/>
      </c>
      <c r="D168" s="4" t="str">
        <f ca="1">IFERROR(IF(AND('排序（修正久期）'!D167=1,'399481'!$B167&gt;='399481'!$C167),日收益率!D168,IF(AND('排序（修正久期）'!D167=MAX('排序（修正久期）'!$B167:$F167),'399481'!$B167&lt;'399481'!$C167),日收益率!D168,"")),"")</f>
        <v/>
      </c>
      <c r="E168" s="4">
        <f ca="1">IFERROR(IF(AND('排序（修正久期）'!E167=1,'399481'!$B167&gt;='399481'!$C167),日收益率!E168,IF(AND('排序（修正久期）'!E167=MAX('排序（修正久期）'!$B167:$F167),'399481'!$B167&lt;'399481'!$C167),日收益率!E168,"")),"")</f>
        <v>2.7693503186809743E-4</v>
      </c>
      <c r="F168" s="4" t="str">
        <f ca="1">IFERROR(IF(AND('排序（修正久期）'!F167=1,'399481'!$B167&gt;='399481'!$C167),日收益率!F168,IF(AND('排序（修正久期）'!F167=MAX('排序（修正久期）'!$B167:$F167),'399481'!$B167&lt;'399481'!$C167),日收益率!F168,"")),"")</f>
        <v/>
      </c>
      <c r="H168" s="9">
        <f t="shared" ca="1" si="2"/>
        <v>0.89639272943456005</v>
      </c>
    </row>
    <row r="169" spans="1:8" x14ac:dyDescent="0.15">
      <c r="A169" s="1">
        <v>42528</v>
      </c>
      <c r="B169" s="4" t="str">
        <f ca="1">IFERROR(IF(AND('排序（修正久期）'!B168=1,'399481'!$B168&gt;='399481'!$C168),日收益率!B169,IF(AND('排序（修正久期）'!B168=MAX('排序（修正久期）'!$B168:$F168),'399481'!$B168&lt;'399481'!$C168),日收益率!B169,"")),"")</f>
        <v/>
      </c>
      <c r="C169" s="4" t="str">
        <f ca="1">IFERROR(IF(AND('排序（修正久期）'!C168=1,'399481'!$B168&gt;='399481'!$C168),日收益率!C169,IF(AND('排序（修正久期）'!C168=MAX('排序（修正久期）'!$B168:$F168),'399481'!$B168&lt;'399481'!$C168),日收益率!C169,"")),"")</f>
        <v/>
      </c>
      <c r="D169" s="4" t="str">
        <f ca="1">IFERROR(IF(AND('排序（修正久期）'!D168=1,'399481'!$B168&gt;='399481'!$C168),日收益率!D169,IF(AND('排序（修正久期）'!D168=MAX('排序（修正久期）'!$B168:$F168),'399481'!$B168&lt;'399481'!$C168),日收益率!D169,"")),"")</f>
        <v/>
      </c>
      <c r="E169" s="4">
        <f ca="1">IFERROR(IF(AND('排序（修正久期）'!E168=1,'399481'!$B168&gt;='399481'!$C168),日收益率!E169,IF(AND('排序（修正久期）'!E168=MAX('排序（修正久期）'!$B168:$F168),'399481'!$B168&lt;'399481'!$C168),日收益率!E169,"")),"")</f>
        <v>1.2988927043000587E-3</v>
      </c>
      <c r="F169" s="4" t="str">
        <f ca="1">IFERROR(IF(AND('排序（修正久期）'!F168=1,'399481'!$B168&gt;='399481'!$C168),日收益率!F169,IF(AND('排序（修正久期）'!F168=MAX('排序（修正久期）'!$B168:$F168),'399481'!$B168&lt;'399481'!$C168),日收益率!F169,"")),"")</f>
        <v/>
      </c>
      <c r="H169" s="9">
        <f t="shared" ca="1" si="2"/>
        <v>0.89755704741101017</v>
      </c>
    </row>
    <row r="170" spans="1:8" x14ac:dyDescent="0.15">
      <c r="A170" s="1">
        <v>42529</v>
      </c>
      <c r="B170" s="4" t="str">
        <f ca="1">IFERROR(IF(AND('排序（修正久期）'!B169=1,'399481'!$B169&gt;='399481'!$C169),日收益率!B170,IF(AND('排序（修正久期）'!B169=MAX('排序（修正久期）'!$B169:$F169),'399481'!$B169&lt;'399481'!$C169),日收益率!B170,"")),"")</f>
        <v/>
      </c>
      <c r="C170" s="4" t="str">
        <f ca="1">IFERROR(IF(AND('排序（修正久期）'!C169=1,'399481'!$B169&gt;='399481'!$C169),日收益率!C170,IF(AND('排序（修正久期）'!C169=MAX('排序（修正久期）'!$B169:$F169),'399481'!$B169&lt;'399481'!$C169),日收益率!C170,"")),"")</f>
        <v/>
      </c>
      <c r="D170" s="4" t="str">
        <f ca="1">IFERROR(IF(AND('排序（修正久期）'!D169=1,'399481'!$B169&gt;='399481'!$C169),日收益率!D170,IF(AND('排序（修正久期）'!D169=MAX('排序（修正久期）'!$B169:$F169),'399481'!$B169&lt;'399481'!$C169),日收益率!D170,"")),"")</f>
        <v/>
      </c>
      <c r="E170" s="4">
        <f ca="1">IFERROR(IF(AND('排序（修正久期）'!E169=1,'399481'!$B169&gt;='399481'!$C169),日收益率!E170,IF(AND('排序（修正久期）'!E169=MAX('排序（修正久期）'!$B169:$F169),'399481'!$B169&lt;'399481'!$C169),日收益率!E170,"")),"")</f>
        <v>2.0001485667437979E-3</v>
      </c>
      <c r="F170" s="4" t="str">
        <f ca="1">IFERROR(IF(AND('排序（修正久期）'!F169=1,'399481'!$B169&gt;='399481'!$C169),日收益率!F170,IF(AND('排序（修正久期）'!F169=MAX('排序（修正久期）'!$B169:$F169),'399481'!$B169&lt;'399481'!$C169),日收益率!F170,"")),"")</f>
        <v/>
      </c>
      <c r="H170" s="9">
        <f t="shared" ca="1" si="2"/>
        <v>0.89935229485296009</v>
      </c>
    </row>
    <row r="171" spans="1:8" x14ac:dyDescent="0.15">
      <c r="A171" s="1">
        <v>42534</v>
      </c>
      <c r="B171" s="4" t="str">
        <f ca="1">IFERROR(IF(AND('排序（修正久期）'!B170=1,'399481'!$B170&gt;='399481'!$C170),日收益率!B171,IF(AND('排序（修正久期）'!B170=MAX('排序（修正久期）'!$B170:$F170),'399481'!$B170&lt;'399481'!$C170),日收益率!B171,"")),"")</f>
        <v/>
      </c>
      <c r="C171" s="4" t="str">
        <f ca="1">IFERROR(IF(AND('排序（修正久期）'!C170=1,'399481'!$B170&gt;='399481'!$C170),日收益率!C171,IF(AND('排序（修正久期）'!C170=MAX('排序（修正久期）'!$B170:$F170),'399481'!$B170&lt;'399481'!$C170),日收益率!C171,"")),"")</f>
        <v/>
      </c>
      <c r="D171" s="4" t="str">
        <f ca="1">IFERROR(IF(AND('排序（修正久期）'!D170=1,'399481'!$B170&gt;='399481'!$C170),日收益率!D171,IF(AND('排序（修正久期）'!D170=MAX('排序（修正久期）'!$B170:$F170),'399481'!$B170&lt;'399481'!$C170),日收益率!D171,"")),"")</f>
        <v/>
      </c>
      <c r="E171" s="4">
        <f ca="1">IFERROR(IF(AND('排序（修正久期）'!E170=1,'399481'!$B170&gt;='399481'!$C170),日收益率!E171,IF(AND('排序（修正久期）'!E170=MAX('排序（修正久期）'!$B170:$F170),'399481'!$B170&lt;'399481'!$C170),日收益率!E171,"")),"")</f>
        <v>3.9676002196593618E-3</v>
      </c>
      <c r="F171" s="4" t="str">
        <f ca="1">IFERROR(IF(AND('排序（修正久期）'!F170=1,'399481'!$B170&gt;='399481'!$C170),日收益率!F171,IF(AND('排序（修正久期）'!F170=MAX('排序（修正久期）'!$B170:$F170),'399481'!$B170&lt;'399481'!$C170),日收益率!F171,"")),"")</f>
        <v/>
      </c>
      <c r="H171" s="9">
        <f t="shared" ca="1" si="2"/>
        <v>0.90292056521556985</v>
      </c>
    </row>
    <row r="172" spans="1:8" x14ac:dyDescent="0.15">
      <c r="A172" s="1">
        <v>42535</v>
      </c>
      <c r="B172" s="4" t="str">
        <f ca="1">IFERROR(IF(AND('排序（修正久期）'!B171=1,'399481'!$B171&gt;='399481'!$C171),日收益率!B172,IF(AND('排序（修正久期）'!B171=MAX('排序（修正久期）'!$B171:$F171),'399481'!$B171&lt;'399481'!$C171),日收益率!B172,"")),"")</f>
        <v/>
      </c>
      <c r="C172" s="4" t="str">
        <f ca="1">IFERROR(IF(AND('排序（修正久期）'!C171=1,'399481'!$B171&gt;='399481'!$C171),日收益率!C172,IF(AND('排序（修正久期）'!C171=MAX('排序（修正久期）'!$B171:$F171),'399481'!$B171&lt;'399481'!$C171),日收益率!C172,"")),"")</f>
        <v/>
      </c>
      <c r="D172" s="4" t="str">
        <f ca="1">IFERROR(IF(AND('排序（修正久期）'!D171=1,'399481'!$B171&gt;='399481'!$C171),日收益率!D172,IF(AND('排序（修正久期）'!D171=MAX('排序（修正久期）'!$B171:$F171),'399481'!$B171&lt;'399481'!$C171),日收益率!D172,"")),"")</f>
        <v/>
      </c>
      <c r="E172" s="4">
        <f ca="1">IFERROR(IF(AND('排序（修正久期）'!E171=1,'399481'!$B171&gt;='399481'!$C171),日收益率!E172,IF(AND('排序（修正久期）'!E171=MAX('排序（修正久期）'!$B171:$F171),'399481'!$B171&lt;'399481'!$C171),日收益率!E172,"")),"")</f>
        <v>3.9108971816914639E-4</v>
      </c>
      <c r="F172" s="4" t="str">
        <f ca="1">IFERROR(IF(AND('排序（修正久期）'!F171=1,'399481'!$B171&gt;='399481'!$C171),日收益率!F172,IF(AND('排序（修正久期）'!F171=MAX('排序（修正久期）'!$B171:$F171),'399481'!$B171&lt;'399481'!$C171),日收益率!F172,"")),"")</f>
        <v/>
      </c>
      <c r="H172" s="9">
        <f t="shared" ca="1" si="2"/>
        <v>0.90327368816494913</v>
      </c>
    </row>
    <row r="173" spans="1:8" x14ac:dyDescent="0.15">
      <c r="A173" s="1">
        <v>42536</v>
      </c>
      <c r="B173" s="4" t="str">
        <f ca="1">IFERROR(IF(AND('排序（修正久期）'!B172=1,'399481'!$B172&gt;='399481'!$C172),日收益率!B173,IF(AND('排序（修正久期）'!B172=MAX('排序（修正久期）'!$B172:$F172),'399481'!$B172&lt;'399481'!$C172),日收益率!B173,"")),"")</f>
        <v/>
      </c>
      <c r="C173" s="4" t="str">
        <f ca="1">IFERROR(IF(AND('排序（修正久期）'!C172=1,'399481'!$B172&gt;='399481'!$C172),日收益率!C173,IF(AND('排序（修正久期）'!C172=MAX('排序（修正久期）'!$B172:$F172),'399481'!$B172&lt;'399481'!$C172),日收益率!C173,"")),"")</f>
        <v/>
      </c>
      <c r="D173" s="4" t="str">
        <f ca="1">IFERROR(IF(AND('排序（修正久期）'!D172=1,'399481'!$B172&gt;='399481'!$C172),日收益率!D173,IF(AND('排序（修正久期）'!D172=MAX('排序（修正久期）'!$B172:$F172),'399481'!$B172&lt;'399481'!$C172),日收益率!D173,"")),"")</f>
        <v/>
      </c>
      <c r="E173" s="4">
        <f ca="1">IFERROR(IF(AND('排序（修正久期）'!E172=1,'399481'!$B172&gt;='399481'!$C172),日收益率!E173,IF(AND('排序（修正久期）'!E172=MAX('排序（修正久期）'!$B172:$F172),'399481'!$B172&lt;'399481'!$C172),日收益率!E173,"")),"")</f>
        <v>3.384474066945975E-3</v>
      </c>
      <c r="F173" s="4" t="str">
        <f ca="1">IFERROR(IF(AND('排序（修正久期）'!F172=1,'399481'!$B172&gt;='399481'!$C172),日收益率!F173,IF(AND('排序（修正久期）'!F172=MAX('排序（修正久期）'!$B172:$F172),'399481'!$B172&lt;'399481'!$C172),日收益率!F173,"")),"")</f>
        <v/>
      </c>
      <c r="H173" s="9">
        <f t="shared" ca="1" si="2"/>
        <v>0.906330794537898</v>
      </c>
    </row>
    <row r="174" spans="1:8" x14ac:dyDescent="0.15">
      <c r="A174" s="1">
        <v>42537</v>
      </c>
      <c r="B174" s="4" t="str">
        <f ca="1">IFERROR(IF(AND('排序（修正久期）'!B173=1,'399481'!$B173&gt;='399481'!$C173),日收益率!B174,IF(AND('排序（修正久期）'!B173=MAX('排序（修正久期）'!$B173:$F173),'399481'!$B173&lt;'399481'!$C173),日收益率!B174,"")),"")</f>
        <v/>
      </c>
      <c r="C174" s="4" t="str">
        <f ca="1">IFERROR(IF(AND('排序（修正久期）'!C173=1,'399481'!$B173&gt;='399481'!$C173),日收益率!C174,IF(AND('排序（修正久期）'!C173=MAX('排序（修正久期）'!$B173:$F173),'399481'!$B173&lt;'399481'!$C173),日收益率!C174,"")),"")</f>
        <v/>
      </c>
      <c r="D174" s="4" t="str">
        <f ca="1">IFERROR(IF(AND('排序（修正久期）'!D173=1,'399481'!$B173&gt;='399481'!$C173),日收益率!D174,IF(AND('排序（修正久期）'!D173=MAX('排序（修正久期）'!$B173:$F173),'399481'!$B173&lt;'399481'!$C173),日收益率!D174,"")),"")</f>
        <v/>
      </c>
      <c r="E174" s="4">
        <f ca="1">IFERROR(IF(AND('排序（修正久期）'!E173=1,'399481'!$B173&gt;='399481'!$C173),日收益率!E174,IF(AND('排序（修正久期）'!E173=MAX('排序（修正久期）'!$B173:$F173),'399481'!$B173&lt;'399481'!$C173),日收益率!E174,"")),"")</f>
        <v>2.0802340978569589E-3</v>
      </c>
      <c r="F174" s="4" t="str">
        <f ca="1">IFERROR(IF(AND('排序（修正久期）'!F173=1,'399481'!$B173&gt;='399481'!$C173),日收益率!F174,IF(AND('排序（修正久期）'!F173=MAX('排序（修正久期）'!$B173:$F173),'399481'!$B173&lt;'399481'!$C173),日收益率!F174,"")),"")</f>
        <v/>
      </c>
      <c r="H174" s="9">
        <f t="shared" ca="1" si="2"/>
        <v>0.90821617476063354</v>
      </c>
    </row>
    <row r="175" spans="1:8" x14ac:dyDescent="0.15">
      <c r="A175" s="1">
        <v>42538</v>
      </c>
      <c r="B175" s="4" t="str">
        <f ca="1">IFERROR(IF(AND('排序（修正久期）'!B174=1,'399481'!$B174&gt;='399481'!$C174),日收益率!B175,IF(AND('排序（修正久期）'!B174=MAX('排序（修正久期）'!$B174:$F174),'399481'!$B174&lt;'399481'!$C174),日收益率!B175,"")),"")</f>
        <v/>
      </c>
      <c r="C175" s="4" t="str">
        <f ca="1">IFERROR(IF(AND('排序（修正久期）'!C174=1,'399481'!$B174&gt;='399481'!$C174),日收益率!C175,IF(AND('排序（修正久期）'!C174=MAX('排序（修正久期）'!$B174:$F174),'399481'!$B174&lt;'399481'!$C174),日收益率!C175,"")),"")</f>
        <v/>
      </c>
      <c r="D175" s="4" t="str">
        <f ca="1">IFERROR(IF(AND('排序（修正久期）'!D174=1,'399481'!$B174&gt;='399481'!$C174),日收益率!D175,IF(AND('排序（修正久期）'!D174=MAX('排序（修正久期）'!$B174:$F174),'399481'!$B174&lt;'399481'!$C174),日收益率!D175,"")),"")</f>
        <v/>
      </c>
      <c r="E175" s="4">
        <f ca="1">IFERROR(IF(AND('排序（修正久期）'!E174=1,'399481'!$B174&gt;='399481'!$C174),日收益率!E175,IF(AND('排序（修正久期）'!E174=MAX('排序（修正久期）'!$B174:$F174),'399481'!$B174&lt;'399481'!$C174),日收益率!E175,"")),"")</f>
        <v>-9.013307883993793E-4</v>
      </c>
      <c r="F175" s="4" t="str">
        <f ca="1">IFERROR(IF(AND('排序（修正久期）'!F174=1,'399481'!$B174&gt;='399481'!$C174),日收益率!F175,IF(AND('排序（修正久期）'!F174=MAX('排序（修正久期）'!$B174:$F174),'399481'!$B174&lt;'399481'!$C174),日收益率!F175,"")),"")</f>
        <v/>
      </c>
      <c r="H175" s="9">
        <f t="shared" ca="1" si="2"/>
        <v>0.9073975715597995</v>
      </c>
    </row>
    <row r="176" spans="1:8" x14ac:dyDescent="0.15">
      <c r="A176" s="1">
        <v>42541</v>
      </c>
      <c r="B176" s="4" t="str">
        <f ca="1">IFERROR(IF(AND('排序（修正久期）'!B175=1,'399481'!$B175&gt;='399481'!$C175),日收益率!B176,IF(AND('排序（修正久期）'!B175=MAX('排序（修正久期）'!$B175:$F175),'399481'!$B175&lt;'399481'!$C175),日收益率!B176,"")),"")</f>
        <v/>
      </c>
      <c r="C176" s="4" t="str">
        <f ca="1">IFERROR(IF(AND('排序（修正久期）'!C175=1,'399481'!$B175&gt;='399481'!$C175),日收益率!C176,IF(AND('排序（修正久期）'!C175=MAX('排序（修正久期）'!$B175:$F175),'399481'!$B175&lt;'399481'!$C175),日收益率!C176,"")),"")</f>
        <v/>
      </c>
      <c r="D176" s="4" t="str">
        <f ca="1">IFERROR(IF(AND('排序（修正久期）'!D175=1,'399481'!$B175&gt;='399481'!$C175),日收益率!D176,IF(AND('排序（修正久期）'!D175=MAX('排序（修正久期）'!$B175:$F175),'399481'!$B175&lt;'399481'!$C175),日收益率!D176,"")),"")</f>
        <v/>
      </c>
      <c r="E176" s="4">
        <f ca="1">IFERROR(IF(AND('排序（修正久期）'!E175=1,'399481'!$B175&gt;='399481'!$C175),日收益率!E176,IF(AND('排序（修正久期）'!E175=MAX('排序（修正久期）'!$B175:$F175),'399481'!$B175&lt;'399481'!$C175),日收益率!E176,"")),"")</f>
        <v>-7.1981015517419422E-4</v>
      </c>
      <c r="F176" s="4" t="str">
        <f ca="1">IFERROR(IF(AND('排序（修正久期）'!F175=1,'399481'!$B175&gt;='399481'!$C175),日收益率!F176,IF(AND('排序（修正久期）'!F175=MAX('排序（修正久期）'!$B175:$F175),'399481'!$B175&lt;'399481'!$C175),日收益率!F176,"")),"")</f>
        <v/>
      </c>
      <c r="H176" s="9">
        <f t="shared" ca="1" si="2"/>
        <v>0.90674441757301039</v>
      </c>
    </row>
    <row r="177" spans="1:8" x14ac:dyDescent="0.15">
      <c r="A177" s="1">
        <v>42542</v>
      </c>
      <c r="B177" s="4" t="str">
        <f ca="1">IFERROR(IF(AND('排序（修正久期）'!B176=1,'399481'!$B176&gt;='399481'!$C176),日收益率!B177,IF(AND('排序（修正久期）'!B176=MAX('排序（修正久期）'!$B176:$F176),'399481'!$B176&lt;'399481'!$C176),日收益率!B177,"")),"")</f>
        <v/>
      </c>
      <c r="C177" s="4" t="str">
        <f ca="1">IFERROR(IF(AND('排序（修正久期）'!C176=1,'399481'!$B176&gt;='399481'!$C176),日收益率!C177,IF(AND('排序（修正久期）'!C176=MAX('排序（修正久期）'!$B176:$F176),'399481'!$B176&lt;'399481'!$C176),日收益率!C177,"")),"")</f>
        <v/>
      </c>
      <c r="D177" s="4" t="str">
        <f ca="1">IFERROR(IF(AND('排序（修正久期）'!D176=1,'399481'!$B176&gt;='399481'!$C176),日收益率!D177,IF(AND('排序（修正久期）'!D176=MAX('排序（修正久期）'!$B176:$F176),'399481'!$B176&lt;'399481'!$C176),日收益率!D177,"")),"")</f>
        <v/>
      </c>
      <c r="E177" s="4">
        <f ca="1">IFERROR(IF(AND('排序（修正久期）'!E176=1,'399481'!$B176&gt;='399481'!$C176),日收益率!E177,IF(AND('排序（修正久期）'!E176=MAX('排序（修正久期）'!$B176:$F176),'399481'!$B176&lt;'399481'!$C176),日收益率!E177,"")),"")</f>
        <v>7.8705096903952665E-4</v>
      </c>
      <c r="F177" s="4" t="str">
        <f ca="1">IFERROR(IF(AND('排序（修正久期）'!F176=1,'399481'!$B176&gt;='399481'!$C176),日收益率!F177,IF(AND('排序（修正久期）'!F176=MAX('排序（修正久期）'!$B176:$F176),'399481'!$B176&lt;'399481'!$C176),日收益率!F177,"")),"")</f>
        <v/>
      </c>
      <c r="H177" s="9">
        <f t="shared" ca="1" si="2"/>
        <v>0.90745807164553238</v>
      </c>
    </row>
    <row r="178" spans="1:8" x14ac:dyDescent="0.15">
      <c r="A178" s="1">
        <v>42543</v>
      </c>
      <c r="B178" s="4" t="str">
        <f ca="1">IFERROR(IF(AND('排序（修正久期）'!B177=1,'399481'!$B177&gt;='399481'!$C177),日收益率!B178,IF(AND('排序（修正久期）'!B177=MAX('排序（修正久期）'!$B177:$F177),'399481'!$B177&lt;'399481'!$C177),日收益率!B178,"")),"")</f>
        <v/>
      </c>
      <c r="C178" s="4" t="str">
        <f ca="1">IFERROR(IF(AND('排序（修正久期）'!C177=1,'399481'!$B177&gt;='399481'!$C177),日收益率!C178,IF(AND('排序（修正久期）'!C177=MAX('排序（修正久期）'!$B177:$F177),'399481'!$B177&lt;'399481'!$C177),日收益率!C178,"")),"")</f>
        <v/>
      </c>
      <c r="D178" s="4" t="str">
        <f ca="1">IFERROR(IF(AND('排序（修正久期）'!D177=1,'399481'!$B177&gt;='399481'!$C177),日收益率!D178,IF(AND('排序（修正久期）'!D177=MAX('排序（修正久期）'!$B177:$F177),'399481'!$B177&lt;'399481'!$C177),日收益率!D178,"")),"")</f>
        <v/>
      </c>
      <c r="E178" s="4">
        <f ca="1">IFERROR(IF(AND('排序（修正久期）'!E177=1,'399481'!$B177&gt;='399481'!$C177),日收益率!E178,IF(AND('排序（修正久期）'!E177=MAX('排序（修正久期）'!$B177:$F177),'399481'!$B177&lt;'399481'!$C177),日收益率!E178,"")),"")</f>
        <v>2.898097188301918E-4</v>
      </c>
      <c r="F178" s="4" t="str">
        <f ca="1">IFERROR(IF(AND('排序（修正久期）'!F177=1,'399481'!$B177&gt;='399481'!$C177),日收益率!F178,IF(AND('排序（修正久期）'!F177=MAX('排序（修正久期）'!$B177:$F177),'399481'!$B177&lt;'399481'!$C177),日收益率!F178,"")),"")</f>
        <v/>
      </c>
      <c r="H178" s="9">
        <f t="shared" ca="1" si="2"/>
        <v>0.90772106181412615</v>
      </c>
    </row>
    <row r="179" spans="1:8" x14ac:dyDescent="0.15">
      <c r="A179" s="1">
        <v>42544</v>
      </c>
      <c r="B179" s="4" t="str">
        <f ca="1">IFERROR(IF(AND('排序（修正久期）'!B178=1,'399481'!$B178&gt;='399481'!$C178),日收益率!B179,IF(AND('排序（修正久期）'!B178=MAX('排序（修正久期）'!$B178:$F178),'399481'!$B178&lt;'399481'!$C178),日收益率!B179,"")),"")</f>
        <v/>
      </c>
      <c r="C179" s="4" t="str">
        <f ca="1">IFERROR(IF(AND('排序（修正久期）'!C178=1,'399481'!$B178&gt;='399481'!$C178),日收益率!C179,IF(AND('排序（修正久期）'!C178=MAX('排序（修正久期）'!$B178:$F178),'399481'!$B178&lt;'399481'!$C178),日收益率!C179,"")),"")</f>
        <v/>
      </c>
      <c r="D179" s="4" t="str">
        <f ca="1">IFERROR(IF(AND('排序（修正久期）'!D178=1,'399481'!$B178&gt;='399481'!$C178),日收益率!D179,IF(AND('排序（修正久期）'!D178=MAX('排序（修正久期）'!$B178:$F178),'399481'!$B178&lt;'399481'!$C178),日收益率!D179,"")),"")</f>
        <v/>
      </c>
      <c r="E179" s="4">
        <f ca="1">IFERROR(IF(AND('排序（修正久期）'!E178=1,'399481'!$B178&gt;='399481'!$C178),日收益率!E179,IF(AND('排序（修正久期）'!E178=MAX('排序（修正久期）'!$B178:$F178),'399481'!$B178&lt;'399481'!$C178),日收益率!E179,"")),"")</f>
        <v>2.8972575349084373E-4</v>
      </c>
      <c r="F179" s="4" t="str">
        <f ca="1">IFERROR(IF(AND('排序（修正久期）'!F178=1,'399481'!$B178&gt;='399481'!$C178),日收益率!F179,IF(AND('排序（修正久期）'!F178=MAX('排序（修正久期）'!$B178:$F178),'399481'!$B178&lt;'399481'!$C178),日收益率!F179,"")),"")</f>
        <v/>
      </c>
      <c r="H179" s="9">
        <f t="shared" ca="1" si="2"/>
        <v>0.90798405198271981</v>
      </c>
    </row>
    <row r="180" spans="1:8" x14ac:dyDescent="0.15">
      <c r="A180" s="1">
        <v>42545</v>
      </c>
      <c r="B180" s="4" t="str">
        <f ca="1">IFERROR(IF(AND('排序（修正久期）'!B179=1,'399481'!$B179&gt;='399481'!$C179),日收益率!B180,IF(AND('排序（修正久期）'!B179=MAX('排序（修正久期）'!$B179:$F179),'399481'!$B179&lt;'399481'!$C179),日收益率!B180,"")),"")</f>
        <v/>
      </c>
      <c r="C180" s="4" t="str">
        <f ca="1">IFERROR(IF(AND('排序（修正久期）'!C179=1,'399481'!$B179&gt;='399481'!$C179),日收益率!C180,IF(AND('排序（修正久期）'!C179=MAX('排序（修正久期）'!$B179:$F179),'399481'!$B179&lt;'399481'!$C179),日收益率!C180,"")),"")</f>
        <v/>
      </c>
      <c r="D180" s="4" t="str">
        <f ca="1">IFERROR(IF(AND('排序（修正久期）'!D179=1,'399481'!$B179&gt;='399481'!$C179),日收益率!D180,IF(AND('排序（修正久期）'!D179=MAX('排序（修正久期）'!$B179:$F179),'399481'!$B179&lt;'399481'!$C179),日收益率!D180,"")),"")</f>
        <v/>
      </c>
      <c r="E180" s="4">
        <f ca="1">IFERROR(IF(AND('排序（修正久期）'!E179=1,'399481'!$B179&gt;='399481'!$C179),日收益率!E180,IF(AND('排序（修正久期）'!E179=MAX('排序（修正久期）'!$B179:$F179),'399481'!$B179&lt;'399481'!$C179),日收益率!E180,"")),"")</f>
        <v>9.1107995610517634E-5</v>
      </c>
      <c r="F180" s="4" t="str">
        <f ca="1">IFERROR(IF(AND('排序（修正久期）'!F179=1,'399481'!$B179&gt;='399481'!$C179),日收益率!F180,IF(AND('排序（修正久期）'!F179=MAX('排序（修正久期）'!$B179:$F179),'399481'!$B179&lt;'399481'!$C179),日收益率!F180,"")),"")</f>
        <v/>
      </c>
      <c r="H180" s="9">
        <f t="shared" ca="1" si="2"/>
        <v>0.90806677658974222</v>
      </c>
    </row>
    <row r="181" spans="1:8" x14ac:dyDescent="0.15">
      <c r="A181" s="1">
        <v>42548</v>
      </c>
      <c r="B181" s="4" t="str">
        <f ca="1">IFERROR(IF(AND('排序（修正久期）'!B180=1,'399481'!$B180&gt;='399481'!$C180),日收益率!B181,IF(AND('排序（修正久期）'!B180=MAX('排序（修正久期）'!$B180:$F180),'399481'!$B180&lt;'399481'!$C180),日收益率!B181,"")),"")</f>
        <v/>
      </c>
      <c r="C181" s="4" t="str">
        <f ca="1">IFERROR(IF(AND('排序（修正久期）'!C180=1,'399481'!$B180&gt;='399481'!$C180),日收益率!C181,IF(AND('排序（修正久期）'!C180=MAX('排序（修正久期）'!$B180:$F180),'399481'!$B180&lt;'399481'!$C180),日收益率!C181,"")),"")</f>
        <v/>
      </c>
      <c r="D181" s="4" t="str">
        <f ca="1">IFERROR(IF(AND('排序（修正久期）'!D180=1,'399481'!$B180&gt;='399481'!$C180),日收益率!D181,IF(AND('排序（修正久期）'!D180=MAX('排序（修正久期）'!$B180:$F180),'399481'!$B180&lt;'399481'!$C180),日收益率!D181,"")),"")</f>
        <v/>
      </c>
      <c r="E181" s="4">
        <f ca="1">IFERROR(IF(AND('排序（修正久期）'!E180=1,'399481'!$B180&gt;='399481'!$C180),日收益率!E181,IF(AND('排序（修正久期）'!E180=MAX('排序（修正久期）'!$B180:$F180),'399481'!$B180&lt;'399481'!$C180),日收益率!E181,"")),"")</f>
        <v>-5.2076393213473793E-4</v>
      </c>
      <c r="F181" s="4" t="str">
        <f ca="1">IFERROR(IF(AND('排序（修正久期）'!F180=1,'399481'!$B180&gt;='399481'!$C180),日收益率!F181,IF(AND('排序（修正久期）'!F180=MAX('排序（修正久期）'!$B180:$F180),'399481'!$B180&lt;'399481'!$C180),日收益率!F181,"")),"")</f>
        <v/>
      </c>
      <c r="H181" s="9">
        <f t="shared" ca="1" si="2"/>
        <v>0.90759388816452446</v>
      </c>
    </row>
    <row r="182" spans="1:8" x14ac:dyDescent="0.15">
      <c r="A182" s="1">
        <v>42549</v>
      </c>
      <c r="B182" s="4" t="str">
        <f ca="1">IFERROR(IF(AND('排序（修正久期）'!B181=1,'399481'!$B181&gt;='399481'!$C181),日收益率!B182,IF(AND('排序（修正久期）'!B181=MAX('排序（修正久期）'!$B181:$F181),'399481'!$B181&lt;'399481'!$C181),日收益率!B182,"")),"")</f>
        <v/>
      </c>
      <c r="C182" s="4" t="str">
        <f ca="1">IFERROR(IF(AND('排序（修正久期）'!C181=1,'399481'!$B181&gt;='399481'!$C181),日收益率!C182,IF(AND('排序（修正久期）'!C181=MAX('排序（修正久期）'!$B181:$F181),'399481'!$B181&lt;'399481'!$C181),日收益率!C182,"")),"")</f>
        <v/>
      </c>
      <c r="D182" s="4" t="str">
        <f ca="1">IFERROR(IF(AND('排序（修正久期）'!D181=1,'399481'!$B181&gt;='399481'!$C181),日收益率!D182,IF(AND('排序（修正久期）'!D181=MAX('排序（修正久期）'!$B181:$F181),'399481'!$B181&lt;'399481'!$C181),日收益率!D182,"")),"")</f>
        <v/>
      </c>
      <c r="E182" s="4">
        <f ca="1">IFERROR(IF(AND('排序（修正久期）'!E181=1,'399481'!$B181&gt;='399481'!$C181),日收益率!E182,IF(AND('排序（修正久期）'!E181=MAX('排序（修正久期）'!$B181:$F181),'399481'!$B181&lt;'399481'!$C181),日收益率!E182,"")),"")</f>
        <v>9.1147161854321368E-5</v>
      </c>
      <c r="F182" s="4" t="str">
        <f ca="1">IFERROR(IF(AND('排序（修正久期）'!F181=1,'399481'!$B181&gt;='399481'!$C181),日收益率!F182,IF(AND('排序（修正久期）'!F181=MAX('排序（修正久期）'!$B181:$F181),'399481'!$B181&lt;'399481'!$C181),日收益率!F182,"")),"")</f>
        <v/>
      </c>
      <c r="H182" s="9">
        <f t="shared" ca="1" si="2"/>
        <v>0.90767661277154699</v>
      </c>
    </row>
    <row r="183" spans="1:8" x14ac:dyDescent="0.15">
      <c r="A183" s="1">
        <v>42550</v>
      </c>
      <c r="B183" s="4" t="str">
        <f ca="1">IFERROR(IF(AND('排序（修正久期）'!B182=1,'399481'!$B182&gt;='399481'!$C182),日收益率!B183,IF(AND('排序（修正久期）'!B182=MAX('排序（修正久期）'!$B182:$F182),'399481'!$B182&lt;'399481'!$C182),日收益率!B183,"")),"")</f>
        <v/>
      </c>
      <c r="C183" s="4" t="str">
        <f ca="1">IFERROR(IF(AND('排序（修正久期）'!C182=1,'399481'!$B182&gt;='399481'!$C182),日收益率!C183,IF(AND('排序（修正久期）'!C182=MAX('排序（修正久期）'!$B182:$F182),'399481'!$B182&lt;'399481'!$C182),日收益率!C183,"")),"")</f>
        <v/>
      </c>
      <c r="D183" s="4" t="str">
        <f ca="1">IFERROR(IF(AND('排序（修正久期）'!D182=1,'399481'!$B182&gt;='399481'!$C182),日收益率!D183,IF(AND('排序（修正久期）'!D182=MAX('排序（修正久期）'!$B182:$F182),'399481'!$B182&lt;'399481'!$C182),日收益率!D183,"")),"")</f>
        <v/>
      </c>
      <c r="E183" s="4">
        <f ca="1">IFERROR(IF(AND('排序（修正久期）'!E182=1,'399481'!$B182&gt;='399481'!$C182),日收益率!E183,IF(AND('排序（修正久期）'!E182=MAX('排序（修正久期）'!$B182:$F182),'399481'!$B182&lt;'399481'!$C182),日收益率!E183,"")),"")</f>
        <v>1.9043939810270416E-4</v>
      </c>
      <c r="F183" s="4" t="str">
        <f ca="1">IFERROR(IF(AND('排序（修正久期）'!F182=1,'399481'!$B182&gt;='399481'!$C182),日收益率!F183,IF(AND('排序（修正久期）'!F182=MAX('排序（修正久期）'!$B182:$F182),'399481'!$B182&lt;'399481'!$C182),日收益率!F183,"")),"")</f>
        <v/>
      </c>
      <c r="H183" s="9">
        <f t="shared" ca="1" si="2"/>
        <v>0.90784947015935513</v>
      </c>
    </row>
    <row r="184" spans="1:8" x14ac:dyDescent="0.15">
      <c r="A184" s="1">
        <v>42551</v>
      </c>
      <c r="B184" s="4" t="str">
        <f ca="1">IFERROR(IF(AND('排序（修正久期）'!B183=1,'399481'!$B183&gt;='399481'!$C183),日收益率!B184,IF(AND('排序（修正久期）'!B183=MAX('排序（修正久期）'!$B183:$F183),'399481'!$B183&lt;'399481'!$C183),日收益率!B184,"")),"")</f>
        <v/>
      </c>
      <c r="C184" s="4" t="str">
        <f ca="1">IFERROR(IF(AND('排序（修正久期）'!C183=1,'399481'!$B183&gt;='399481'!$C183),日收益率!C184,IF(AND('排序（修正久期）'!C183=MAX('排序（修正久期）'!$B183:$F183),'399481'!$B183&lt;'399481'!$C183),日收益率!C184,"")),"")</f>
        <v/>
      </c>
      <c r="D184" s="4" t="str">
        <f ca="1">IFERROR(IF(AND('排序（修正久期）'!D183=1,'399481'!$B183&gt;='399481'!$C183),日收益率!D184,IF(AND('排序（修正久期）'!D183=MAX('排序（修正久期）'!$B183:$F183),'399481'!$B183&lt;'399481'!$C183),日收益率!D184,"")),"")</f>
        <v/>
      </c>
      <c r="E184" s="4">
        <f ca="1">IFERROR(IF(AND('排序（修正久期）'!E183=1,'399481'!$B183&gt;='399481'!$C183),日收益率!E184,IF(AND('排序（修正久期）'!E183=MAX('排序（修正久期）'!$B183:$F183),'399481'!$B183&lt;'399481'!$C183),日收益率!E184,"")),"")</f>
        <v>2.5731624057163671E-3</v>
      </c>
      <c r="F184" s="4" t="str">
        <f ca="1">IFERROR(IF(AND('排序（修正久期）'!F183=1,'399481'!$B183&gt;='399481'!$C183),日收益率!F184,IF(AND('排序（修正久期）'!F183=MAX('排序（修正久期）'!$B183:$F183),'399481'!$B183&lt;'399481'!$C183),日收益率!F184,"")),"")</f>
        <v/>
      </c>
      <c r="H184" s="9">
        <f t="shared" ca="1" si="2"/>
        <v>0.91018551428601868</v>
      </c>
    </row>
    <row r="185" spans="1:8" x14ac:dyDescent="0.15">
      <c r="A185" s="1">
        <v>42552</v>
      </c>
      <c r="B185" s="4" t="str">
        <f ca="1">IFERROR(IF(AND('排序（修正久期）'!B184=1,'399481'!$B184&gt;='399481'!$C184),日收益率!B185,IF(AND('排序（修正久期）'!B184=MAX('排序（修正久期）'!$B184:$F184),'399481'!$B184&lt;'399481'!$C184),日收益率!B185,"")),"")</f>
        <v/>
      </c>
      <c r="C185" s="4" t="str">
        <f ca="1">IFERROR(IF(AND('排序（修正久期）'!C184=1,'399481'!$B184&gt;='399481'!$C184),日收益率!C185,IF(AND('排序（修正久期）'!C184=MAX('排序（修正久期）'!$B184:$F184),'399481'!$B184&lt;'399481'!$C184),日收益率!C185,"")),"")</f>
        <v/>
      </c>
      <c r="D185" s="4" t="str">
        <f ca="1">IFERROR(IF(AND('排序（修正久期）'!D184=1,'399481'!$B184&gt;='399481'!$C184),日收益率!D185,IF(AND('排序（修正久期）'!D184=MAX('排序（修正久期）'!$B184:$F184),'399481'!$B184&lt;'399481'!$C184),日收益率!D185,"")),"")</f>
        <v/>
      </c>
      <c r="E185" s="4">
        <f ca="1">IFERROR(IF(AND('排序（修正久期）'!E184=1,'399481'!$B184&gt;='399481'!$C184),日收益率!E185,IF(AND('排序（修正久期）'!E184=MAX('排序（修正久期）'!$B184:$F184),'399481'!$B184&lt;'399481'!$C184),日收益率!E185,"")),"")</f>
        <v>2.8636387067366709E-3</v>
      </c>
      <c r="F185" s="4" t="str">
        <f ca="1">IFERROR(IF(AND('排序（修正久期）'!F184=1,'399481'!$B184&gt;='399481'!$C184),日收益率!F185,IF(AND('排序（修正久期）'!F184=MAX('排序（修正久期）'!$B184:$F184),'399481'!$B184&lt;'399481'!$C184),日收益率!F185,"")),"")</f>
        <v/>
      </c>
      <c r="H185" s="9">
        <f t="shared" ca="1" si="2"/>
        <v>0.9127919567550391</v>
      </c>
    </row>
    <row r="186" spans="1:8" x14ac:dyDescent="0.15">
      <c r="A186" s="1">
        <v>42555</v>
      </c>
      <c r="B186" s="4" t="str">
        <f ca="1">IFERROR(IF(AND('排序（修正久期）'!B185=1,'399481'!$B185&gt;='399481'!$C185),日收益率!B186,IF(AND('排序（修正久期）'!B185=MAX('排序（修正久期）'!$B185:$F185),'399481'!$B185&lt;'399481'!$C185),日收益率!B186,"")),"")</f>
        <v/>
      </c>
      <c r="C186" s="4">
        <f ca="1">IFERROR(IF(AND('排序（修正久期）'!C185=1,'399481'!$B185&gt;='399481'!$C185),日收益率!C186,IF(AND('排序（修正久期）'!C185=MAX('排序（修正久期）'!$B185:$F185),'399481'!$B185&lt;'399481'!$C185),日收益率!C186,"")),"")</f>
        <v>3.4518952161315397E-3</v>
      </c>
      <c r="D186" s="4" t="str">
        <f ca="1">IFERROR(IF(AND('排序（修正久期）'!D185=1,'399481'!$B185&gt;='399481'!$C185),日收益率!D186,IF(AND('排序（修正久期）'!D185=MAX('排序（修正久期）'!$B185:$F185),'399481'!$B185&lt;'399481'!$C185),日收益率!D186,"")),"")</f>
        <v/>
      </c>
      <c r="E186" s="4" t="str">
        <f ca="1">IFERROR(IF(AND('排序（修正久期）'!E185=1,'399481'!$B185&gt;='399481'!$C185),日收益率!E186,IF(AND('排序（修正久期）'!E185=MAX('排序（修正久期）'!$B185:$F185),'399481'!$B185&lt;'399481'!$C185),日收益率!E186,"")),"")</f>
        <v/>
      </c>
      <c r="F186" s="4" t="str">
        <f ca="1">IFERROR(IF(AND('排序（修正久期）'!F185=1,'399481'!$B185&gt;='399481'!$C185),日收益率!F186,IF(AND('排序（修正久期）'!F185=MAX('排序（修正久期）'!$B185:$F185),'399481'!$B185&lt;'399481'!$C185),日收益率!F186,"")),"")</f>
        <v/>
      </c>
      <c r="H186" s="9">
        <f t="shared" ca="1" si="2"/>
        <v>0.91594281894388518</v>
      </c>
    </row>
    <row r="187" spans="1:8" x14ac:dyDescent="0.15">
      <c r="A187" s="1">
        <v>42556</v>
      </c>
      <c r="B187" s="4" t="str">
        <f ca="1">IFERROR(IF(AND('排序（修正久期）'!B186=1,'399481'!$B186&gt;='399481'!$C186),日收益率!B187,IF(AND('排序（修正久期）'!B186=MAX('排序（修正久期）'!$B186:$F186),'399481'!$B186&lt;'399481'!$C186),日收益率!B187,"")),"")</f>
        <v/>
      </c>
      <c r="C187" s="4" t="str">
        <f ca="1">IFERROR(IF(AND('排序（修正久期）'!C186=1,'399481'!$B186&gt;='399481'!$C186),日收益率!C187,IF(AND('排序（修正久期）'!C186=MAX('排序（修正久期）'!$B186:$F186),'399481'!$B186&lt;'399481'!$C186),日收益率!C187,"")),"")</f>
        <v/>
      </c>
      <c r="D187" s="4" t="str">
        <f ca="1">IFERROR(IF(AND('排序（修正久期）'!D186=1,'399481'!$B186&gt;='399481'!$C186),日收益率!D187,IF(AND('排序（修正久期）'!D186=MAX('排序（修正久期）'!$B186:$F186),'399481'!$B186&lt;'399481'!$C186),日收益率!D187,"")),"")</f>
        <v/>
      </c>
      <c r="E187" s="4">
        <f ca="1">IFERROR(IF(AND('排序（修正久期）'!E186=1,'399481'!$B186&gt;='399481'!$C186),日收益率!E187,IF(AND('排序（修正久期）'!E186=MAX('排序（修正久期）'!$B186:$F186),'399481'!$B186&lt;'399481'!$C186),日收益率!E187,"")),"")</f>
        <v>-2.7782295224154652E-3</v>
      </c>
      <c r="F187" s="4" t="str">
        <f ca="1">IFERROR(IF(AND('排序（修正久期）'!F186=1,'399481'!$B186&gt;='399481'!$C186),日收益率!F187,IF(AND('排序（修正久期）'!F186=MAX('排序（修正久期）'!$B186:$F186),'399481'!$B186&lt;'399481'!$C186),日收益率!F187,"")),"")</f>
        <v/>
      </c>
      <c r="H187" s="9">
        <f t="shared" ca="1" si="2"/>
        <v>0.91339811956345085</v>
      </c>
    </row>
    <row r="188" spans="1:8" x14ac:dyDescent="0.15">
      <c r="A188" s="1">
        <v>42557</v>
      </c>
      <c r="B188" s="4" t="str">
        <f ca="1">IFERROR(IF(AND('排序（修正久期）'!B187=1,'399481'!$B187&gt;='399481'!$C187),日收益率!B188,IF(AND('排序（修正久期）'!B187=MAX('排序（修正久期）'!$B187:$F187),'399481'!$B187&lt;'399481'!$C187),日收益率!B188,"")),"")</f>
        <v/>
      </c>
      <c r="C188" s="4" t="str">
        <f ca="1">IFERROR(IF(AND('排序（修正久期）'!C187=1,'399481'!$B187&gt;='399481'!$C187),日收益率!C188,IF(AND('排序（修正久期）'!C187=MAX('排序（修正久期）'!$B187:$F187),'399481'!$B187&lt;'399481'!$C187),日收益率!C188,"")),"")</f>
        <v/>
      </c>
      <c r="D188" s="4" t="str">
        <f ca="1">IFERROR(IF(AND('排序（修正久期）'!D187=1,'399481'!$B187&gt;='399481'!$C187),日收益率!D188,IF(AND('排序（修正久期）'!D187=MAX('排序（修正久期）'!$B187:$F187),'399481'!$B187&lt;'399481'!$C187),日收益率!D188,"")),"")</f>
        <v/>
      </c>
      <c r="E188" s="4">
        <f ca="1">IFERROR(IF(AND('排序（修正久期）'!E187=1,'399481'!$B187&gt;='399481'!$C187),日收益率!E188,IF(AND('排序（修正久期）'!E187=MAX('排序（修正久期）'!$B187:$F187),'399481'!$B187&lt;'399481'!$C187),日收益率!E188,"")),"")</f>
        <v>2.1744152861393751E-3</v>
      </c>
      <c r="F188" s="4" t="str">
        <f ca="1">IFERROR(IF(AND('排序（修正久期）'!F187=1,'399481'!$B187&gt;='399481'!$C187),日收益率!F188,IF(AND('排序（修正久期）'!F187=MAX('排序（修正久期）'!$B187:$F187),'399481'!$B187&lt;'399481'!$C187),日收益率!F188,"")),"")</f>
        <v/>
      </c>
      <c r="H188" s="9">
        <f t="shared" ca="1" si="2"/>
        <v>0.9153842263969606</v>
      </c>
    </row>
    <row r="189" spans="1:8" x14ac:dyDescent="0.15">
      <c r="A189" s="1">
        <v>42558</v>
      </c>
      <c r="B189" s="4" t="str">
        <f ca="1">IFERROR(IF(AND('排序（修正久期）'!B188=1,'399481'!$B188&gt;='399481'!$C188),日收益率!B189,IF(AND('排序（修正久期）'!B188=MAX('排序（修正久期）'!$B188:$F188),'399481'!$B188&lt;'399481'!$C188),日收益率!B189,"")),"")</f>
        <v/>
      </c>
      <c r="C189" s="4">
        <f ca="1">IFERROR(IF(AND('排序（修正久期）'!C188=1,'399481'!$B188&gt;='399481'!$C188),日收益率!C189,IF(AND('排序（修正久期）'!C188=MAX('排序（修正久期）'!$B188:$F188),'399481'!$B188&lt;'399481'!$C188),日收益率!C189,"")),"")</f>
        <v>1.3273944721394759E-3</v>
      </c>
      <c r="D189" s="4" t="str">
        <f ca="1">IFERROR(IF(AND('排序（修正久期）'!D188=1,'399481'!$B188&gt;='399481'!$C188),日收益率!D189,IF(AND('排序（修正久期）'!D188=MAX('排序（修正久期）'!$B188:$F188),'399481'!$B188&lt;'399481'!$C188),日收益率!D189,"")),"")</f>
        <v/>
      </c>
      <c r="E189" s="4" t="str">
        <f ca="1">IFERROR(IF(AND('排序（修正久期）'!E188=1,'399481'!$B188&gt;='399481'!$C188),日收益率!E189,IF(AND('排序（修正久期）'!E188=MAX('排序（修正久期）'!$B188:$F188),'399481'!$B188&lt;'399481'!$C188),日收益率!E189,"")),"")</f>
        <v/>
      </c>
      <c r="F189" s="4" t="str">
        <f ca="1">IFERROR(IF(AND('排序（修正久期）'!F188=1,'399481'!$B188&gt;='399481'!$C188),日收益率!F189,IF(AND('排序（修正久期）'!F188=MAX('排序（修正久期）'!$B188:$F188),'399481'!$B188&lt;'399481'!$C188),日收益率!F189,"")),"")</f>
        <v/>
      </c>
      <c r="H189" s="9">
        <f t="shared" ca="1" si="2"/>
        <v>0.91659930235896359</v>
      </c>
    </row>
    <row r="190" spans="1:8" x14ac:dyDescent="0.15">
      <c r="A190" s="1">
        <v>42559</v>
      </c>
      <c r="B190" s="4" t="str">
        <f ca="1">IFERROR(IF(AND('排序（修正久期）'!B189=1,'399481'!$B189&gt;='399481'!$C189),日收益率!B190,IF(AND('排序（修正久期）'!B189=MAX('排序（修正久期）'!$B189:$F189),'399481'!$B189&lt;'399481'!$C189),日收益率!B190,"")),"")</f>
        <v/>
      </c>
      <c r="C190" s="4">
        <f ca="1">IFERROR(IF(AND('排序（修正久期）'!C189=1,'399481'!$B189&gt;='399481'!$C189),日收益率!C190,IF(AND('排序（修正久期）'!C189=MAX('排序（修正久期）'!$B189:$F189),'399481'!$B189&lt;'399481'!$C189),日收益率!C190,"")),"")</f>
        <v>5.9491545395629064E-3</v>
      </c>
      <c r="D190" s="4" t="str">
        <f ca="1">IFERROR(IF(AND('排序（修正久期）'!D189=1,'399481'!$B189&gt;='399481'!$C189),日收益率!D190,IF(AND('排序（修正久期）'!D189=MAX('排序（修正久期）'!$B189:$F189),'399481'!$B189&lt;'399481'!$C189),日收益率!D190,"")),"")</f>
        <v/>
      </c>
      <c r="E190" s="4" t="str">
        <f ca="1">IFERROR(IF(AND('排序（修正久期）'!E189=1,'399481'!$B189&gt;='399481'!$C189),日收益率!E190,IF(AND('排序（修正久期）'!E189=MAX('排序（修正久期）'!$B189:$F189),'399481'!$B189&lt;'399481'!$C189),日收益率!E190,"")),"")</f>
        <v/>
      </c>
      <c r="F190" s="4" t="str">
        <f ca="1">IFERROR(IF(AND('排序（修正久期）'!F189=1,'399481'!$B189&gt;='399481'!$C189),日收益率!F190,IF(AND('排序（修正久期）'!F189=MAX('排序（修正久期）'!$B189:$F189),'399481'!$B189&lt;'399481'!$C189),日收益率!F190,"")),"")</f>
        <v/>
      </c>
      <c r="H190" s="9">
        <f t="shared" ca="1" si="2"/>
        <v>0.92205229325955262</v>
      </c>
    </row>
    <row r="191" spans="1:8" x14ac:dyDescent="0.15">
      <c r="A191" s="1">
        <v>42562</v>
      </c>
      <c r="B191" s="4" t="str">
        <f ca="1">IFERROR(IF(AND('排序（修正久期）'!B190=1,'399481'!$B190&gt;='399481'!$C190),日收益率!B191,IF(AND('排序（修正久期）'!B190=MAX('排序（修正久期）'!$B190:$F190),'399481'!$B190&lt;'399481'!$C190),日收益率!B191,"")),"")</f>
        <v/>
      </c>
      <c r="C191" s="4">
        <f ca="1">IFERROR(IF(AND('排序（修正久期）'!C190=1,'399481'!$B190&gt;='399481'!$C190),日收益率!C191,IF(AND('排序（修正久期）'!C190=MAX('排序（修正久期）'!$B190:$F190),'399481'!$B190&lt;'399481'!$C190),日收益率!C191,"")),"")</f>
        <v>3.9533851958901689E-3</v>
      </c>
      <c r="D191" s="4" t="str">
        <f ca="1">IFERROR(IF(AND('排序（修正久期）'!D190=1,'399481'!$B190&gt;='399481'!$C190),日收益率!D191,IF(AND('排序（修正久期）'!D190=MAX('排序（修正久期）'!$B190:$F190),'399481'!$B190&lt;'399481'!$C190),日收益率!D191,"")),"")</f>
        <v/>
      </c>
      <c r="E191" s="4" t="str">
        <f ca="1">IFERROR(IF(AND('排序（修正久期）'!E190=1,'399481'!$B190&gt;='399481'!$C190),日收益率!E191,IF(AND('排序（修正久期）'!E190=MAX('排序（修正久期）'!$B190:$F190),'399481'!$B190&lt;'399481'!$C190),日收益率!E191,"")),"")</f>
        <v/>
      </c>
      <c r="F191" s="4" t="str">
        <f ca="1">IFERROR(IF(AND('排序（修正久期）'!F190=1,'399481'!$B190&gt;='399481'!$C190),日收益率!F191,IF(AND('排序（修正久期）'!F190=MAX('排序（修正久期）'!$B190:$F190),'399481'!$B190&lt;'399481'!$C190),日收益率!F191,"")),"")</f>
        <v/>
      </c>
      <c r="H191" s="9">
        <f t="shared" ca="1" si="2"/>
        <v>0.92569752114556147</v>
      </c>
    </row>
    <row r="192" spans="1:8" x14ac:dyDescent="0.15">
      <c r="A192" s="1">
        <v>42563</v>
      </c>
      <c r="B192" s="4" t="str">
        <f ca="1">IFERROR(IF(AND('排序（修正久期）'!B191=1,'399481'!$B191&gt;='399481'!$C191),日收益率!B192,IF(AND('排序（修正久期）'!B191=MAX('排序（修正久期）'!$B191:$F191),'399481'!$B191&lt;'399481'!$C191),日收益率!B192,"")),"")</f>
        <v/>
      </c>
      <c r="C192" s="4">
        <f ca="1">IFERROR(IF(AND('排序（修正久期）'!C191=1,'399481'!$B191&gt;='399481'!$C191),日收益率!C192,IF(AND('排序（修正久期）'!C191=MAX('排序（修正久期）'!$B191:$F191),'399481'!$B191&lt;'399481'!$C191),日收益率!C192,"")),"")</f>
        <v>-3.908648468116116E-4</v>
      </c>
      <c r="D192" s="4" t="str">
        <f ca="1">IFERROR(IF(AND('排序（修正久期）'!D191=1,'399481'!$B191&gt;='399481'!$C191),日收益率!D192,IF(AND('排序（修正久期）'!D191=MAX('排序（修正久期）'!$B191:$F191),'399481'!$B191&lt;'399481'!$C191),日收益率!D192,"")),"")</f>
        <v/>
      </c>
      <c r="E192" s="4" t="str">
        <f ca="1">IFERROR(IF(AND('排序（修正久期）'!E191=1,'399481'!$B191&gt;='399481'!$C191),日收益率!E192,IF(AND('排序（修正久期）'!E191=MAX('排序（修正久期）'!$B191:$F191),'399481'!$B191&lt;'399481'!$C191),日收益率!E192,"")),"")</f>
        <v/>
      </c>
      <c r="F192" s="4" t="str">
        <f ca="1">IFERROR(IF(AND('排序（修正久期）'!F191=1,'399481'!$B191&gt;='399481'!$C191),日收益率!F192,IF(AND('排序（修正久期）'!F191=MAX('排序（修正久期）'!$B191:$F191),'399481'!$B191&lt;'399481'!$C191),日收益率!F192,"")),"")</f>
        <v/>
      </c>
      <c r="H192" s="9">
        <f t="shared" ca="1" si="2"/>
        <v>0.92533569852576503</v>
      </c>
    </row>
    <row r="193" spans="1:8" x14ac:dyDescent="0.15">
      <c r="A193" s="1">
        <v>42564</v>
      </c>
      <c r="B193" s="4" t="str">
        <f ca="1">IFERROR(IF(AND('排序（修正久期）'!B192=1,'399481'!$B192&gt;='399481'!$C192),日收益率!B193,IF(AND('排序（修正久期）'!B192=MAX('排序（修正久期）'!$B192:$F192),'399481'!$B192&lt;'399481'!$C192),日收益率!B193,"")),"")</f>
        <v/>
      </c>
      <c r="C193" s="4">
        <f ca="1">IFERROR(IF(AND('排序（修正久期）'!C192=1,'399481'!$B192&gt;='399481'!$C192),日收益率!C193,IF(AND('排序（修正久期）'!C192=MAX('排序（修正久期）'!$B192:$F192),'399481'!$B192&lt;'399481'!$C192),日收益率!C193,"")),"")</f>
        <v>1.6326447239605191E-3</v>
      </c>
      <c r="D193" s="4" t="str">
        <f ca="1">IFERROR(IF(AND('排序（修正久期）'!D192=1,'399481'!$B192&gt;='399481'!$C192),日收益率!D193,IF(AND('排序（修正久期）'!D192=MAX('排序（修正久期）'!$B192:$F192),'399481'!$B192&lt;'399481'!$C192),日收益率!D193,"")),"")</f>
        <v/>
      </c>
      <c r="E193" s="4" t="str">
        <f ca="1">IFERROR(IF(AND('排序（修正久期）'!E192=1,'399481'!$B192&gt;='399481'!$C192),日收益率!E193,IF(AND('排序（修正久期）'!E192=MAX('排序（修正久期）'!$B192:$F192),'399481'!$B192&lt;'399481'!$C192),日收益率!E193,"")),"")</f>
        <v/>
      </c>
      <c r="F193" s="4" t="str">
        <f ca="1">IFERROR(IF(AND('排序（修正久期）'!F192=1,'399481'!$B192&gt;='399481'!$C192),日收益率!F193,IF(AND('排序（修正久期）'!F192=MAX('排序（修正久期）'!$B192:$F192),'399481'!$B192&lt;'399481'!$C192),日收益率!F193,"")),"")</f>
        <v/>
      </c>
      <c r="H193" s="9">
        <f t="shared" ca="1" si="2"/>
        <v>0.92684644297185548</v>
      </c>
    </row>
    <row r="194" spans="1:8" x14ac:dyDescent="0.15">
      <c r="A194" s="1">
        <v>42565</v>
      </c>
      <c r="B194" s="4" t="str">
        <f ca="1">IFERROR(IF(AND('排序（修正久期）'!B193=1,'399481'!$B193&gt;='399481'!$C193),日收益率!B194,IF(AND('排序（修正久期）'!B193=MAX('排序（修正久期）'!$B193:$F193),'399481'!$B193&lt;'399481'!$C193),日收益率!B194,"")),"")</f>
        <v/>
      </c>
      <c r="C194" s="4">
        <f ca="1">IFERROR(IF(AND('排序（修正久期）'!C193=1,'399481'!$B193&gt;='399481'!$C193),日收益率!C194,IF(AND('排序（修正久期）'!C193=MAX('排序（修正久期）'!$B193:$F193),'399481'!$B193&lt;'399481'!$C193),日收益率!C194,"")),"")</f>
        <v>1.736318480429988E-3</v>
      </c>
      <c r="D194" s="4" t="str">
        <f ca="1">IFERROR(IF(AND('排序（修正久期）'!D193=1,'399481'!$B193&gt;='399481'!$C193),日收益率!D194,IF(AND('排序（修正久期）'!D193=MAX('排序（修正久期）'!$B193:$F193),'399481'!$B193&lt;'399481'!$C193),日收益率!D194,"")),"")</f>
        <v/>
      </c>
      <c r="E194" s="4" t="str">
        <f ca="1">IFERROR(IF(AND('排序（修正久期）'!E193=1,'399481'!$B193&gt;='399481'!$C193),日收益率!E194,IF(AND('排序（修正久期）'!E193=MAX('排序（修正久期）'!$B193:$F193),'399481'!$B193&lt;'399481'!$C193),日收益率!E194,"")),"")</f>
        <v/>
      </c>
      <c r="F194" s="4" t="str">
        <f ca="1">IFERROR(IF(AND('排序（修正久期）'!F193=1,'399481'!$B193&gt;='399481'!$C193),日收益率!F194,IF(AND('排序（修正久期）'!F193=MAX('排序（修正久期）'!$B193:$F193),'399481'!$B193&lt;'399481'!$C193),日收益率!F194,"")),"")</f>
        <v/>
      </c>
      <c r="H194" s="9">
        <f t="shared" ca="1" si="2"/>
        <v>0.92845574357930827</v>
      </c>
    </row>
    <row r="195" spans="1:8" x14ac:dyDescent="0.15">
      <c r="A195" s="1">
        <v>42566</v>
      </c>
      <c r="B195" s="4" t="str">
        <f ca="1">IFERROR(IF(AND('排序（修正久期）'!B194=1,'399481'!$B194&gt;='399481'!$C194),日收益率!B195,IF(AND('排序（修正久期）'!B194=MAX('排序（修正久期）'!$B194:$F194),'399481'!$B194&lt;'399481'!$C194),日收益率!B195,"")),"")</f>
        <v/>
      </c>
      <c r="C195" s="4">
        <f ca="1">IFERROR(IF(AND('排序（修正久期）'!C194=1,'399481'!$B194&gt;='399481'!$C194),日收益率!C195,IF(AND('排序（修正久期）'!C194=MAX('排序（修正久期）'!$B194:$F194),'399481'!$B194&lt;'399481'!$C194),日收益率!C195,"")),"")</f>
        <v>2.472000953901432E-4</v>
      </c>
      <c r="D195" s="4" t="str">
        <f ca="1">IFERROR(IF(AND('排序（修正久期）'!D194=1,'399481'!$B194&gt;='399481'!$C194),日收益率!D195,IF(AND('排序（修正久期）'!D194=MAX('排序（修正久期）'!$B194:$F194),'399481'!$B194&lt;'399481'!$C194),日收益率!D195,"")),"")</f>
        <v/>
      </c>
      <c r="E195" s="4" t="str">
        <f ca="1">IFERROR(IF(AND('排序（修正久期）'!E194=1,'399481'!$B194&gt;='399481'!$C194),日收益率!E195,IF(AND('排序（修正久期）'!E194=MAX('排序（修正久期）'!$B194:$F194),'399481'!$B194&lt;'399481'!$C194),日收益率!E195,"")),"")</f>
        <v/>
      </c>
      <c r="F195" s="4" t="str">
        <f ca="1">IFERROR(IF(AND('排序（修正久期）'!F194=1,'399481'!$B194&gt;='399481'!$C194),日收益率!F195,IF(AND('排序（修正久期）'!F194=MAX('排序（修正久期）'!$B194:$F194),'399481'!$B194&lt;'399481'!$C194),日收益率!F195,"")),"")</f>
        <v/>
      </c>
      <c r="H195" s="9">
        <f t="shared" ca="1" si="2"/>
        <v>0.92868525792768664</v>
      </c>
    </row>
    <row r="196" spans="1:8" x14ac:dyDescent="0.15">
      <c r="A196" s="1">
        <v>42569</v>
      </c>
      <c r="B196" s="4" t="str">
        <f ca="1">IFERROR(IF(AND('排序（修正久期）'!B195=1,'399481'!$B195&gt;='399481'!$C195),日收益率!B196,IF(AND('排序（修正久期）'!B195=MAX('排序（修正久期）'!$B195:$F195),'399481'!$B195&lt;'399481'!$C195),日收益率!B196,"")),"")</f>
        <v/>
      </c>
      <c r="C196" s="4">
        <f ca="1">IFERROR(IF(AND('排序（修正久期）'!C195=1,'399481'!$B195&gt;='399481'!$C195),日收益率!C196,IF(AND('排序（修正久期）'!C195=MAX('排序（修正久期）'!$B195:$F195),'399481'!$B195&lt;'399481'!$C195),日收益率!C196,"")),"")</f>
        <v>2.4394073315965326E-3</v>
      </c>
      <c r="D196" s="4" t="str">
        <f ca="1">IFERROR(IF(AND('排序（修正久期）'!D195=1,'399481'!$B195&gt;='399481'!$C195),日收益率!D196,IF(AND('排序（修正久期）'!D195=MAX('排序（修正久期）'!$B195:$F195),'399481'!$B195&lt;'399481'!$C195),日收益率!D196,"")),"")</f>
        <v/>
      </c>
      <c r="E196" s="4" t="str">
        <f ca="1">IFERROR(IF(AND('排序（修正久期）'!E195=1,'399481'!$B195&gt;='399481'!$C195),日收益率!E196,IF(AND('排序（修正久期）'!E195=MAX('排序（修正久期）'!$B195:$F195),'399481'!$B195&lt;'399481'!$C195),日收益率!E196,"")),"")</f>
        <v/>
      </c>
      <c r="F196" s="4" t="str">
        <f ca="1">IFERROR(IF(AND('排序（修正久期）'!F195=1,'399481'!$B195&gt;='399481'!$C195),日收益率!F196,IF(AND('排序（修正久期）'!F195=MAX('排序（修正久期）'!$B195:$F195),'399481'!$B195&lt;'399481'!$C195),日收益率!F196,"")),"")</f>
        <v/>
      </c>
      <c r="H196" s="9">
        <f t="shared" ca="1" si="2"/>
        <v>0.93095069955462106</v>
      </c>
    </row>
    <row r="197" spans="1:8" x14ac:dyDescent="0.15">
      <c r="A197" s="1">
        <v>42570</v>
      </c>
      <c r="B197" s="4" t="str">
        <f ca="1">IFERROR(IF(AND('排序（修正久期）'!B196=1,'399481'!$B196&gt;='399481'!$C196),日收益率!B197,IF(AND('排序（修正久期）'!B196=MAX('排序（修正久期）'!$B196:$F196),'399481'!$B196&lt;'399481'!$C196),日收益率!B197,"")),"")</f>
        <v/>
      </c>
      <c r="C197" s="4">
        <f ca="1">IFERROR(IF(AND('排序（修正久期）'!C196=1,'399481'!$B196&gt;='399481'!$C196),日收益率!C197,IF(AND('排序（修正久期）'!C196=MAX('排序（修正久期）'!$B196:$F196),'399481'!$B196&lt;'399481'!$C196),日收益率!C197,"")),"")</f>
        <v>6.7000217533164097E-4</v>
      </c>
      <c r="D197" s="4" t="str">
        <f ca="1">IFERROR(IF(AND('排序（修正久期）'!D196=1,'399481'!$B196&gt;='399481'!$C196),日收益率!D197,IF(AND('排序（修正久期）'!D196=MAX('排序（修正久期）'!$B196:$F196),'399481'!$B196&lt;'399481'!$C196),日收益率!D197,"")),"")</f>
        <v/>
      </c>
      <c r="E197" s="4" t="str">
        <f ca="1">IFERROR(IF(AND('排序（修正久期）'!E196=1,'399481'!$B196&gt;='399481'!$C196),日收益率!E197,IF(AND('排序（修正久期）'!E196=MAX('排序（修正久期）'!$B196:$F196),'399481'!$B196&lt;'399481'!$C196),日收益率!E197,"")),"")</f>
        <v/>
      </c>
      <c r="F197" s="4" t="str">
        <f ca="1">IFERROR(IF(AND('排序（修正久期）'!F196=1,'399481'!$B196&gt;='399481'!$C196),日收益率!F197,IF(AND('排序（修正久期）'!F196=MAX('排序（修正久期）'!$B196:$F196),'399481'!$B196&lt;'399481'!$C196),日收益率!F197,"")),"")</f>
        <v/>
      </c>
      <c r="H197" s="9">
        <f t="shared" ref="H197:H260" ca="1" si="3">IFERROR(H196*(1+AVERAGE(B197:F197)),H196)</f>
        <v>0.93157443854844912</v>
      </c>
    </row>
    <row r="198" spans="1:8" x14ac:dyDescent="0.15">
      <c r="A198" s="1">
        <v>42571</v>
      </c>
      <c r="B198" s="4" t="str">
        <f ca="1">IFERROR(IF(AND('排序（修正久期）'!B197=1,'399481'!$B197&gt;='399481'!$C197),日收益率!B198,IF(AND('排序（修正久期）'!B197=MAX('排序（修正久期）'!$B197:$F197),'399481'!$B197&lt;'399481'!$C197),日收益率!B198,"")),"")</f>
        <v/>
      </c>
      <c r="C198" s="4">
        <f ca="1">IFERROR(IF(AND('排序（修正久期）'!C197=1,'399481'!$B197&gt;='399481'!$C197),日收益率!C198,IF(AND('排序（修正久期）'!C197=MAX('排序（修正久期）'!$B197:$F197),'399481'!$B197&lt;'399481'!$C197),日收益率!C198,"")),"")</f>
        <v>3.4782003791367089E-5</v>
      </c>
      <c r="D198" s="4" t="str">
        <f ca="1">IFERROR(IF(AND('排序（修正久期）'!D197=1,'399481'!$B197&gt;='399481'!$C197),日收益率!D198,IF(AND('排序（修正久期）'!D197=MAX('排序（修正久期）'!$B197:$F197),'399481'!$B197&lt;'399481'!$C197),日收益率!D198,"")),"")</f>
        <v/>
      </c>
      <c r="E198" s="4" t="str">
        <f ca="1">IFERROR(IF(AND('排序（修正久期）'!E197=1,'399481'!$B197&gt;='399481'!$C197),日收益率!E198,IF(AND('排序（修正久期）'!E197=MAX('排序（修正久期）'!$B197:$F197),'399481'!$B197&lt;'399481'!$C197),日收益率!E198,"")),"")</f>
        <v/>
      </c>
      <c r="F198" s="4" t="str">
        <f ca="1">IFERROR(IF(AND('排序（修正久期）'!F197=1,'399481'!$B197&gt;='399481'!$C197),日收益率!F198,IF(AND('排序（修正久期）'!F197=MAX('排序（修正久期）'!$B197:$F197),'399481'!$B197&lt;'399481'!$C197),日收益率!F198,"")),"")</f>
        <v/>
      </c>
      <c r="H198" s="9">
        <f t="shared" ca="1" si="3"/>
        <v>0.9316068405741027</v>
      </c>
    </row>
    <row r="199" spans="1:8" x14ac:dyDescent="0.15">
      <c r="A199" s="1">
        <v>42572</v>
      </c>
      <c r="B199" s="4" t="str">
        <f ca="1">IFERROR(IF(AND('排序（修正久期）'!B198=1,'399481'!$B198&gt;='399481'!$C198),日收益率!B199,IF(AND('排序（修正久期）'!B198=MAX('排序（修正久期）'!$B198:$F198),'399481'!$B198&lt;'399481'!$C198),日收益率!B199,"")),"")</f>
        <v/>
      </c>
      <c r="C199" s="4">
        <f ca="1">IFERROR(IF(AND('排序（修正久期）'!C198=1,'399481'!$B198&gt;='399481'!$C198),日收益率!C199,IF(AND('排序（修正久期）'!C198=MAX('排序（修正久期）'!$B198:$F198),'399481'!$B198&lt;'399481'!$C198),日收益率!C199,"")),"")</f>
        <v>5.6373870348802591E-4</v>
      </c>
      <c r="D199" s="4" t="str">
        <f ca="1">IFERROR(IF(AND('排序（修正久期）'!D198=1,'399481'!$B198&gt;='399481'!$C198),日收益率!D199,IF(AND('排序（修正久期）'!D198=MAX('排序（修正久期）'!$B198:$F198),'399481'!$B198&lt;'399481'!$C198),日收益率!D199,"")),"")</f>
        <v/>
      </c>
      <c r="E199" s="4" t="str">
        <f ca="1">IFERROR(IF(AND('排序（修正久期）'!E198=1,'399481'!$B198&gt;='399481'!$C198),日收益率!E199,IF(AND('排序（修正久期）'!E198=MAX('排序（修正久期）'!$B198:$F198),'399481'!$B198&lt;'399481'!$C198),日收益率!E199,"")),"")</f>
        <v/>
      </c>
      <c r="F199" s="4" t="str">
        <f ca="1">IFERROR(IF(AND('排序（修正久期）'!F198=1,'399481'!$B198&gt;='399481'!$C198),日收益率!F199,IF(AND('排序（修正久期）'!F198=MAX('排序（修正久期）'!$B198:$F198),'399481'!$B198&lt;'399481'!$C198),日收益率!F199,"")),"")</f>
        <v/>
      </c>
      <c r="H199" s="9">
        <f t="shared" ca="1" si="3"/>
        <v>0.93213202340656853</v>
      </c>
    </row>
    <row r="200" spans="1:8" x14ac:dyDescent="0.15">
      <c r="A200" s="1">
        <v>42573</v>
      </c>
      <c r="B200" s="4" t="str">
        <f ca="1">IFERROR(IF(AND('排序（修正久期）'!B199=1,'399481'!$B199&gt;='399481'!$C199),日收益率!B200,IF(AND('排序（修正久期）'!B199=MAX('排序（修正久期）'!$B199:$F199),'399481'!$B199&lt;'399481'!$C199),日收益率!B200,"")),"")</f>
        <v/>
      </c>
      <c r="C200" s="4">
        <f ca="1">IFERROR(IF(AND('排序（修正久期）'!C199=1,'399481'!$B199&gt;='399481'!$C199),日收益率!C200,IF(AND('排序（修正久期）'!C199=MAX('排序（修正久期）'!$B199:$F199),'399481'!$B199&lt;'399481'!$C199),日收益率!C200,"")),"")</f>
        <v>1.4049317449393861E-4</v>
      </c>
      <c r="D200" s="4" t="str">
        <f ca="1">IFERROR(IF(AND('排序（修正久期）'!D199=1,'399481'!$B199&gt;='399481'!$C199),日收益率!D200,IF(AND('排序（修正久期）'!D199=MAX('排序（修正久期）'!$B199:$F199),'399481'!$B199&lt;'399481'!$C199),日收益率!D200,"")),"")</f>
        <v/>
      </c>
      <c r="E200" s="4" t="str">
        <f ca="1">IFERROR(IF(AND('排序（修正久期）'!E199=1,'399481'!$B199&gt;='399481'!$C199),日收益率!E200,IF(AND('排序（修正久期）'!E199=MAX('排序（修正久期）'!$B199:$F199),'399481'!$B199&lt;'399481'!$C199),日收益率!E200,"")),"")</f>
        <v/>
      </c>
      <c r="F200" s="4" t="str">
        <f ca="1">IFERROR(IF(AND('排序（修正久期）'!F199=1,'399481'!$B199&gt;='399481'!$C199),日收益率!F200,IF(AND('排序（修正久期）'!F199=MAX('排序（修正久期）'!$B199:$F199),'399481'!$B199&lt;'399481'!$C199),日收益率!F200,"")),"")</f>
        <v/>
      </c>
      <c r="H200" s="9">
        <f t="shared" ca="1" si="3"/>
        <v>0.93226298159358434</v>
      </c>
    </row>
    <row r="201" spans="1:8" x14ac:dyDescent="0.15">
      <c r="A201" s="1">
        <v>42576</v>
      </c>
      <c r="B201" s="4" t="str">
        <f ca="1">IFERROR(IF(AND('排序（修正久期）'!B200=1,'399481'!$B200&gt;='399481'!$C200),日收益率!B201,IF(AND('排序（修正久期）'!B200=MAX('排序（修正久期）'!$B200:$F200),'399481'!$B200&lt;'399481'!$C200),日收益率!B201,"")),"")</f>
        <v/>
      </c>
      <c r="C201" s="4">
        <f ca="1">IFERROR(IF(AND('排序（修正久期）'!C200=1,'399481'!$B200&gt;='399481'!$C200),日收益率!C201,IF(AND('排序（修正久期）'!C200=MAX('排序（修正久期）'!$B200:$F200),'399481'!$B200&lt;'399481'!$C200),日收益率!C201,"")),"")</f>
        <v>-1.5872050419828421E-3</v>
      </c>
      <c r="D201" s="4" t="str">
        <f ca="1">IFERROR(IF(AND('排序（修正久期）'!D200=1,'399481'!$B200&gt;='399481'!$C200),日收益率!D201,IF(AND('排序（修正久期）'!D200=MAX('排序（修正久期）'!$B200:$F200),'399481'!$B200&lt;'399481'!$C200),日收益率!D201,"")),"")</f>
        <v/>
      </c>
      <c r="E201" s="4" t="str">
        <f ca="1">IFERROR(IF(AND('排序（修正久期）'!E200=1,'399481'!$B200&gt;='399481'!$C200),日收益率!E201,IF(AND('排序（修正久期）'!E200=MAX('排序（修正久期）'!$B200:$F200),'399481'!$B200&lt;'399481'!$C200),日收益率!E201,"")),"")</f>
        <v/>
      </c>
      <c r="F201" s="4" t="str">
        <f ca="1">IFERROR(IF(AND('排序（修正久期）'!F200=1,'399481'!$B200&gt;='399481'!$C200),日收益率!F201,IF(AND('排序（修正久期）'!F200=MAX('排序（修正久期）'!$B200:$F200),'399481'!$B200&lt;'399481'!$C200),日收益率!F201,"")),"")</f>
        <v/>
      </c>
      <c r="H201" s="9">
        <f t="shared" ca="1" si="3"/>
        <v>0.93078328908874508</v>
      </c>
    </row>
    <row r="202" spans="1:8" x14ac:dyDescent="0.15">
      <c r="A202" s="1">
        <v>42577</v>
      </c>
      <c r="B202" s="4" t="str">
        <f ca="1">IFERROR(IF(AND('排序（修正久期）'!B201=1,'399481'!$B201&gt;='399481'!$C201),日收益率!B202,IF(AND('排序（修正久期）'!B201=MAX('排序（修正久期）'!$B201:$F201),'399481'!$B201&lt;'399481'!$C201),日收益率!B202,"")),"")</f>
        <v/>
      </c>
      <c r="C202" s="4">
        <f ca="1">IFERROR(IF(AND('排序（修正久期）'!C201=1,'399481'!$B201&gt;='399481'!$C201),日收益率!C202,IF(AND('排序（修正久期）'!C201=MAX('排序（修正久期）'!$B201:$F201),'399481'!$B201&lt;'399481'!$C201),日收益率!C202,"")),"")</f>
        <v>1.0936634243559062E-3</v>
      </c>
      <c r="D202" s="4" t="str">
        <f ca="1">IFERROR(IF(AND('排序（修正久期）'!D201=1,'399481'!$B201&gt;='399481'!$C201),日收益率!D202,IF(AND('排序（修正久期）'!D201=MAX('排序（修正久期）'!$B201:$F201),'399481'!$B201&lt;'399481'!$C201),日收益率!D202,"")),"")</f>
        <v/>
      </c>
      <c r="E202" s="4" t="str">
        <f ca="1">IFERROR(IF(AND('排序（修正久期）'!E201=1,'399481'!$B201&gt;='399481'!$C201),日收益率!E202,IF(AND('排序（修正久期）'!E201=MAX('排序（修正久期）'!$B201:$F201),'399481'!$B201&lt;'399481'!$C201),日收益率!E202,"")),"")</f>
        <v/>
      </c>
      <c r="F202" s="4" t="str">
        <f ca="1">IFERROR(IF(AND('排序（修正久期）'!F201=1,'399481'!$B201&gt;='399481'!$C201),日收益率!F202,IF(AND('排序（修正久期）'!F201=MAX('排序（修正久期）'!$B201:$F201),'399481'!$B201&lt;'399481'!$C201),日收益率!F202,"")),"")</f>
        <v/>
      </c>
      <c r="H202" s="9">
        <f t="shared" ca="1" si="3"/>
        <v>0.93180125272802317</v>
      </c>
    </row>
    <row r="203" spans="1:8" x14ac:dyDescent="0.15">
      <c r="A203" s="1">
        <v>42578</v>
      </c>
      <c r="B203" s="4" t="str">
        <f ca="1">IFERROR(IF(AND('排序（修正久期）'!B202=1,'399481'!$B202&gt;='399481'!$C202),日收益率!B203,IF(AND('排序（修正久期）'!B202=MAX('排序（修正久期）'!$B202:$F202),'399481'!$B202&lt;'399481'!$C202),日收益率!B203,"")),"")</f>
        <v/>
      </c>
      <c r="C203" s="4">
        <f ca="1">IFERROR(IF(AND('排序（修正久期）'!C202=1,'399481'!$B202&gt;='399481'!$C202),日收益率!C203,IF(AND('排序（修正久期）'!C202=MAX('排序（修正久期）'!$B202:$F202),'399481'!$B202&lt;'399481'!$C202),日收益率!C203,"")),"")</f>
        <v>-2.8253499087194101E-4</v>
      </c>
      <c r="D203" s="4" t="str">
        <f ca="1">IFERROR(IF(AND('排序（修正久期）'!D202=1,'399481'!$B202&gt;='399481'!$C202),日收益率!D203,IF(AND('排序（修正久期）'!D202=MAX('排序（修正久期）'!$B202:$F202),'399481'!$B202&lt;'399481'!$C202),日收益率!D203,"")),"")</f>
        <v/>
      </c>
      <c r="E203" s="4" t="str">
        <f ca="1">IFERROR(IF(AND('排序（修正久期）'!E202=1,'399481'!$B202&gt;='399481'!$C202),日收益率!E203,IF(AND('排序（修正久期）'!E202=MAX('排序（修正久期）'!$B202:$F202),'399481'!$B202&lt;'399481'!$C202),日收益率!E203,"")),"")</f>
        <v/>
      </c>
      <c r="F203" s="4" t="str">
        <f ca="1">IFERROR(IF(AND('排序（修正久期）'!F202=1,'399481'!$B202&gt;='399481'!$C202),日收益率!F203,IF(AND('排序（修正久期）'!F202=MAX('排序（修正久期）'!$B202:$F202),'399481'!$B202&lt;'399481'!$C202),日收益率!F203,"")),"")</f>
        <v/>
      </c>
      <c r="H203" s="9">
        <f t="shared" ca="1" si="3"/>
        <v>0.93153798626958917</v>
      </c>
    </row>
    <row r="204" spans="1:8" x14ac:dyDescent="0.15">
      <c r="A204" s="1">
        <v>42579</v>
      </c>
      <c r="B204" s="4" t="str">
        <f ca="1">IFERROR(IF(AND('排序（修正久期）'!B203=1,'399481'!$B203&gt;='399481'!$C203),日收益率!B204,IF(AND('排序（修正久期）'!B203=MAX('排序（修正久期）'!$B203:$F203),'399481'!$B203&lt;'399481'!$C203),日收益率!B204,"")),"")</f>
        <v/>
      </c>
      <c r="C204" s="4">
        <f ca="1">IFERROR(IF(AND('排序（修正久期）'!C203=1,'399481'!$B203&gt;='399481'!$C203),日收益率!C204,IF(AND('排序（修正久期）'!C203=MAX('排序（修正久期）'!$B203:$F203),'399481'!$B203&lt;'399481'!$C203),日收益率!C204,"")),"")</f>
        <v>4.5798097060090193E-4</v>
      </c>
      <c r="D204" s="4" t="str">
        <f ca="1">IFERROR(IF(AND('排序（修正久期）'!D203=1,'399481'!$B203&gt;='399481'!$C203),日收益率!D204,IF(AND('排序（修正久期）'!D203=MAX('排序（修正久期）'!$B203:$F203),'399481'!$B203&lt;'399481'!$C203),日收益率!D204,"")),"")</f>
        <v/>
      </c>
      <c r="E204" s="4" t="str">
        <f ca="1">IFERROR(IF(AND('排序（修正久期）'!E203=1,'399481'!$B203&gt;='399481'!$C203),日收益率!E204,IF(AND('排序（修正久期）'!E203=MAX('排序（修正久期）'!$B203:$F203),'399481'!$B203&lt;'399481'!$C203),日收益率!E204,"")),"")</f>
        <v/>
      </c>
      <c r="F204" s="4" t="str">
        <f ca="1">IFERROR(IF(AND('排序（修正久期）'!F203=1,'399481'!$B203&gt;='399481'!$C203),日收益率!F204,IF(AND('排序（修正久期）'!F203=MAX('排序（修正久期）'!$B203:$F203),'399481'!$B203&lt;'399481'!$C203),日收益率!F204,"")),"")</f>
        <v/>
      </c>
      <c r="H204" s="9">
        <f t="shared" ca="1" si="3"/>
        <v>0.93196461294069255</v>
      </c>
    </row>
    <row r="205" spans="1:8" x14ac:dyDescent="0.15">
      <c r="A205" s="1">
        <v>42580</v>
      </c>
      <c r="B205" s="4" t="str">
        <f ca="1">IFERROR(IF(AND('排序（修正久期）'!B204=1,'399481'!$B204&gt;='399481'!$C204),日收益率!B205,IF(AND('排序（修正久期）'!B204=MAX('排序（修正久期）'!$B204:$F204),'399481'!$B204&lt;'399481'!$C204),日收益率!B205,"")),"")</f>
        <v/>
      </c>
      <c r="C205" s="4">
        <f ca="1">IFERROR(IF(AND('排序（修正久期）'!C204=1,'399481'!$B204&gt;='399481'!$C204),日收益率!C205,IF(AND('排序（修正久期）'!C204=MAX('排序（修正久期）'!$B204:$F204),'399481'!$B204&lt;'399481'!$C204),日收益率!C205,"")),"")</f>
        <v>4.5820591307270675E-3</v>
      </c>
      <c r="D205" s="4" t="str">
        <f ca="1">IFERROR(IF(AND('排序（修正久期）'!D204=1,'399481'!$B204&gt;='399481'!$C204),日收益率!D205,IF(AND('排序（修正久期）'!D204=MAX('排序（修正久期）'!$B204:$F204),'399481'!$B204&lt;'399481'!$C204),日收益率!D205,"")),"")</f>
        <v/>
      </c>
      <c r="E205" s="4" t="str">
        <f ca="1">IFERROR(IF(AND('排序（修正久期）'!E204=1,'399481'!$B204&gt;='399481'!$C204),日收益率!E205,IF(AND('排序（修正久期）'!E204=MAX('排序（修正久期）'!$B204:$F204),'399481'!$B204&lt;'399481'!$C204),日收益率!E205,"")),"")</f>
        <v/>
      </c>
      <c r="F205" s="4" t="str">
        <f ca="1">IFERROR(IF(AND('排序（修正久期）'!F204=1,'399481'!$B204&gt;='399481'!$C204),日收益率!F205,IF(AND('排序（修正久期）'!F204=MAX('排序（修正久期）'!$B204:$F204),'399481'!$B204&lt;'399481'!$C204),日收益率!F205,"")),"")</f>
        <v/>
      </c>
      <c r="H205" s="9">
        <f t="shared" ca="1" si="3"/>
        <v>0.93623492990493196</v>
      </c>
    </row>
    <row r="206" spans="1:8" x14ac:dyDescent="0.15">
      <c r="A206" s="1">
        <v>42583</v>
      </c>
      <c r="B206" s="4" t="str">
        <f ca="1">IFERROR(IF(AND('排序（修正久期）'!B205=1,'399481'!$B205&gt;='399481'!$C205),日收益率!B206,IF(AND('排序（修正久期）'!B205=MAX('排序（修正久期）'!$B205:$F205),'399481'!$B205&lt;'399481'!$C205),日收益率!B206,"")),"")</f>
        <v/>
      </c>
      <c r="C206" s="4">
        <f ca="1">IFERROR(IF(AND('排序（修正久期）'!C205=1,'399481'!$B205&gt;='399481'!$C205),日收益率!C206,IF(AND('排序（修正久期）'!C205=MAX('排序（修正久期）'!$B205:$F205),'399481'!$B205&lt;'399481'!$C205),日收益率!C206,"")),"")</f>
        <v>6.1041380662874012E-3</v>
      </c>
      <c r="D206" s="4" t="str">
        <f ca="1">IFERROR(IF(AND('排序（修正久期）'!D205=1,'399481'!$B205&gt;='399481'!$C205),日收益率!D206,IF(AND('排序（修正久期）'!D205=MAX('排序（修正久期）'!$B205:$F205),'399481'!$B205&lt;'399481'!$C205),日收益率!D206,"")),"")</f>
        <v/>
      </c>
      <c r="E206" s="4" t="str">
        <f ca="1">IFERROR(IF(AND('排序（修正久期）'!E205=1,'399481'!$B205&gt;='399481'!$C205),日收益率!E206,IF(AND('排序（修正久期）'!E205=MAX('排序（修正久期）'!$B205:$F205),'399481'!$B205&lt;'399481'!$C205),日收益率!E206,"")),"")</f>
        <v/>
      </c>
      <c r="F206" s="4" t="str">
        <f ca="1">IFERROR(IF(AND('排序（修正久期）'!F205=1,'399481'!$B205&gt;='399481'!$C205),日收益率!F206,IF(AND('排序（修正久期）'!F205=MAX('排序（修正久期）'!$B205:$F205),'399481'!$B205&lt;'399481'!$C205),日收益率!F206,"")),"")</f>
        <v/>
      </c>
      <c r="H206" s="9">
        <f t="shared" ca="1" si="3"/>
        <v>0.94194983717955261</v>
      </c>
    </row>
    <row r="207" spans="1:8" x14ac:dyDescent="0.15">
      <c r="A207" s="1">
        <v>42584</v>
      </c>
      <c r="B207" s="4" t="str">
        <f ca="1">IFERROR(IF(AND('排序（修正久期）'!B206=1,'399481'!$B206&gt;='399481'!$C206),日收益率!B207,IF(AND('排序（修正久期）'!B206=MAX('排序（修正久期）'!$B206:$F206),'399481'!$B206&lt;'399481'!$C206),日收益率!B207,"")),"")</f>
        <v/>
      </c>
      <c r="C207" s="4">
        <f ca="1">IFERROR(IF(AND('排序（修正久期）'!C206=1,'399481'!$B206&gt;='399481'!$C206),日收益率!C207,IF(AND('排序（修正久期）'!C206=MAX('排序（修正久期）'!$B206:$F206),'399481'!$B206&lt;'399481'!$C206),日收益率!C207,"")),"")</f>
        <v>1.0811283408127093E-2</v>
      </c>
      <c r="D207" s="4" t="str">
        <f ca="1">IFERROR(IF(AND('排序（修正久期）'!D206=1,'399481'!$B206&gt;='399481'!$C206),日收益率!D207,IF(AND('排序（修正久期）'!D206=MAX('排序（修正久期）'!$B206:$F206),'399481'!$B206&lt;'399481'!$C206),日收益率!D207,"")),"")</f>
        <v/>
      </c>
      <c r="E207" s="4" t="str">
        <f ca="1">IFERROR(IF(AND('排序（修正久期）'!E206=1,'399481'!$B206&gt;='399481'!$C206),日收益率!E207,IF(AND('排序（修正久期）'!E206=MAX('排序（修正久期）'!$B206:$F206),'399481'!$B206&lt;'399481'!$C206),日收益率!E207,"")),"")</f>
        <v/>
      </c>
      <c r="F207" s="4" t="str">
        <f ca="1">IFERROR(IF(AND('排序（修正久期）'!F206=1,'399481'!$B206&gt;='399481'!$C206),日收益率!F207,IF(AND('排序（修正久期）'!F206=MAX('排序（修正久期）'!$B206:$F206),'399481'!$B206&lt;'399481'!$C206),日收益率!F207,"")),"")</f>
        <v/>
      </c>
      <c r="H207" s="9">
        <f t="shared" ca="1" si="3"/>
        <v>0.95213352382553995</v>
      </c>
    </row>
    <row r="208" spans="1:8" x14ac:dyDescent="0.15">
      <c r="A208" s="1">
        <v>42585</v>
      </c>
      <c r="B208" s="4" t="str">
        <f ca="1">IFERROR(IF(AND('排序（修正久期）'!B207=1,'399481'!$B207&gt;='399481'!$C207),日收益率!B208,IF(AND('排序（修正久期）'!B207=MAX('排序（修正久期）'!$B207:$F207),'399481'!$B207&lt;'399481'!$C207),日收益率!B208,"")),"")</f>
        <v/>
      </c>
      <c r="C208" s="4">
        <f ca="1">IFERROR(IF(AND('排序（修正久期）'!C207=1,'399481'!$B207&gt;='399481'!$C207),日收益率!C208,IF(AND('排序（修正久期）'!C207=MAX('排序（修正久期）'!$B207:$F207),'399481'!$B207&lt;'399481'!$C207),日收益率!C208,"")),"")</f>
        <v>6.1411717996708859E-3</v>
      </c>
      <c r="D208" s="4" t="str">
        <f ca="1">IFERROR(IF(AND('排序（修正久期）'!D207=1,'399481'!$B207&gt;='399481'!$C207),日收益率!D208,IF(AND('排序（修正久期）'!D207=MAX('排序（修正久期）'!$B207:$F207),'399481'!$B207&lt;'399481'!$C207),日收益率!D208,"")),"")</f>
        <v/>
      </c>
      <c r="E208" s="4" t="str">
        <f ca="1">IFERROR(IF(AND('排序（修正久期）'!E207=1,'399481'!$B207&gt;='399481'!$C207),日收益率!E208,IF(AND('排序（修正久期）'!E207=MAX('排序（修正久期）'!$B207:$F207),'399481'!$B207&lt;'399481'!$C207),日收益率!E208,"")),"")</f>
        <v/>
      </c>
      <c r="F208" s="4" t="str">
        <f ca="1">IFERROR(IF(AND('排序（修正久期）'!F207=1,'399481'!$B207&gt;='399481'!$C207),日收益率!F208,IF(AND('排序（修正久期）'!F207=MAX('排序（修正久期）'!$B207:$F207),'399481'!$B207&lt;'399481'!$C207),日收益率!F208,"")),"")</f>
        <v/>
      </c>
      <c r="H208" s="9">
        <f t="shared" ca="1" si="3"/>
        <v>0.95798073937157857</v>
      </c>
    </row>
    <row r="209" spans="1:8" x14ac:dyDescent="0.15">
      <c r="A209" s="1">
        <v>42586</v>
      </c>
      <c r="B209" s="4" t="str">
        <f ca="1">IFERROR(IF(AND('排序（修正久期）'!B208=1,'399481'!$B208&gt;='399481'!$C208),日收益率!B209,IF(AND('排序（修正久期）'!B208=MAX('排序（修正久期）'!$B208:$F208),'399481'!$B208&lt;'399481'!$C208),日收益率!B209,"")),"")</f>
        <v/>
      </c>
      <c r="C209" s="4">
        <f ca="1">IFERROR(IF(AND('排序（修正久期）'!C208=1,'399481'!$B208&gt;='399481'!$C208),日收益率!C209,IF(AND('排序（修正久期）'!C208=MAX('排序（修正久期）'!$B208:$F208),'399481'!$B208&lt;'399481'!$C208),日收益率!C209,"")),"")</f>
        <v>1.0321729608453678E-2</v>
      </c>
      <c r="D209" s="4" t="str">
        <f ca="1">IFERROR(IF(AND('排序（修正久期）'!D208=1,'399481'!$B208&gt;='399481'!$C208),日收益率!D209,IF(AND('排序（修正久期）'!D208=MAX('排序（修正久期）'!$B208:$F208),'399481'!$B208&lt;'399481'!$C208),日收益率!D209,"")),"")</f>
        <v/>
      </c>
      <c r="E209" s="4" t="str">
        <f ca="1">IFERROR(IF(AND('排序（修正久期）'!E208=1,'399481'!$B208&gt;='399481'!$C208),日收益率!E209,IF(AND('排序（修正久期）'!E208=MAX('排序（修正久期）'!$B208:$F208),'399481'!$B208&lt;'399481'!$C208),日收益率!E209,"")),"")</f>
        <v/>
      </c>
      <c r="F209" s="4" t="str">
        <f ca="1">IFERROR(IF(AND('排序（修正久期）'!F208=1,'399481'!$B208&gt;='399481'!$C208),日收益率!F209,IF(AND('排序（修正久期）'!F208=MAX('排序（修正久期）'!$B208:$F208),'399481'!$B208&lt;'399481'!$C208),日收益率!F209,"")),"")</f>
        <v/>
      </c>
      <c r="H209" s="9">
        <f t="shared" ca="1" si="3"/>
        <v>0.96786875753347856</v>
      </c>
    </row>
    <row r="210" spans="1:8" x14ac:dyDescent="0.15">
      <c r="A210" s="1">
        <v>42587</v>
      </c>
      <c r="B210" s="4" t="str">
        <f ca="1">IFERROR(IF(AND('排序（修正久期）'!B209=1,'399481'!$B209&gt;='399481'!$C209),日收益率!B210,IF(AND('排序（修正久期）'!B209=MAX('排序（修正久期）'!$B209:$F209),'399481'!$B209&lt;'399481'!$C209),日收益率!B210,"")),"")</f>
        <v/>
      </c>
      <c r="C210" s="4">
        <f ca="1">IFERROR(IF(AND('排序（修正久期）'!C209=1,'399481'!$B209&gt;='399481'!$C209),日收益率!C210,IF(AND('排序（修正久期）'!C209=MAX('排序（修正久期）'!$B209:$F209),'399481'!$B209&lt;'399481'!$C209),日收益率!C210,"")),"")</f>
        <v>9.2998277293048215E-3</v>
      </c>
      <c r="D210" s="4" t="str">
        <f ca="1">IFERROR(IF(AND('排序（修正久期）'!D209=1,'399481'!$B209&gt;='399481'!$C209),日收益率!D210,IF(AND('排序（修正久期）'!D209=MAX('排序（修正久期）'!$B209:$F209),'399481'!$B209&lt;'399481'!$C209),日收益率!D210,"")),"")</f>
        <v/>
      </c>
      <c r="E210" s="4" t="str">
        <f ca="1">IFERROR(IF(AND('排序（修正久期）'!E209=1,'399481'!$B209&gt;='399481'!$C209),日收益率!E210,IF(AND('排序（修正久期）'!E209=MAX('排序（修正久期）'!$B209:$F209),'399481'!$B209&lt;'399481'!$C209),日收益率!E210,"")),"")</f>
        <v/>
      </c>
      <c r="F210" s="4" t="str">
        <f ca="1">IFERROR(IF(AND('排序（修正久期）'!F209=1,'399481'!$B209&gt;='399481'!$C209),日收益率!F210,IF(AND('排序（修正久期）'!F209=MAX('排序（修正久期）'!$B209:$F209),'399481'!$B209&lt;'399481'!$C209),日收益率!F210,"")),"")</f>
        <v/>
      </c>
      <c r="H210" s="9">
        <f t="shared" ca="1" si="3"/>
        <v>0.97686977024311616</v>
      </c>
    </row>
    <row r="211" spans="1:8" x14ac:dyDescent="0.15">
      <c r="A211" s="1">
        <v>42590</v>
      </c>
      <c r="B211" s="4" t="str">
        <f ca="1">IFERROR(IF(AND('排序（修正久期）'!B210=1,'399481'!$B210&gt;='399481'!$C210),日收益率!B211,IF(AND('排序（修正久期）'!B210=MAX('排序（修正久期）'!$B210:$F210),'399481'!$B210&lt;'399481'!$C210),日收益率!B211,"")),"")</f>
        <v/>
      </c>
      <c r="C211" s="4">
        <f ca="1">IFERROR(IF(AND('排序（修正久期）'!C210=1,'399481'!$B210&gt;='399481'!$C210),日收益率!C211,IF(AND('排序（修正久期）'!C210=MAX('排序（修正久期）'!$B210:$F210),'399481'!$B210&lt;'399481'!$C210),日收益率!C211,"")),"")</f>
        <v>9.3813660750563521E-3</v>
      </c>
      <c r="D211" s="4" t="str">
        <f ca="1">IFERROR(IF(AND('排序（修正久期）'!D210=1,'399481'!$B210&gt;='399481'!$C210),日收益率!D211,IF(AND('排序（修正久期）'!D210=MAX('排序（修正久期）'!$B210:$F210),'399481'!$B210&lt;'399481'!$C210),日收益率!D211,"")),"")</f>
        <v/>
      </c>
      <c r="E211" s="4" t="str">
        <f ca="1">IFERROR(IF(AND('排序（修正久期）'!E210=1,'399481'!$B210&gt;='399481'!$C210),日收益率!E211,IF(AND('排序（修正久期）'!E210=MAX('排序（修正久期）'!$B210:$F210),'399481'!$B210&lt;'399481'!$C210),日收益率!E211,"")),"")</f>
        <v/>
      </c>
      <c r="F211" s="4" t="str">
        <f ca="1">IFERROR(IF(AND('排序（修正久期）'!F210=1,'399481'!$B210&gt;='399481'!$C210),日收益率!F211,IF(AND('排序（修正久期）'!F210=MAX('排序（修正久期）'!$B210:$F210),'399481'!$B210&lt;'399481'!$C210),日收益率!F211,"")),"")</f>
        <v/>
      </c>
      <c r="H211" s="9">
        <f t="shared" ca="1" si="3"/>
        <v>0.98603414316542304</v>
      </c>
    </row>
    <row r="212" spans="1:8" x14ac:dyDescent="0.15">
      <c r="A212" s="1">
        <v>42591</v>
      </c>
      <c r="B212" s="4" t="str">
        <f ca="1">IFERROR(IF(AND('排序（修正久期）'!B211=1,'399481'!$B211&gt;='399481'!$C211),日收益率!B212,IF(AND('排序（修正久期）'!B211=MAX('排序（修正久期）'!$B211:$F211),'399481'!$B211&lt;'399481'!$C211),日收益率!B212,"")),"")</f>
        <v/>
      </c>
      <c r="C212" s="4">
        <f ca="1">IFERROR(IF(AND('排序（修正久期）'!C211=1,'399481'!$B211&gt;='399481'!$C211),日收益率!C212,IF(AND('排序（修正久期）'!C211=MAX('排序（修正久期）'!$B211:$F211),'399481'!$B211&lt;'399481'!$C211),日收益率!C212,"")),"")</f>
        <v>8.32477579242763E-4</v>
      </c>
      <c r="D212" s="4" t="str">
        <f ca="1">IFERROR(IF(AND('排序（修正久期）'!D211=1,'399481'!$B211&gt;='399481'!$C211),日收益率!D212,IF(AND('排序（修正久期）'!D211=MAX('排序（修正久期）'!$B211:$F211),'399481'!$B211&lt;'399481'!$C211),日收益率!D212,"")),"")</f>
        <v/>
      </c>
      <c r="E212" s="4" t="str">
        <f ca="1">IFERROR(IF(AND('排序（修正久期）'!E211=1,'399481'!$B211&gt;='399481'!$C211),日收益率!E212,IF(AND('排序（修正久期）'!E211=MAX('排序（修正久期）'!$B211:$F211),'399481'!$B211&lt;'399481'!$C211),日收益率!E212,"")),"")</f>
        <v/>
      </c>
      <c r="F212" s="4" t="str">
        <f ca="1">IFERROR(IF(AND('排序（修正久期）'!F211=1,'399481'!$B211&gt;='399481'!$C211),日收益率!F212,IF(AND('排序（修正久期）'!F211=MAX('排序（修正久期）'!$B211:$F211),'399481'!$B211&lt;'399481'!$C211),日收益率!F212,"")),"")</f>
        <v/>
      </c>
      <c r="H212" s="9">
        <f t="shared" ca="1" si="3"/>
        <v>0.98685499448197611</v>
      </c>
    </row>
    <row r="213" spans="1:8" x14ac:dyDescent="0.15">
      <c r="A213" s="1">
        <v>42592</v>
      </c>
      <c r="B213" s="4" t="str">
        <f ca="1">IFERROR(IF(AND('排序（修正久期）'!B212=1,'399481'!$B212&gt;='399481'!$C212),日收益率!B213,IF(AND('排序（修正久期）'!B212=MAX('排序（修正久期）'!$B212:$F212),'399481'!$B212&lt;'399481'!$C212),日收益率!B213,"")),"")</f>
        <v/>
      </c>
      <c r="C213" s="4">
        <f ca="1">IFERROR(IF(AND('排序（修正久期）'!C212=1,'399481'!$B212&gt;='399481'!$C212),日收益率!C213,IF(AND('排序（修正久期）'!C212=MAX('排序（修正久期）'!$B212:$F212),'399481'!$B212&lt;'399481'!$C212),日收益率!C213,"")),"")</f>
        <v>-4.6651107177164697E-4</v>
      </c>
      <c r="D213" s="4" t="str">
        <f ca="1">IFERROR(IF(AND('排序（修正久期）'!D212=1,'399481'!$B212&gt;='399481'!$C212),日收益率!D213,IF(AND('排序（修正久期）'!D212=MAX('排序（修正久期）'!$B212:$F212),'399481'!$B212&lt;'399481'!$C212),日收益率!D213,"")),"")</f>
        <v/>
      </c>
      <c r="E213" s="4" t="str">
        <f ca="1">IFERROR(IF(AND('排序（修正久期）'!E212=1,'399481'!$B212&gt;='399481'!$C212),日收益率!E213,IF(AND('排序（修正久期）'!E212=MAX('排序（修正久期）'!$B212:$F212),'399481'!$B212&lt;'399481'!$C212),日收益率!E213,"")),"")</f>
        <v/>
      </c>
      <c r="F213" s="4" t="str">
        <f ca="1">IFERROR(IF(AND('排序（修正久期）'!F212=1,'399481'!$B212&gt;='399481'!$C212),日收益率!F213,IF(AND('排序（修正久期）'!F212=MAX('排序（修正久期）'!$B212:$F212),'399481'!$B212&lt;'399481'!$C212),日收益率!F213,"")),"")</f>
        <v/>
      </c>
      <c r="H213" s="9">
        <f t="shared" ca="1" si="3"/>
        <v>0.9863946157008171</v>
      </c>
    </row>
    <row r="214" spans="1:8" x14ac:dyDescent="0.15">
      <c r="A214" s="1">
        <v>42593</v>
      </c>
      <c r="B214" s="4" t="str">
        <f ca="1">IFERROR(IF(AND('排序（修正久期）'!B213=1,'399481'!$B213&gt;='399481'!$C213),日收益率!B214,IF(AND('排序（修正久期）'!B213=MAX('排序（修正久期）'!$B213:$F213),'399481'!$B213&lt;'399481'!$C213),日收益率!B214,"")),"")</f>
        <v/>
      </c>
      <c r="C214" s="4">
        <f ca="1">IFERROR(IF(AND('排序（修正久期）'!C213=1,'399481'!$B213&gt;='399481'!$C213),日收益率!C214,IF(AND('排序（修正久期）'!C213=MAX('排序（修正久期）'!$B213:$F213),'399481'!$B213&lt;'399481'!$C213),日收益率!C214,"")),"")</f>
        <v>6.3234225319153126E-4</v>
      </c>
      <c r="D214" s="4" t="str">
        <f ca="1">IFERROR(IF(AND('排序（修正久期）'!D213=1,'399481'!$B213&gt;='399481'!$C213),日收益率!D214,IF(AND('排序（修正久期）'!D213=MAX('排序（修正久期）'!$B213:$F213),'399481'!$B213&lt;'399481'!$C213),日收益率!D214,"")),"")</f>
        <v/>
      </c>
      <c r="E214" s="4" t="str">
        <f ca="1">IFERROR(IF(AND('排序（修正久期）'!E213=1,'399481'!$B213&gt;='399481'!$C213),日收益率!E214,IF(AND('排序（修正久期）'!E213=MAX('排序（修正久期）'!$B213:$F213),'399481'!$B213&lt;'399481'!$C213),日收益率!E214,"")),"")</f>
        <v/>
      </c>
      <c r="F214" s="4" t="str">
        <f ca="1">IFERROR(IF(AND('排序（修正久期）'!F213=1,'399481'!$B213&gt;='399481'!$C213),日收益率!F214,IF(AND('排序（修正久期）'!F213=MAX('排序（修正久期）'!$B213:$F213),'399481'!$B213&lt;'399481'!$C213),日收益率!F214,"")),"")</f>
        <v/>
      </c>
      <c r="H214" s="9">
        <f t="shared" ca="1" si="3"/>
        <v>0.98701835469464538</v>
      </c>
    </row>
    <row r="215" spans="1:8" x14ac:dyDescent="0.15">
      <c r="A215" s="1">
        <v>42594</v>
      </c>
      <c r="B215" s="4" t="str">
        <f ca="1">IFERROR(IF(AND('排序（修正久期）'!B214=1,'399481'!$B214&gt;='399481'!$C214),日收益率!B215,IF(AND('排序（修正久期）'!B214=MAX('排序（修正久期）'!$B214:$F214),'399481'!$B214&lt;'399481'!$C214),日收益率!B215,"")),"")</f>
        <v/>
      </c>
      <c r="C215" s="4">
        <f ca="1">IFERROR(IF(AND('排序（修正久期）'!C214=1,'399481'!$B214&gt;='399481'!$C214),日收益率!C215,IF(AND('排序（修正久期）'!C214=MAX('排序（修正久期）'!$B214:$F214),'399481'!$B214&lt;'399481'!$C214),日收益率!C215,"")),"")</f>
        <v>3.2281053073608401E-3</v>
      </c>
      <c r="D215" s="4" t="str">
        <f ca="1">IFERROR(IF(AND('排序（修正久期）'!D214=1,'399481'!$B214&gt;='399481'!$C214),日收益率!D215,IF(AND('排序（修正久期）'!D214=MAX('排序（修正久期）'!$B214:$F214),'399481'!$B214&lt;'399481'!$C214),日收益率!D215,"")),"")</f>
        <v/>
      </c>
      <c r="E215" s="4" t="str">
        <f ca="1">IFERROR(IF(AND('排序（修正久期）'!E214=1,'399481'!$B214&gt;='399481'!$C214),日收益率!E215,IF(AND('排序（修正久期）'!E214=MAX('排序（修正久期）'!$B214:$F214),'399481'!$B214&lt;'399481'!$C214),日收益率!E215,"")),"")</f>
        <v/>
      </c>
      <c r="F215" s="4" t="str">
        <f ca="1">IFERROR(IF(AND('排序（修正久期）'!F214=1,'399481'!$B214&gt;='399481'!$C214),日收益率!F215,IF(AND('排序（修正久期）'!F214=MAX('排序（修正久期）'!$B214:$F214),'399481'!$B214&lt;'399481'!$C214),日收益率!F215,"")),"")</f>
        <v/>
      </c>
      <c r="H215" s="9">
        <f t="shared" ca="1" si="3"/>
        <v>0.99020455388389772</v>
      </c>
    </row>
    <row r="216" spans="1:8" x14ac:dyDescent="0.15">
      <c r="A216" s="1">
        <v>42597</v>
      </c>
      <c r="B216" s="4" t="str">
        <f ca="1">IFERROR(IF(AND('排序（修正久期）'!B215=1,'399481'!$B215&gt;='399481'!$C215),日收益率!B216,IF(AND('排序（修正久期）'!B215=MAX('排序（修正久期）'!$B215:$F215),'399481'!$B215&lt;'399481'!$C215),日收益率!B216,"")),"")</f>
        <v/>
      </c>
      <c r="C216" s="4">
        <f ca="1">IFERROR(IF(AND('排序（修正久期）'!C215=1,'399481'!$B215&gt;='399481'!$C215),日收益率!C216,IF(AND('排序（修正久期）'!C215=MAX('排序（修正久期）'!$B215:$F215),'399481'!$B215&lt;'399481'!$C215),日收益率!C216,"")),"")</f>
        <v>-8.8596324984081543E-3</v>
      </c>
      <c r="D216" s="4" t="str">
        <f ca="1">IFERROR(IF(AND('排序（修正久期）'!D215=1,'399481'!$B215&gt;='399481'!$C215),日收益率!D216,IF(AND('排序（修正久期）'!D215=MAX('排序（修正久期）'!$B215:$F215),'399481'!$B215&lt;'399481'!$C215),日收益率!D216,"")),"")</f>
        <v/>
      </c>
      <c r="E216" s="4" t="str">
        <f ca="1">IFERROR(IF(AND('排序（修正久期）'!E215=1,'399481'!$B215&gt;='399481'!$C215),日收益率!E216,IF(AND('排序（修正久期）'!E215=MAX('排序（修正久期）'!$B215:$F215),'399481'!$B215&lt;'399481'!$C215),日收益率!E216,"")),"")</f>
        <v/>
      </c>
      <c r="F216" s="4" t="str">
        <f ca="1">IFERROR(IF(AND('排序（修正久期）'!F215=1,'399481'!$B215&gt;='399481'!$C215),日收益率!F216,IF(AND('排序（修正久期）'!F215=MAX('排序（修正久期）'!$B215:$F215),'399481'!$B215&lt;'399481'!$C215),日收益率!F216,"")),"")</f>
        <v/>
      </c>
      <c r="H216" s="9">
        <f t="shared" ca="1" si="3"/>
        <v>0.98143170543823621</v>
      </c>
    </row>
    <row r="217" spans="1:8" x14ac:dyDescent="0.15">
      <c r="A217" s="1">
        <v>42598</v>
      </c>
      <c r="B217" s="4" t="str">
        <f ca="1">IFERROR(IF(AND('排序（修正久期）'!B216=1,'399481'!$B216&gt;='399481'!$C216),日收益率!B217,IF(AND('排序（修正久期）'!B216=MAX('排序（修正久期）'!$B216:$F216),'399481'!$B216&lt;'399481'!$C216),日收益率!B217,"")),"")</f>
        <v/>
      </c>
      <c r="C217" s="4">
        <f ca="1">IFERROR(IF(AND('排序（修正久期）'!C216=1,'399481'!$B216&gt;='399481'!$C216),日收益率!C217,IF(AND('排序（修正久期）'!C216=MAX('排序（修正久期）'!$B216:$F216),'399481'!$B216&lt;'399481'!$C216),日收益率!C217,"")),"")</f>
        <v>8.6692042407843228E-3</v>
      </c>
      <c r="D217" s="4" t="str">
        <f ca="1">IFERROR(IF(AND('排序（修正久期）'!D216=1,'399481'!$B216&gt;='399481'!$C216),日收益率!D217,IF(AND('排序（修正久期）'!D216=MAX('排序（修正久期）'!$B216:$F216),'399481'!$B216&lt;'399481'!$C216),日收益率!D217,"")),"")</f>
        <v/>
      </c>
      <c r="E217" s="4" t="str">
        <f ca="1">IFERROR(IF(AND('排序（修正久期）'!E216=1,'399481'!$B216&gt;='399481'!$C216),日收益率!E217,IF(AND('排序（修正久期）'!E216=MAX('排序（修正久期）'!$B216:$F216),'399481'!$B216&lt;'399481'!$C216),日收益率!E217,"")),"")</f>
        <v/>
      </c>
      <c r="F217" s="4" t="str">
        <f ca="1">IFERROR(IF(AND('排序（修正久期）'!F216=1,'399481'!$B216&gt;='399481'!$C216),日收益率!F217,IF(AND('排序（修正久期）'!F216=MAX('排序（修正久期）'!$B216:$F216),'399481'!$B216&lt;'399481'!$C216),日收益率!F217,"")),"")</f>
        <v/>
      </c>
      <c r="H217" s="9">
        <f t="shared" ca="1" si="3"/>
        <v>0.98993993734106156</v>
      </c>
    </row>
    <row r="218" spans="1:8" x14ac:dyDescent="0.15">
      <c r="A218" s="1">
        <v>42599</v>
      </c>
      <c r="B218" s="4" t="str">
        <f ca="1">IFERROR(IF(AND('排序（修正久期）'!B217=1,'399481'!$B217&gt;='399481'!$C217),日收益率!B218,IF(AND('排序（修正久期）'!B217=MAX('排序（修正久期）'!$B217:$F217),'399481'!$B217&lt;'399481'!$C217),日收益率!B218,"")),"")</f>
        <v/>
      </c>
      <c r="C218" s="4">
        <f ca="1">IFERROR(IF(AND('排序（修正久期）'!C217=1,'399481'!$B217&gt;='399481'!$C217),日收益率!C218,IF(AND('排序（修正久期）'!C217=MAX('排序（修正久期）'!$B217:$F217),'399481'!$B217&lt;'399481'!$C217),日收益率!C218,"")),"")</f>
        <v>1.1278662053371136E-3</v>
      </c>
      <c r="D218" s="4" t="str">
        <f ca="1">IFERROR(IF(AND('排序（修正久期）'!D217=1,'399481'!$B217&gt;='399481'!$C217),日收益率!D218,IF(AND('排序（修正久期）'!D217=MAX('排序（修正久期）'!$B217:$F217),'399481'!$B217&lt;'399481'!$C217),日收益率!D218,"")),"")</f>
        <v/>
      </c>
      <c r="E218" s="4" t="str">
        <f ca="1">IFERROR(IF(AND('排序（修正久期）'!E217=1,'399481'!$B217&gt;='399481'!$C217),日收益率!E218,IF(AND('排序（修正久期）'!E217=MAX('排序（修正久期）'!$B217:$F217),'399481'!$B217&lt;'399481'!$C217),日收益率!E218,"")),"")</f>
        <v/>
      </c>
      <c r="F218" s="4" t="str">
        <f ca="1">IFERROR(IF(AND('排序（修正久期）'!F217=1,'399481'!$B217&gt;='399481'!$C217),日收益率!F218,IF(AND('排序（修正久期）'!F217=MAX('排序（修正久期）'!$B217:$F217),'399481'!$B217&lt;'399481'!$C217),日收益率!F218,"")),"")</f>
        <v/>
      </c>
      <c r="H218" s="9">
        <f t="shared" ca="1" si="3"/>
        <v>0.9910564571417021</v>
      </c>
    </row>
    <row r="219" spans="1:8" x14ac:dyDescent="0.15">
      <c r="A219" s="1">
        <v>42600</v>
      </c>
      <c r="B219" s="4" t="str">
        <f ca="1">IFERROR(IF(AND('排序（修正久期）'!B218=1,'399481'!$B218&gt;='399481'!$C218),日收益率!B219,IF(AND('排序（修正久期）'!B218=MAX('排序（修正久期）'!$B218:$F218),'399481'!$B218&lt;'399481'!$C218),日收益率!B219,"")),"")</f>
        <v/>
      </c>
      <c r="C219" s="4">
        <f ca="1">IFERROR(IF(AND('排序（修正久期）'!C218=1,'399481'!$B218&gt;='399481'!$C218),日收益率!C219,IF(AND('排序（修正久期）'!C218=MAX('排序（修正久期）'!$B218:$F218),'399481'!$B218&lt;'399481'!$C218),日收益率!C219,"")),"")</f>
        <v>-1.3595433677986435E-3</v>
      </c>
      <c r="D219" s="4" t="str">
        <f ca="1">IFERROR(IF(AND('排序（修正久期）'!D218=1,'399481'!$B218&gt;='399481'!$C218),日收益率!D219,IF(AND('排序（修正久期）'!D218=MAX('排序（修正久期）'!$B218:$F218),'399481'!$B218&lt;'399481'!$C218),日收益率!D219,"")),"")</f>
        <v/>
      </c>
      <c r="E219" s="4" t="str">
        <f ca="1">IFERROR(IF(AND('排序（修正久期）'!E218=1,'399481'!$B218&gt;='399481'!$C218),日收益率!E219,IF(AND('排序（修正久期）'!E218=MAX('排序（修正久期）'!$B218:$F218),'399481'!$B218&lt;'399481'!$C218),日收益率!E219,"")),"")</f>
        <v/>
      </c>
      <c r="F219" s="4" t="str">
        <f ca="1">IFERROR(IF(AND('排序（修正久期）'!F218=1,'399481'!$B218&gt;='399481'!$C218),日收益率!F219,IF(AND('排序（修正久期）'!F218=MAX('排序（修正久期）'!$B218:$F218),'399481'!$B218&lt;'399481'!$C218),日收益率!F219,"")),"")</f>
        <v/>
      </c>
      <c r="H219" s="9">
        <f t="shared" ca="1" si="3"/>
        <v>0.98970907290828103</v>
      </c>
    </row>
    <row r="220" spans="1:8" x14ac:dyDescent="0.15">
      <c r="A220" s="1">
        <v>42601</v>
      </c>
      <c r="B220" s="4" t="str">
        <f ca="1">IFERROR(IF(AND('排序（修正久期）'!B219=1,'399481'!$B219&gt;='399481'!$C219),日收益率!B220,IF(AND('排序（修正久期）'!B219=MAX('排序（修正久期）'!$B219:$F219),'399481'!$B219&lt;'399481'!$C219),日收益率!B220,"")),"")</f>
        <v/>
      </c>
      <c r="C220" s="4">
        <f ca="1">IFERROR(IF(AND('排序（修正久期）'!C219=1,'399481'!$B219&gt;='399481'!$C219),日收益率!C220,IF(AND('排序（修正久期）'!C219=MAX('排序（修正久期）'!$B219:$F219),'399481'!$B219&lt;'399481'!$C219),日收益率!C220,"")),"")</f>
        <v>-1.6601370670276117E-3</v>
      </c>
      <c r="D220" s="4" t="str">
        <f ca="1">IFERROR(IF(AND('排序（修正久期）'!D219=1,'399481'!$B219&gt;='399481'!$C219),日收益率!D220,IF(AND('排序（修正久期）'!D219=MAX('排序（修正久期）'!$B219:$F219),'399481'!$B219&lt;'399481'!$C219),日收益率!D220,"")),"")</f>
        <v/>
      </c>
      <c r="E220" s="4" t="str">
        <f ca="1">IFERROR(IF(AND('排序（修正久期）'!E219=1,'399481'!$B219&gt;='399481'!$C219),日收益率!E220,IF(AND('排序（修正久期）'!E219=MAX('排序（修正久期）'!$B219:$F219),'399481'!$B219&lt;'399481'!$C219),日收益率!E220,"")),"")</f>
        <v/>
      </c>
      <c r="F220" s="4" t="str">
        <f ca="1">IFERROR(IF(AND('排序（修正久期）'!F219=1,'399481'!$B219&gt;='399481'!$C219),日收益率!F220,IF(AND('排序（修正久期）'!F219=MAX('排序（修正久期）'!$B219:$F219),'399481'!$B219&lt;'399481'!$C219),日收益率!F220,"")),"")</f>
        <v/>
      </c>
      <c r="H220" s="9">
        <f t="shared" ca="1" si="3"/>
        <v>0.9880660201907725</v>
      </c>
    </row>
    <row r="221" spans="1:8" x14ac:dyDescent="0.15">
      <c r="A221" s="1">
        <v>42604</v>
      </c>
      <c r="B221" s="4" t="str">
        <f ca="1">IFERROR(IF(AND('排序（修正久期）'!B220=1,'399481'!$B220&gt;='399481'!$C220),日收益率!B221,IF(AND('排序（修正久期）'!B220=MAX('排序（修正久期）'!$B220:$F220),'399481'!$B220&lt;'399481'!$C220),日收益率!B221,"")),"")</f>
        <v/>
      </c>
      <c r="C221" s="4">
        <f ca="1">IFERROR(IF(AND('排序（修正久期）'!C220=1,'399481'!$B220&gt;='399481'!$C220),日收益率!C221,IF(AND('排序（修正久期）'!C220=MAX('排序（修正久期）'!$B220:$F220),'399481'!$B220&lt;'399481'!$C220),日收益率!C221,"")),"")</f>
        <v>9.8380143607634807E-5</v>
      </c>
      <c r="D221" s="4" t="str">
        <f ca="1">IFERROR(IF(AND('排序（修正久期）'!D220=1,'399481'!$B220&gt;='399481'!$C220),日收益率!D221,IF(AND('排序（修正久期）'!D220=MAX('排序（修正久期）'!$B220:$F220),'399481'!$B220&lt;'399481'!$C220),日收益率!D221,"")),"")</f>
        <v/>
      </c>
      <c r="E221" s="4" t="str">
        <f ca="1">IFERROR(IF(AND('排序（修正久期）'!E220=1,'399481'!$B220&gt;='399481'!$C220),日收益率!E221,IF(AND('排序（修正久期）'!E220=MAX('排序（修正久期）'!$B220:$F220),'399481'!$B220&lt;'399481'!$C220),日收益率!E221,"")),"")</f>
        <v/>
      </c>
      <c r="F221" s="4" t="str">
        <f ca="1">IFERROR(IF(AND('排序（修正久期）'!F220=1,'399481'!$B220&gt;='399481'!$C220),日收益率!F221,IF(AND('排序（修正久期）'!F220=MAX('排序（修正久期）'!$B220:$F220),'399481'!$B220&lt;'399481'!$C220),日收益率!F221,"")),"")</f>
        <v/>
      </c>
      <c r="H221" s="9">
        <f t="shared" ca="1" si="3"/>
        <v>0.98816322626773268</v>
      </c>
    </row>
    <row r="222" spans="1:8" x14ac:dyDescent="0.15">
      <c r="A222" s="1">
        <v>42605</v>
      </c>
      <c r="B222" s="4" t="str">
        <f ca="1">IFERROR(IF(AND('排序（修正久期）'!B221=1,'399481'!$B221&gt;='399481'!$C221),日收益率!B222,IF(AND('排序（修正久期）'!B221=MAX('排序（修正久期）'!$B221:$F221),'399481'!$B221&lt;'399481'!$C221),日收益率!B222,"")),"")</f>
        <v/>
      </c>
      <c r="C222" s="4">
        <f ca="1">IFERROR(IF(AND('排序（修正久期）'!C221=1,'399481'!$B221&gt;='399481'!$C221),日收益率!C222,IF(AND('排序（修正久期）'!C221=MAX('排序（修正久期）'!$B221:$F221),'399481'!$B221&lt;'399481'!$C221),日收益率!C222,"")),"")</f>
        <v>1.7283144357294056E-3</v>
      </c>
      <c r="D222" s="4" t="str">
        <f ca="1">IFERROR(IF(AND('排序（修正久期）'!D221=1,'399481'!$B221&gt;='399481'!$C221),日收益率!D222,IF(AND('排序（修正久期）'!D221=MAX('排序（修正久期）'!$B221:$F221),'399481'!$B221&lt;'399481'!$C221),日收益率!D222,"")),"")</f>
        <v/>
      </c>
      <c r="E222" s="4" t="str">
        <f ca="1">IFERROR(IF(AND('排序（修正久期）'!E221=1,'399481'!$B221&gt;='399481'!$C221),日收益率!E222,IF(AND('排序（修正久期）'!E221=MAX('排序（修正久期）'!$B221:$F221),'399481'!$B221&lt;'399481'!$C221),日收益率!E222,"")),"")</f>
        <v/>
      </c>
      <c r="F222" s="4" t="str">
        <f ca="1">IFERROR(IF(AND('排序（修正久期）'!F221=1,'399481'!$B221&gt;='399481'!$C221),日收益率!F222,IF(AND('排序（修正久期）'!F221=MAX('排序（修正久期）'!$B221:$F221),'399481'!$B221&lt;'399481'!$C221),日收益率!F222,"")),"")</f>
        <v/>
      </c>
      <c r="H222" s="9">
        <f t="shared" ca="1" si="3"/>
        <v>0.98987108303654814</v>
      </c>
    </row>
    <row r="223" spans="1:8" x14ac:dyDescent="0.15">
      <c r="A223" s="1">
        <v>42606</v>
      </c>
      <c r="B223" s="4" t="str">
        <f ca="1">IFERROR(IF(AND('排序（修正久期）'!B222=1,'399481'!$B222&gt;='399481'!$C222),日收益率!B223,IF(AND('排序（修正久期）'!B222=MAX('排序（修正久期）'!$B222:$F222),'399481'!$B222&lt;'399481'!$C222),日收益率!B223,"")),"")</f>
        <v/>
      </c>
      <c r="C223" s="4">
        <f ca="1">IFERROR(IF(AND('排序（修正久期）'!C222=1,'399481'!$B222&gt;='399481'!$C222),日收益率!C223,IF(AND('排序（修正久期）'!C222=MAX('排序（修正久期）'!$B222:$F222),'399481'!$B222&lt;'399481'!$C222),日收益率!C223,"")),"")</f>
        <v>2.8205435956747404E-3</v>
      </c>
      <c r="D223" s="4" t="str">
        <f ca="1">IFERROR(IF(AND('排序（修正久期）'!D222=1,'399481'!$B222&gt;='399481'!$C222),日收益率!D223,IF(AND('排序（修正久期）'!D222=MAX('排序（修正久期）'!$B222:$F222),'399481'!$B222&lt;'399481'!$C222),日收益率!D223,"")),"")</f>
        <v/>
      </c>
      <c r="E223" s="4" t="str">
        <f ca="1">IFERROR(IF(AND('排序（修正久期）'!E222=1,'399481'!$B222&gt;='399481'!$C222),日收益率!E223,IF(AND('排序（修正久期）'!E222=MAX('排序（修正久期）'!$B222:$F222),'399481'!$B222&lt;'399481'!$C222),日收益率!E223,"")),"")</f>
        <v/>
      </c>
      <c r="F223" s="4" t="str">
        <f ca="1">IFERROR(IF(AND('排序（修正久期）'!F222=1,'399481'!$B222&gt;='399481'!$C222),日收益率!F223,IF(AND('排序（修正久期）'!F222=MAX('排序（修正久期）'!$B222:$F222),'399481'!$B222&lt;'399481'!$C222),日收益率!F223,"")),"")</f>
        <v/>
      </c>
      <c r="H223" s="9">
        <f t="shared" ca="1" si="3"/>
        <v>0.99266305758035045</v>
      </c>
    </row>
    <row r="224" spans="1:8" x14ac:dyDescent="0.15">
      <c r="A224" s="1">
        <v>42607</v>
      </c>
      <c r="B224" s="4" t="str">
        <f ca="1">IFERROR(IF(AND('排序（修正久期）'!B223=1,'399481'!$B223&gt;='399481'!$C223),日收益率!B224,IF(AND('排序（修正久期）'!B223=MAX('排序（修正久期）'!$B223:$F223),'399481'!$B223&lt;'399481'!$C223),日收益率!B224,"")),"")</f>
        <v/>
      </c>
      <c r="C224" s="4">
        <f ca="1">IFERROR(IF(AND('排序（修正久期）'!C223=1,'399481'!$B223&gt;='399481'!$C223),日收益率!C224,IF(AND('排序（修正久期）'!C223=MAX('排序（修正久期）'!$B223:$F223),'399481'!$B223&lt;'399481'!$C223),日收益率!C224,"")),"")</f>
        <v>-7.6163533987982923E-4</v>
      </c>
      <c r="D224" s="4" t="str">
        <f ca="1">IFERROR(IF(AND('排序（修正久期）'!D223=1,'399481'!$B223&gt;='399481'!$C223),日收益率!D224,IF(AND('排序（修正久期）'!D223=MAX('排序（修正久期）'!$B223:$F223),'399481'!$B223&lt;'399481'!$C223),日收益率!D224,"")),"")</f>
        <v/>
      </c>
      <c r="E224" s="4" t="str">
        <f ca="1">IFERROR(IF(AND('排序（修正久期）'!E223=1,'399481'!$B223&gt;='399481'!$C223),日收益率!E224,IF(AND('排序（修正久期）'!E223=MAX('排序（修正久期）'!$B223:$F223),'399481'!$B223&lt;'399481'!$C223),日收益率!E224,"")),"")</f>
        <v/>
      </c>
      <c r="F224" s="4" t="str">
        <f ca="1">IFERROR(IF(AND('排序（修正久期）'!F223=1,'399481'!$B223&gt;='399481'!$C223),日收益率!F224,IF(AND('排序（修正久期）'!F223=MAX('排序（修正久期）'!$B223:$F223),'399481'!$B223&lt;'399481'!$C223),日收益率!F224,"")),"")</f>
        <v/>
      </c>
      <c r="H224" s="9">
        <f t="shared" ca="1" si="3"/>
        <v>0.99190701031510409</v>
      </c>
    </row>
    <row r="225" spans="1:8" x14ac:dyDescent="0.15">
      <c r="A225" s="1">
        <v>42608</v>
      </c>
      <c r="B225" s="4" t="str">
        <f ca="1">IFERROR(IF(AND('排序（修正久期）'!B224=1,'399481'!$B224&gt;='399481'!$C224),日收益率!B225,IF(AND('排序（修正久期）'!B224=MAX('排序（修正久期）'!$B224:$F224),'399481'!$B224&lt;'399481'!$C224),日收益率!B225,"")),"")</f>
        <v/>
      </c>
      <c r="C225" s="4">
        <f ca="1">IFERROR(IF(AND('排序（修正久期）'!C224=1,'399481'!$B224&gt;='399481'!$C224),日收益率!C225,IF(AND('排序（修正久期）'!C224=MAX('排序（修正久期）'!$B224:$F224),'399481'!$B224&lt;'399481'!$C224),日收益率!C225,"")),"")</f>
        <v>1.4237103579690658E-3</v>
      </c>
      <c r="D225" s="4" t="str">
        <f ca="1">IFERROR(IF(AND('排序（修正久期）'!D224=1,'399481'!$B224&gt;='399481'!$C224),日收益率!D225,IF(AND('排序（修正久期）'!D224=MAX('排序（修正久期）'!$B224:$F224),'399481'!$B224&lt;'399481'!$C224),日收益率!D225,"")),"")</f>
        <v/>
      </c>
      <c r="E225" s="4" t="str">
        <f ca="1">IFERROR(IF(AND('排序（修正久期）'!E224=1,'399481'!$B224&gt;='399481'!$C224),日收益率!E225,IF(AND('排序（修正久期）'!E224=MAX('排序（修正久期）'!$B224:$F224),'399481'!$B224&lt;'399481'!$C224),日收益率!E225,"")),"")</f>
        <v/>
      </c>
      <c r="F225" s="4" t="str">
        <f ca="1">IFERROR(IF(AND('排序（修正久期）'!F224=1,'399481'!$B224&gt;='399481'!$C224),日收益率!F225,IF(AND('排序（修正久期）'!F224=MAX('排序（修正久期）'!$B224:$F224),'399481'!$B224&lt;'399481'!$C224),日收益率!F225,"")),"")</f>
        <v/>
      </c>
      <c r="H225" s="9">
        <f t="shared" ca="1" si="3"/>
        <v>0.99331919859983187</v>
      </c>
    </row>
    <row r="226" spans="1:8" x14ac:dyDescent="0.15">
      <c r="A226" s="1">
        <v>42611</v>
      </c>
      <c r="B226" s="4" t="str">
        <f ca="1">IFERROR(IF(AND('排序（修正久期）'!B225=1,'399481'!$B225&gt;='399481'!$C225),日收益率!B226,IF(AND('排序（修正久期）'!B225=MAX('排序（修正久期）'!$B225:$F225),'399481'!$B225&lt;'399481'!$C225),日收益率!B226,"")),"")</f>
        <v/>
      </c>
      <c r="C226" s="4">
        <f ca="1">IFERROR(IF(AND('排序（修正久期）'!C225=1,'399481'!$B225&gt;='399481'!$C225),日收益率!C226,IF(AND('排序（修正久期）'!C225=MAX('排序（修正久期）'!$B225:$F225),'399481'!$B225&lt;'399481'!$C225),日收益率!C226,"")),"")</f>
        <v>8.9161205089816065E-4</v>
      </c>
      <c r="D226" s="4" t="str">
        <f ca="1">IFERROR(IF(AND('排序（修正久期）'!D225=1,'399481'!$B225&gt;='399481'!$C225),日收益率!D226,IF(AND('排序（修正久期）'!D225=MAX('排序（修正久期）'!$B225:$F225),'399481'!$B225&lt;'399481'!$C225),日收益率!D226,"")),"")</f>
        <v/>
      </c>
      <c r="E226" s="4" t="str">
        <f ca="1">IFERROR(IF(AND('排序（修正久期）'!E225=1,'399481'!$B225&gt;='399481'!$C225),日收益率!E226,IF(AND('排序（修正久期）'!E225=MAX('排序（修正久期）'!$B225:$F225),'399481'!$B225&lt;'399481'!$C225),日收益率!E226,"")),"")</f>
        <v/>
      </c>
      <c r="F226" s="4" t="str">
        <f ca="1">IFERROR(IF(AND('排序（修正久期）'!F225=1,'399481'!$B225&gt;='399481'!$C225),日收益率!F226,IF(AND('排序（修正久期）'!F225=MAX('排序（修正久期）'!$B225:$F225),'399481'!$B225&lt;'399481'!$C225),日收益率!F226,"")),"")</f>
        <v/>
      </c>
      <c r="H226" s="9">
        <f t="shared" ca="1" si="3"/>
        <v>0.99420485396769198</v>
      </c>
    </row>
    <row r="227" spans="1:8" x14ac:dyDescent="0.15">
      <c r="A227" s="1">
        <v>42612</v>
      </c>
      <c r="B227" s="4" t="str">
        <f ca="1">IFERROR(IF(AND('排序（修正久期）'!B226=1,'399481'!$B226&gt;='399481'!$C226),日收益率!B227,IF(AND('排序（修正久期）'!B226=MAX('排序（修正久期）'!$B226:$F226),'399481'!$B226&lt;'399481'!$C226),日收益率!B227,"")),"")</f>
        <v/>
      </c>
      <c r="C227" s="4">
        <f ca="1">IFERROR(IF(AND('排序（修正久期）'!C226=1,'399481'!$B226&gt;='399481'!$C226),日收益率!C227,IF(AND('排序（修正久期）'!C226=MAX('排序（修正久期）'!$B226:$F226),'399481'!$B226&lt;'399481'!$C226),日收益率!C227,"")),"")</f>
        <v>2.6099874796645661E-3</v>
      </c>
      <c r="D227" s="4" t="str">
        <f ca="1">IFERROR(IF(AND('排序（修正久期）'!D226=1,'399481'!$B226&gt;='399481'!$C226),日收益率!D227,IF(AND('排序（修正久期）'!D226=MAX('排序（修正久期）'!$B226:$F226),'399481'!$B226&lt;'399481'!$C226),日收益率!D227,"")),"")</f>
        <v/>
      </c>
      <c r="E227" s="4" t="str">
        <f ca="1">IFERROR(IF(AND('排序（修正久期）'!E226=1,'399481'!$B226&gt;='399481'!$C226),日收益率!E227,IF(AND('排序（修正久期）'!E226=MAX('排序（修正久期）'!$B226:$F226),'399481'!$B226&lt;'399481'!$C226),日收益率!E227,"")),"")</f>
        <v/>
      </c>
      <c r="F227" s="4" t="str">
        <f ca="1">IFERROR(IF(AND('排序（修正久期）'!F226=1,'399481'!$B226&gt;='399481'!$C226),日收益率!F227,IF(AND('排序（修正久期）'!F226=MAX('排序（修正久期）'!$B226:$F226),'399481'!$B226&lt;'399481'!$C226),日收益率!F227,"")),"")</f>
        <v/>
      </c>
      <c r="H227" s="9">
        <f t="shared" ca="1" si="3"/>
        <v>0.99679971618876939</v>
      </c>
    </row>
    <row r="228" spans="1:8" x14ac:dyDescent="0.15">
      <c r="A228" s="1">
        <v>42613</v>
      </c>
      <c r="B228" s="4" t="str">
        <f ca="1">IFERROR(IF(AND('排序（修正久期）'!B227=1,'399481'!$B227&gt;='399481'!$C227),日收益率!B228,IF(AND('排序（修正久期）'!B227=MAX('排序（修正久期）'!$B227:$F227),'399481'!$B227&lt;'399481'!$C227),日收益率!B228,"")),"")</f>
        <v/>
      </c>
      <c r="C228" s="4">
        <f ca="1">IFERROR(IF(AND('排序（修正久期）'!C227=1,'399481'!$B227&gt;='399481'!$C227),日收益率!C228,IF(AND('排序（修正久期）'!C227=MAX('排序（修正久期）'!$B227:$F227),'399481'!$B227&lt;'399481'!$C227),日收益率!C228,"")),"")</f>
        <v>2.108830269637707E-3</v>
      </c>
      <c r="D228" s="4" t="str">
        <f ca="1">IFERROR(IF(AND('排序（修正久期）'!D227=1,'399481'!$B227&gt;='399481'!$C227),日收益率!D228,IF(AND('排序（修正久期）'!D227=MAX('排序（修正久期）'!$B227:$F227),'399481'!$B227&lt;'399481'!$C227),日收益率!D228,"")),"")</f>
        <v/>
      </c>
      <c r="E228" s="4" t="str">
        <f ca="1">IFERROR(IF(AND('排序（修正久期）'!E227=1,'399481'!$B227&gt;='399481'!$C227),日收益率!E228,IF(AND('排序（修正久期）'!E227=MAX('排序（修正久期）'!$B227:$F227),'399481'!$B227&lt;'399481'!$C227),日收益率!E228,"")),"")</f>
        <v/>
      </c>
      <c r="F228" s="4" t="str">
        <f ca="1">IFERROR(IF(AND('排序（修正久期）'!F227=1,'399481'!$B227&gt;='399481'!$C227),日收益率!F228,IF(AND('排序（修正久期）'!F227=MAX('排序（修正久期）'!$B227:$F227),'399481'!$B227&lt;'399481'!$C227),日收益率!F228,"")),"")</f>
        <v/>
      </c>
      <c r="H228" s="9">
        <f t="shared" ca="1" si="3"/>
        <v>0.99890179760303455</v>
      </c>
    </row>
    <row r="229" spans="1:8" x14ac:dyDescent="0.15">
      <c r="A229" s="1">
        <v>42614</v>
      </c>
      <c r="B229" s="4" t="str">
        <f ca="1">IFERROR(IF(AND('排序（修正久期）'!B228=1,'399481'!$B228&gt;='399481'!$C228),日收益率!B229,IF(AND('排序（修正久期）'!B228=MAX('排序（修正久期）'!$B228:$F228),'399481'!$B228&lt;'399481'!$C228),日收益率!B229,"")),"")</f>
        <v/>
      </c>
      <c r="C229" s="4">
        <f ca="1">IFERROR(IF(AND('排序（修正久期）'!C228=1,'399481'!$B228&gt;='399481'!$C228),日收益率!C229,IF(AND('排序（修正久期）'!C228=MAX('排序（修正久期）'!$B228:$F228),'399481'!$B228&lt;'399481'!$C228),日收益率!C229,"")),"")</f>
        <v>9.7015601157484088E-3</v>
      </c>
      <c r="D229" s="4" t="str">
        <f ca="1">IFERROR(IF(AND('排序（修正久期）'!D228=1,'399481'!$B228&gt;='399481'!$C228),日收益率!D229,IF(AND('排序（修正久期）'!D228=MAX('排序（修正久期）'!$B228:$F228),'399481'!$B228&lt;'399481'!$C228),日收益率!D229,"")),"")</f>
        <v/>
      </c>
      <c r="E229" s="4" t="str">
        <f ca="1">IFERROR(IF(AND('排序（修正久期）'!E228=1,'399481'!$B228&gt;='399481'!$C228),日收益率!E229,IF(AND('排序（修正久期）'!E228=MAX('排序（修正久期）'!$B228:$F228),'399481'!$B228&lt;'399481'!$C228),日收益率!E229,"")),"")</f>
        <v/>
      </c>
      <c r="F229" s="4" t="str">
        <f ca="1">IFERROR(IF(AND('排序（修正久期）'!F228=1,'399481'!$B228&gt;='399481'!$C228),日收益率!F229,IF(AND('排序（修正久期）'!F228=MAX('排序（修正久期）'!$B228:$F228),'399481'!$B228&lt;'399481'!$C228),日收益率!F229,"")),"")</f>
        <v/>
      </c>
      <c r="H229" s="9">
        <f t="shared" ca="1" si="3"/>
        <v>1.0085927034422095</v>
      </c>
    </row>
    <row r="230" spans="1:8" x14ac:dyDescent="0.15">
      <c r="A230" s="1">
        <v>42615</v>
      </c>
      <c r="B230" s="4" t="str">
        <f ca="1">IFERROR(IF(AND('排序（修正久期）'!B229=1,'399481'!$B229&gt;='399481'!$C229),日收益率!B230,IF(AND('排序（修正久期）'!B229=MAX('排序（修正久期）'!$B229:$F229),'399481'!$B229&lt;'399481'!$C229),日收益率!B230,"")),"")</f>
        <v/>
      </c>
      <c r="C230" s="4">
        <f ca="1">IFERROR(IF(AND('排序（修正久期）'!C229=1,'399481'!$B229&gt;='399481'!$C229),日收益率!C230,IF(AND('排序（修正久期）'!C229=MAX('排序（修正久期）'!$B229:$F229),'399481'!$B229&lt;'399481'!$C229),日收益率!C230,"")),"")</f>
        <v>9.4129111623044714E-3</v>
      </c>
      <c r="D230" s="4" t="str">
        <f ca="1">IFERROR(IF(AND('排序（修正久期）'!D229=1,'399481'!$B229&gt;='399481'!$C229),日收益率!D230,IF(AND('排序（修正久期）'!D229=MAX('排序（修正久期）'!$B229:$F229),'399481'!$B229&lt;'399481'!$C229),日收益率!D230,"")),"")</f>
        <v/>
      </c>
      <c r="E230" s="4" t="str">
        <f ca="1">IFERROR(IF(AND('排序（修正久期）'!E229=1,'399481'!$B229&gt;='399481'!$C229),日收益率!E230,IF(AND('排序（修正久期）'!E229=MAX('排序（修正久期）'!$B229:$F229),'399481'!$B229&lt;'399481'!$C229),日收益率!E230,"")),"")</f>
        <v/>
      </c>
      <c r="F230" s="4" t="str">
        <f ca="1">IFERROR(IF(AND('排序（修正久期）'!F229=1,'399481'!$B229&gt;='399481'!$C229),日收益率!F230,IF(AND('排序（修正久期）'!F229=MAX('排序（修正久期）'!$B229:$F229),'399481'!$B229&lt;'399481'!$C229),日收益率!F230,"")),"")</f>
        <v/>
      </c>
      <c r="H230" s="9">
        <f t="shared" ca="1" si="3"/>
        <v>1.0180864969586596</v>
      </c>
    </row>
    <row r="231" spans="1:8" x14ac:dyDescent="0.15">
      <c r="A231" s="1">
        <v>42618</v>
      </c>
      <c r="B231" s="4" t="str">
        <f ca="1">IFERROR(IF(AND('排序（修正久期）'!B230=1,'399481'!$B230&gt;='399481'!$C230),日收益率!B231,IF(AND('排序（修正久期）'!B230=MAX('排序（修正久期）'!$B230:$F230),'399481'!$B230&lt;'399481'!$C230),日收益率!B231,"")),"")</f>
        <v/>
      </c>
      <c r="C231" s="4">
        <f ca="1">IFERROR(IF(AND('排序（修正久期）'!C230=1,'399481'!$B230&gt;='399481'!$C230),日收益率!C231,IF(AND('排序（修正久期）'!C230=MAX('排序（修正久期）'!$B230:$F230),'399481'!$B230&lt;'399481'!$C230),日收益率!C231,"")),"")</f>
        <v>6.6782390984643225E-3</v>
      </c>
      <c r="D231" s="4" t="str">
        <f ca="1">IFERROR(IF(AND('排序（修正久期）'!D230=1,'399481'!$B230&gt;='399481'!$C230),日收益率!D231,IF(AND('排序（修正久期）'!D230=MAX('排序（修正久期）'!$B230:$F230),'399481'!$B230&lt;'399481'!$C230),日收益率!D231,"")),"")</f>
        <v/>
      </c>
      <c r="E231" s="4" t="str">
        <f ca="1">IFERROR(IF(AND('排序（修正久期）'!E230=1,'399481'!$B230&gt;='399481'!$C230),日收益率!E231,IF(AND('排序（修正久期）'!E230=MAX('排序（修正久期）'!$B230:$F230),'399481'!$B230&lt;'399481'!$C230),日收益率!E231,"")),"")</f>
        <v/>
      </c>
      <c r="F231" s="4" t="str">
        <f ca="1">IFERROR(IF(AND('排序（修正久期）'!F230=1,'399481'!$B230&gt;='399481'!$C230),日收益率!F231,IF(AND('排序（修正久期）'!F230=MAX('排序（修正久期）'!$B230:$F230),'399481'!$B230&lt;'399481'!$C230),日收益率!F231,"")),"")</f>
        <v/>
      </c>
      <c r="H231" s="9">
        <f t="shared" ca="1" si="3"/>
        <v>1.0248855220082675</v>
      </c>
    </row>
    <row r="232" spans="1:8" x14ac:dyDescent="0.15">
      <c r="A232" s="1">
        <v>42619</v>
      </c>
      <c r="B232" s="4" t="str">
        <f ca="1">IFERROR(IF(AND('排序（修正久期）'!B231=1,'399481'!$B231&gt;='399481'!$C231),日收益率!B232,IF(AND('排序（修正久期）'!B231=MAX('排序（修正久期）'!$B231:$F231),'399481'!$B231&lt;'399481'!$C231),日收益率!B232,"")),"")</f>
        <v/>
      </c>
      <c r="C232" s="4">
        <f ca="1">IFERROR(IF(AND('排序（修正久期）'!C231=1,'399481'!$B231&gt;='399481'!$C231),日收益率!C232,IF(AND('排序（修正久期）'!C231=MAX('排序（修正久期）'!$B231:$F231),'399481'!$B231&lt;'399481'!$C231),日收益率!C232,"")),"")</f>
        <v>8.2054781347522532E-3</v>
      </c>
      <c r="D232" s="4" t="str">
        <f ca="1">IFERROR(IF(AND('排序（修正久期）'!D231=1,'399481'!$B231&gt;='399481'!$C231),日收益率!D232,IF(AND('排序（修正久期）'!D231=MAX('排序（修正久期）'!$B231:$F231),'399481'!$B231&lt;'399481'!$C231),日收益率!D232,"")),"")</f>
        <v/>
      </c>
      <c r="E232" s="4" t="str">
        <f ca="1">IFERROR(IF(AND('排序（修正久期）'!E231=1,'399481'!$B231&gt;='399481'!$C231),日收益率!E232,IF(AND('排序（修正久期）'!E231=MAX('排序（修正久期）'!$B231:$F231),'399481'!$B231&lt;'399481'!$C231),日收益率!E232,"")),"")</f>
        <v/>
      </c>
      <c r="F232" s="4" t="str">
        <f ca="1">IFERROR(IF(AND('排序（修正久期）'!F231=1,'399481'!$B231&gt;='399481'!$C231),日收益率!F232,IF(AND('排序（修正久期）'!F231=MAX('排序（修正久期）'!$B231:$F231),'399481'!$B231&lt;'399481'!$C231),日收益率!F232,"")),"")</f>
        <v/>
      </c>
      <c r="H232" s="9">
        <f t="shared" ca="1" si="3"/>
        <v>1.0332951977497304</v>
      </c>
    </row>
    <row r="233" spans="1:8" x14ac:dyDescent="0.15">
      <c r="A233" s="1">
        <v>42620</v>
      </c>
      <c r="B233" s="4" t="str">
        <f ca="1">IFERROR(IF(AND('排序（修正久期）'!B232=1,'399481'!$B232&gt;='399481'!$C232),日收益率!B233,IF(AND('排序（修正久期）'!B232=MAX('排序（修正久期）'!$B232:$F232),'399481'!$B232&lt;'399481'!$C232),日收益率!B233,"")),"")</f>
        <v/>
      </c>
      <c r="C233" s="4">
        <f ca="1">IFERROR(IF(AND('排序（修正久期）'!C232=1,'399481'!$B232&gt;='399481'!$C232),日收益率!C233,IF(AND('排序（修正久期）'!C232=MAX('排序（修正久期）'!$B232:$F232),'399481'!$B232&lt;'399481'!$C232),日收益率!C233,"")),"")</f>
        <v>-3.0208164566555284E-3</v>
      </c>
      <c r="D233" s="4" t="str">
        <f ca="1">IFERROR(IF(AND('排序（修正久期）'!D232=1,'399481'!$B232&gt;='399481'!$C232),日收益率!D233,IF(AND('排序（修正久期）'!D232=MAX('排序（修正久期）'!$B232:$F232),'399481'!$B232&lt;'399481'!$C232),日收益率!D233,"")),"")</f>
        <v/>
      </c>
      <c r="E233" s="4" t="str">
        <f ca="1">IFERROR(IF(AND('排序（修正久期）'!E232=1,'399481'!$B232&gt;='399481'!$C232),日收益率!E233,IF(AND('排序（修正久期）'!E232=MAX('排序（修正久期）'!$B232:$F232),'399481'!$B232&lt;'399481'!$C232),日收益率!E233,"")),"")</f>
        <v/>
      </c>
      <c r="F233" s="4" t="str">
        <f ca="1">IFERROR(IF(AND('排序（修正久期）'!F232=1,'399481'!$B232&gt;='399481'!$C232),日收益率!F233,IF(AND('排序（修正久期）'!F232=MAX('排序（修正久期）'!$B232:$F232),'399481'!$B232&lt;'399481'!$C232),日收益率!F233,"")),"")</f>
        <v/>
      </c>
      <c r="H233" s="9">
        <f t="shared" ca="1" si="3"/>
        <v>1.030173802611785</v>
      </c>
    </row>
    <row r="234" spans="1:8" x14ac:dyDescent="0.15">
      <c r="A234" s="1">
        <v>42621</v>
      </c>
      <c r="B234" s="4" t="str">
        <f ca="1">IFERROR(IF(AND('排序（修正久期）'!B233=1,'399481'!$B233&gt;='399481'!$C233),日收益率!B234,IF(AND('排序（修正久期）'!B233=MAX('排序（修正久期）'!$B233:$F233),'399481'!$B233&lt;'399481'!$C233),日收益率!B234,"")),"")</f>
        <v/>
      </c>
      <c r="C234" s="4">
        <f ca="1">IFERROR(IF(AND('排序（修正久期）'!C233=1,'399481'!$B233&gt;='399481'!$C233),日收益率!C234,IF(AND('排序（修正久期）'!C233=MAX('排序（修正久期）'!$B233:$F233),'399481'!$B233&lt;'399481'!$C233),日收益率!C234,"")),"")</f>
        <v>5.098002212191588E-4</v>
      </c>
      <c r="D234" s="4" t="str">
        <f ca="1">IFERROR(IF(AND('排序（修正久期）'!D233=1,'399481'!$B233&gt;='399481'!$C233),日收益率!D234,IF(AND('排序（修正久期）'!D233=MAX('排序（修正久期）'!$B233:$F233),'399481'!$B233&lt;'399481'!$C233),日收益率!D234,"")),"")</f>
        <v/>
      </c>
      <c r="E234" s="4" t="str">
        <f ca="1">IFERROR(IF(AND('排序（修正久期）'!E233=1,'399481'!$B233&gt;='399481'!$C233),日收益率!E234,IF(AND('排序（修正久期）'!E233=MAX('排序（修正久期）'!$B233:$F233),'399481'!$B233&lt;'399481'!$C233),日收益率!E234,"")),"")</f>
        <v/>
      </c>
      <c r="F234" s="4" t="str">
        <f ca="1">IFERROR(IF(AND('排序（修正久期）'!F233=1,'399481'!$B233&gt;='399481'!$C233),日收益率!F234,IF(AND('排序（修正久期）'!F233=MAX('排序（修正久期）'!$B233:$F233),'399481'!$B233&lt;'399481'!$C233),日收益率!F234,"")),"")</f>
        <v/>
      </c>
      <c r="H234" s="9">
        <f t="shared" ca="1" si="3"/>
        <v>1.0306989854442508</v>
      </c>
    </row>
    <row r="235" spans="1:8" x14ac:dyDescent="0.15">
      <c r="A235" s="1">
        <v>42622</v>
      </c>
      <c r="B235" s="4" t="str">
        <f ca="1">IFERROR(IF(AND('排序（修正久期）'!B234=1,'399481'!$B234&gt;='399481'!$C234),日收益率!B235,IF(AND('排序（修正久期）'!B234=MAX('排序（修正久期）'!$B234:$F234),'399481'!$B234&lt;'399481'!$C234),日收益率!B235,"")),"")</f>
        <v/>
      </c>
      <c r="C235" s="4">
        <f ca="1">IFERROR(IF(AND('排序（修正久期）'!C234=1,'399481'!$B234&gt;='399481'!$C234),日收益率!C235,IF(AND('排序（修正久期）'!C234=MAX('排序（修正久期）'!$B234:$F234),'399481'!$B234&lt;'399481'!$C234),日收益率!C235,"")),"")</f>
        <v>5.3861963001335944E-3</v>
      </c>
      <c r="D235" s="4" t="str">
        <f ca="1">IFERROR(IF(AND('排序（修正久期）'!D234=1,'399481'!$B234&gt;='399481'!$C234),日收益率!D235,IF(AND('排序（修正久期）'!D234=MAX('排序（修正久期）'!$B234:$F234),'399481'!$B234&lt;'399481'!$C234),日收益率!D235,"")),"")</f>
        <v/>
      </c>
      <c r="E235" s="4" t="str">
        <f ca="1">IFERROR(IF(AND('排序（修正久期）'!E234=1,'399481'!$B234&gt;='399481'!$C234),日收益率!E235,IF(AND('排序（修正久期）'!E234=MAX('排序（修正久期）'!$B234:$F234),'399481'!$B234&lt;'399481'!$C234),日收益率!E235,"")),"")</f>
        <v/>
      </c>
      <c r="F235" s="4" t="str">
        <f ca="1">IFERROR(IF(AND('排序（修正久期）'!F234=1,'399481'!$B234&gt;='399481'!$C234),日收益率!F235,IF(AND('排序（修正久期）'!F234=MAX('排序（修正久期）'!$B234:$F234),'399481'!$B234&lt;'399481'!$C234),日收益率!F235,"")),"")</f>
        <v/>
      </c>
      <c r="H235" s="9">
        <f t="shared" ca="1" si="3"/>
        <v>1.0362505325062021</v>
      </c>
    </row>
    <row r="236" spans="1:8" x14ac:dyDescent="0.15">
      <c r="A236" s="1">
        <v>42625</v>
      </c>
      <c r="B236" s="4" t="str">
        <f ca="1">IFERROR(IF(AND('排序（修正久期）'!B235=1,'399481'!$B235&gt;='399481'!$C235),日收益率!B236,IF(AND('排序（修正久期）'!B235=MAX('排序（修正久期）'!$B235:$F235),'399481'!$B235&lt;'399481'!$C235),日收益率!B236,"")),"")</f>
        <v/>
      </c>
      <c r="C236" s="4">
        <f ca="1">IFERROR(IF(AND('排序（修正久期）'!C235=1,'399481'!$B235&gt;='399481'!$C235),日收益率!C236,IF(AND('排序（修正久期）'!C235=MAX('排序（修正久期）'!$B235:$F235),'399481'!$B235&lt;'399481'!$C235),日收益率!C236,"")),"")</f>
        <v>-3.995856920441021E-3</v>
      </c>
      <c r="D236" s="4" t="str">
        <f ca="1">IFERROR(IF(AND('排序（修正久期）'!D235=1,'399481'!$B235&gt;='399481'!$C235),日收益率!D236,IF(AND('排序（修正久期）'!D235=MAX('排序（修正久期）'!$B235:$F235),'399481'!$B235&lt;'399481'!$C235),日收益率!D236,"")),"")</f>
        <v/>
      </c>
      <c r="E236" s="4" t="str">
        <f ca="1">IFERROR(IF(AND('排序（修正久期）'!E235=1,'399481'!$B235&gt;='399481'!$C235),日收益率!E236,IF(AND('排序（修正久期）'!E235=MAX('排序（修正久期）'!$B235:$F235),'399481'!$B235&lt;'399481'!$C235),日收益率!E236,"")),"")</f>
        <v/>
      </c>
      <c r="F236" s="4" t="str">
        <f ca="1">IFERROR(IF(AND('排序（修正久期）'!F235=1,'399481'!$B235&gt;='399481'!$C235),日收益率!F236,IF(AND('排序（修正久期）'!F235=MAX('排序（修正久期）'!$B235:$F235),'399481'!$B235&lt;'399481'!$C235),日收益率!F236,"")),"")</f>
        <v/>
      </c>
      <c r="H236" s="9">
        <f t="shared" ca="1" si="3"/>
        <v>1.0321098236445765</v>
      </c>
    </row>
    <row r="237" spans="1:8" x14ac:dyDescent="0.15">
      <c r="A237" s="1">
        <v>42626</v>
      </c>
      <c r="B237" s="4" t="str">
        <f ca="1">IFERROR(IF(AND('排序（修正久期）'!B236=1,'399481'!$B236&gt;='399481'!$C236),日收益率!B237,IF(AND('排序（修正久期）'!B236=MAX('排序（修正久期）'!$B236:$F236),'399481'!$B236&lt;'399481'!$C236),日收益率!B237,"")),"")</f>
        <v/>
      </c>
      <c r="C237" s="4">
        <f ca="1">IFERROR(IF(AND('排序（修正久期）'!C236=1,'399481'!$B236&gt;='399481'!$C236),日收益率!C237,IF(AND('排序（修正久期）'!C236=MAX('排序（修正久期）'!$B236:$F236),'399481'!$B236&lt;'399481'!$C236),日收益率!C237,"")),"")</f>
        <v>3.6600137610238725E-3</v>
      </c>
      <c r="D237" s="4" t="str">
        <f ca="1">IFERROR(IF(AND('排序（修正久期）'!D236=1,'399481'!$B236&gt;='399481'!$C236),日收益率!D237,IF(AND('排序（修正久期）'!D236=MAX('排序（修正久期）'!$B236:$F236),'399481'!$B236&lt;'399481'!$C236),日收益率!D237,"")),"")</f>
        <v/>
      </c>
      <c r="E237" s="4" t="str">
        <f ca="1">IFERROR(IF(AND('排序（修正久期）'!E236=1,'399481'!$B236&gt;='399481'!$C236),日收益率!E237,IF(AND('排序（修正久期）'!E236=MAX('排序（修正久期）'!$B236:$F236),'399481'!$B236&lt;'399481'!$C236),日收益率!E237,"")),"")</f>
        <v/>
      </c>
      <c r="F237" s="4" t="str">
        <f ca="1">IFERROR(IF(AND('排序（修正久期）'!F236=1,'399481'!$B236&gt;='399481'!$C236),日收益率!F237,IF(AND('排序（修正久期）'!F236=MAX('排序（修正久期）'!$B236:$F236),'399481'!$B236&lt;'399481'!$C236),日收益率!F237,"")),"")</f>
        <v/>
      </c>
      <c r="H237" s="9">
        <f t="shared" ca="1" si="3"/>
        <v>1.0358873598020035</v>
      </c>
    </row>
    <row r="238" spans="1:8" x14ac:dyDescent="0.15">
      <c r="A238" s="1">
        <v>42627</v>
      </c>
      <c r="B238" s="4" t="str">
        <f ca="1">IFERROR(IF(AND('排序（修正久期）'!B237=1,'399481'!$B237&gt;='399481'!$C237),日收益率!B238,IF(AND('排序（修正久期）'!B237=MAX('排序（修正久期）'!$B237:$F237),'399481'!$B237&lt;'399481'!$C237),日收益率!B238,"")),"")</f>
        <v/>
      </c>
      <c r="C238" s="4">
        <f ca="1">IFERROR(IF(AND('排序（修正久期）'!C237=1,'399481'!$B237&gt;='399481'!$C237),日收益率!C238,IF(AND('排序（修正久期）'!C237=MAX('排序（修正久期）'!$B237:$F237),'399481'!$B237&lt;'399481'!$C237),日收益率!C238,"")),"")</f>
        <v>2.2195402957996269E-3</v>
      </c>
      <c r="D238" s="4" t="str">
        <f ca="1">IFERROR(IF(AND('排序（修正久期）'!D237=1,'399481'!$B237&gt;='399481'!$C237),日收益率!D238,IF(AND('排序（修正久期）'!D237=MAX('排序（修正久期）'!$B237:$F237),'399481'!$B237&lt;'399481'!$C237),日收益率!D238,"")),"")</f>
        <v/>
      </c>
      <c r="E238" s="4" t="str">
        <f ca="1">IFERROR(IF(AND('排序（修正久期）'!E237=1,'399481'!$B237&gt;='399481'!$C237),日收益率!E238,IF(AND('排序（修正久期）'!E237=MAX('排序（修正久期）'!$B237:$F237),'399481'!$B237&lt;'399481'!$C237),日收益率!E238,"")),"")</f>
        <v/>
      </c>
      <c r="F238" s="4" t="str">
        <f ca="1">IFERROR(IF(AND('排序（修正久期）'!F237=1,'399481'!$B237&gt;='399481'!$C237),日收益率!F238,IF(AND('排序（修正久期）'!F237=MAX('排序（修正久期）'!$B237:$F237),'399481'!$B237&lt;'399481'!$C237),日收益率!F238,"")),"")</f>
        <v/>
      </c>
      <c r="H238" s="9">
        <f t="shared" ca="1" si="3"/>
        <v>1.0381865535389936</v>
      </c>
    </row>
    <row r="239" spans="1:8" x14ac:dyDescent="0.15">
      <c r="A239" s="1">
        <v>42632</v>
      </c>
      <c r="B239" s="4" t="str">
        <f ca="1">IFERROR(IF(AND('排序（修正久期）'!B238=1,'399481'!$B238&gt;='399481'!$C238),日收益率!B239,IF(AND('排序（修正久期）'!B238=MAX('排序（修正久期）'!$B238:$F238),'399481'!$B238&lt;'399481'!$C238),日收益率!B239,"")),"")</f>
        <v/>
      </c>
      <c r="C239" s="4">
        <f ca="1">IFERROR(IF(AND('排序（修正久期）'!C238=1,'399481'!$B238&gt;='399481'!$C238),日收益率!C239,IF(AND('排序（修正久期）'!C238=MAX('排序（修正久期）'!$B238:$F238),'399481'!$B238&lt;'399481'!$C238),日收益率!C239,"")),"")</f>
        <v>1.200292855851659E-3</v>
      </c>
      <c r="D239" s="4" t="str">
        <f ca="1">IFERROR(IF(AND('排序（修正久期）'!D238=1,'399481'!$B238&gt;='399481'!$C238),日收益率!D239,IF(AND('排序（修正久期）'!D238=MAX('排序（修正久期）'!$B238:$F238),'399481'!$B238&lt;'399481'!$C238),日收益率!D239,"")),"")</f>
        <v/>
      </c>
      <c r="E239" s="4" t="str">
        <f ca="1">IFERROR(IF(AND('排序（修正久期）'!E238=1,'399481'!$B238&gt;='399481'!$C238),日收益率!E239,IF(AND('排序（修正久期）'!E238=MAX('排序（修正久期）'!$B238:$F238),'399481'!$B238&lt;'399481'!$C238),日收益率!E239,"")),"")</f>
        <v/>
      </c>
      <c r="F239" s="4" t="str">
        <f ca="1">IFERROR(IF(AND('排序（修正久期）'!F238=1,'399481'!$B238&gt;='399481'!$C238),日收益率!F239,IF(AND('排序（修正久期）'!F238=MAX('排序（修正久期）'!$B238:$F238),'399481'!$B238&lt;'399481'!$C238),日收益率!F239,"")),"")</f>
        <v/>
      </c>
      <c r="H239" s="9">
        <f t="shared" ca="1" si="3"/>
        <v>1.0394326814422477</v>
      </c>
    </row>
    <row r="240" spans="1:8" x14ac:dyDescent="0.15">
      <c r="A240" s="1">
        <v>42633</v>
      </c>
      <c r="B240" s="4" t="str">
        <f ca="1">IFERROR(IF(AND('排序（修正久期）'!B239=1,'399481'!$B239&gt;='399481'!$C239),日收益率!B240,IF(AND('排序（修正久期）'!B239=MAX('排序（修正久期）'!$B239:$F239),'399481'!$B239&lt;'399481'!$C239),日收益率!B240,"")),"")</f>
        <v/>
      </c>
      <c r="C240" s="4">
        <f ca="1">IFERROR(IF(AND('排序（修正久期）'!C239=1,'399481'!$B239&gt;='399481'!$C239),日收益率!C240,IF(AND('排序（修正久期）'!C239=MAX('排序（修正久期）'!$B239:$F239),'399481'!$B239&lt;'399481'!$C239),日收益率!C240,"")),"")</f>
        <v>1.2599006107283373E-4</v>
      </c>
      <c r="D240" s="4" t="str">
        <f ca="1">IFERROR(IF(AND('排序（修正久期）'!D239=1,'399481'!$B239&gt;='399481'!$C239),日收益率!D240,IF(AND('排序（修正久期）'!D239=MAX('排序（修正久期）'!$B239:$F239),'399481'!$B239&lt;'399481'!$C239),日收益率!D240,"")),"")</f>
        <v/>
      </c>
      <c r="E240" s="4" t="str">
        <f ca="1">IFERROR(IF(AND('排序（修正久期）'!E239=1,'399481'!$B239&gt;='399481'!$C239),日收益率!E240,IF(AND('排序（修正久期）'!E239=MAX('排序（修正久期）'!$B239:$F239),'399481'!$B239&lt;'399481'!$C239),日收益率!E240,"")),"")</f>
        <v/>
      </c>
      <c r="F240" s="4" t="str">
        <f ca="1">IFERROR(IF(AND('排序（修正久期）'!F239=1,'399481'!$B239&gt;='399481'!$C239),日收益率!F240,IF(AND('排序（修正久期）'!F239=MAX('排序（修正久期）'!$B239:$F239),'399481'!$B239&lt;'399481'!$C239),日收益率!F240,"")),"")</f>
        <v/>
      </c>
      <c r="H240" s="9">
        <f t="shared" ca="1" si="3"/>
        <v>1.0395636396292636</v>
      </c>
    </row>
    <row r="241" spans="1:8" x14ac:dyDescent="0.15">
      <c r="A241" s="1">
        <v>42634</v>
      </c>
      <c r="B241" s="4" t="str">
        <f ca="1">IFERROR(IF(AND('排序（修正久期）'!B240=1,'399481'!$B240&gt;='399481'!$C240),日收益率!B241,IF(AND('排序（修正久期）'!B240=MAX('排序（修正久期）'!$B240:$F240),'399481'!$B240&lt;'399481'!$C240),日收益率!B241,"")),"")</f>
        <v/>
      </c>
      <c r="C241" s="4">
        <f ca="1">IFERROR(IF(AND('排序（修正久期）'!C240=1,'399481'!$B240&gt;='399481'!$C240),日收益率!C241,IF(AND('排序（修正久期）'!C240=MAX('排序（修正久期）'!$B240:$F240),'399481'!$B240&lt;'399481'!$C240),日收益率!C241,"")),"")</f>
        <v>-1.5844176421020428E-4</v>
      </c>
      <c r="D241" s="4" t="str">
        <f ca="1">IFERROR(IF(AND('排序（修正久期）'!D240=1,'399481'!$B240&gt;='399481'!$C240),日收益率!D241,IF(AND('排序（修正久期）'!D240=MAX('排序（修正久期）'!$B240:$F240),'399481'!$B240&lt;'399481'!$C240),日收益率!D241,"")),"")</f>
        <v/>
      </c>
      <c r="E241" s="4" t="str">
        <f ca="1">IFERROR(IF(AND('排序（修正久期）'!E240=1,'399481'!$B240&gt;='399481'!$C240),日收益率!E241,IF(AND('排序（修正久期）'!E240=MAX('排序（修正久期）'!$B240:$F240),'399481'!$B240&lt;'399481'!$C240),日收益率!E241,"")),"")</f>
        <v/>
      </c>
      <c r="F241" s="4" t="str">
        <f ca="1">IFERROR(IF(AND('排序（修正久期）'!F240=1,'399481'!$B240&gt;='399481'!$C240),日收益率!F241,IF(AND('排序（修正久期）'!F240=MAX('排序（修正久期）'!$B240:$F240),'399481'!$B240&lt;'399481'!$C240),日收益率!F241,"")),"")</f>
        <v/>
      </c>
      <c r="H241" s="9">
        <f t="shared" ca="1" si="3"/>
        <v>1.0393989293321919</v>
      </c>
    </row>
    <row r="242" spans="1:8" x14ac:dyDescent="0.15">
      <c r="A242" s="1">
        <v>42635</v>
      </c>
      <c r="B242" s="4" t="str">
        <f ca="1">IFERROR(IF(AND('排序（修正久期）'!B241=1,'399481'!$B241&gt;='399481'!$C241),日收益率!B242,IF(AND('排序（修正久期）'!B241=MAX('排序（修正久期）'!$B241:$F241),'399481'!$B241&lt;'399481'!$C241),日收益率!B242,"")),"")</f>
        <v/>
      </c>
      <c r="C242" s="4">
        <f ca="1">IFERROR(IF(AND('排序（修正久期）'!C241=1,'399481'!$B241&gt;='399481'!$C241),日收益率!C242,IF(AND('排序（修正久期）'!C241=MAX('排序（修正久期）'!$B241:$F241),'399481'!$B241&lt;'399481'!$C241),日收益率!C242,"")),"")</f>
        <v>-4.425382236383113E-3</v>
      </c>
      <c r="D242" s="4" t="str">
        <f ca="1">IFERROR(IF(AND('排序（修正久期）'!D241=1,'399481'!$B241&gt;='399481'!$C241),日收益率!D242,IF(AND('排序（修正久期）'!D241=MAX('排序（修正久期）'!$B241:$F241),'399481'!$B241&lt;'399481'!$C241),日收益率!D242,"")),"")</f>
        <v/>
      </c>
      <c r="E242" s="4" t="str">
        <f ca="1">IFERROR(IF(AND('排序（修正久期）'!E241=1,'399481'!$B241&gt;='399481'!$C241),日收益率!E242,IF(AND('排序（修正久期）'!E241=MAX('排序（修正久期）'!$B241:$F241),'399481'!$B241&lt;'399481'!$C241),日收益率!E242,"")),"")</f>
        <v/>
      </c>
      <c r="F242" s="4" t="str">
        <f ca="1">IFERROR(IF(AND('排序（修正久期）'!F241=1,'399481'!$B241&gt;='399481'!$C241),日收益率!F242,IF(AND('排序（修正久期）'!F241=MAX('排序（修正久期）'!$B241:$F241),'399481'!$B241&lt;'399481'!$C241),日收益率!F242,"")),"")</f>
        <v/>
      </c>
      <c r="H242" s="9">
        <f t="shared" ca="1" si="3"/>
        <v>1.0347991917738095</v>
      </c>
    </row>
    <row r="243" spans="1:8" x14ac:dyDescent="0.15">
      <c r="A243" s="1">
        <v>42636</v>
      </c>
      <c r="B243" s="4" t="str">
        <f ca="1">IFERROR(IF(AND('排序（修正久期）'!B242=1,'399481'!$B242&gt;='399481'!$C242),日收益率!B243,IF(AND('排序（修正久期）'!B242=MAX('排序（修正久期）'!$B242:$F242),'399481'!$B242&lt;'399481'!$C242),日收益率!B243,"")),"")</f>
        <v/>
      </c>
      <c r="C243" s="4">
        <f ca="1">IFERROR(IF(AND('排序（修正久期）'!C242=1,'399481'!$B242&gt;='399481'!$C242),日收益率!C243,IF(AND('排序（修正久期）'!C242=MAX('排序（修正久期）'!$B242:$F242),'399481'!$B242&lt;'399481'!$C242),日收益率!C243,"")),"")</f>
        <v>4.5076780565449504E-3</v>
      </c>
      <c r="D243" s="4" t="str">
        <f ca="1">IFERROR(IF(AND('排序（修正久期）'!D242=1,'399481'!$B242&gt;='399481'!$C242),日收益率!D243,IF(AND('排序（修正久期）'!D242=MAX('排序（修正久期）'!$B242:$F242),'399481'!$B242&lt;'399481'!$C242),日收益率!D243,"")),"")</f>
        <v/>
      </c>
      <c r="E243" s="4" t="str">
        <f ca="1">IFERROR(IF(AND('排序（修正久期）'!E242=1,'399481'!$B242&gt;='399481'!$C242),日收益率!E243,IF(AND('排序（修正久期）'!E242=MAX('排序（修正久期）'!$B242:$F242),'399481'!$B242&lt;'399481'!$C242),日收益率!E243,"")),"")</f>
        <v/>
      </c>
      <c r="F243" s="4" t="str">
        <f ca="1">IFERROR(IF(AND('排序（修正久期）'!F242=1,'399481'!$B242&gt;='399481'!$C242),日收益率!F243,IF(AND('排序（修正久期）'!F242=MAX('排序（修正久期）'!$B242:$F242),'399481'!$B242&lt;'399481'!$C242),日收益率!F243,"")),"")</f>
        <v/>
      </c>
      <c r="H243" s="9">
        <f t="shared" ca="1" si="3"/>
        <v>1.0394637333834988</v>
      </c>
    </row>
    <row r="244" spans="1:8" x14ac:dyDescent="0.15">
      <c r="A244" s="1">
        <v>42639</v>
      </c>
      <c r="B244" s="4" t="str">
        <f ca="1">IFERROR(IF(AND('排序（修正久期）'!B243=1,'399481'!$B243&gt;='399481'!$C243),日收益率!B244,IF(AND('排序（修正久期）'!B243=MAX('排序（修正久期）'!$B243:$F243),'399481'!$B243&lt;'399481'!$C243),日收益率!B244,"")),"")</f>
        <v/>
      </c>
      <c r="C244" s="4">
        <f ca="1">IFERROR(IF(AND('排序（修正久期）'!C243=1,'399481'!$B243&gt;='399481'!$C243),日收益率!C244,IF(AND('排序（修正久期）'!C243=MAX('排序（修正久期）'!$B243:$F243),'399481'!$B243&lt;'399481'!$C243),日收益率!C244,"")),"")</f>
        <v>7.5721661200778279E-4</v>
      </c>
      <c r="D244" s="4" t="str">
        <f ca="1">IFERROR(IF(AND('排序（修正久期）'!D243=1,'399481'!$B243&gt;='399481'!$C243),日收益率!D244,IF(AND('排序（修正久期）'!D243=MAX('排序（修正久期）'!$B243:$F243),'399481'!$B243&lt;'399481'!$C243),日收益率!D244,"")),"")</f>
        <v/>
      </c>
      <c r="E244" s="4" t="str">
        <f ca="1">IFERROR(IF(AND('排序（修正久期）'!E243=1,'399481'!$B243&gt;='399481'!$C243),日收益率!E244,IF(AND('排序（修正久期）'!E243=MAX('排序（修正久期）'!$B243:$F243),'399481'!$B243&lt;'399481'!$C243),日收益率!E244,"")),"")</f>
        <v/>
      </c>
      <c r="F244" s="4" t="str">
        <f ca="1">IFERROR(IF(AND('排序（修正久期）'!F243=1,'399481'!$B243&gt;='399481'!$C243),日收益率!F244,IF(AND('排序（修正久期）'!F243=MAX('排序（修正久期）'!$B243:$F243),'399481'!$B243&lt;'399481'!$C243),日收益率!F244,"")),"")</f>
        <v/>
      </c>
      <c r="H244" s="9">
        <f t="shared" ca="1" si="3"/>
        <v>1.0402508325899964</v>
      </c>
    </row>
    <row r="245" spans="1:8" x14ac:dyDescent="0.15">
      <c r="A245" s="1">
        <v>42640</v>
      </c>
      <c r="B245" s="4" t="str">
        <f ca="1">IFERROR(IF(AND('排序（修正久期）'!B244=1,'399481'!$B244&gt;='399481'!$C244),日收益率!B245,IF(AND('排序（修正久期）'!B244=MAX('排序（修正久期）'!$B244:$F244),'399481'!$B244&lt;'399481'!$C244),日收益率!B245,"")),"")</f>
        <v/>
      </c>
      <c r="C245" s="4">
        <f ca="1">IFERROR(IF(AND('排序（修正久期）'!C244=1,'399481'!$B244&gt;='399481'!$C244),日收益率!C245,IF(AND('排序（修正久期）'!C244=MAX('排序（修正久期）'!$B244:$F244),'399481'!$B244&lt;'399481'!$C244),日收益率!C245,"")),"")</f>
        <v>-7.2679323251678696E-4</v>
      </c>
      <c r="D245" s="4" t="str">
        <f ca="1">IFERROR(IF(AND('排序（修正久期）'!D244=1,'399481'!$B244&gt;='399481'!$C244),日收益率!D245,IF(AND('排序（修正久期）'!D244=MAX('排序（修正久期）'!$B244:$F244),'399481'!$B244&lt;'399481'!$C244),日收益率!D245,"")),"")</f>
        <v/>
      </c>
      <c r="E245" s="4" t="str">
        <f ca="1">IFERROR(IF(AND('排序（修正久期）'!E244=1,'399481'!$B244&gt;='399481'!$C244),日收益率!E245,IF(AND('排序（修正久期）'!E244=MAX('排序（修正久期）'!$B244:$F244),'399481'!$B244&lt;'399481'!$C244),日收益率!E245,"")),"")</f>
        <v/>
      </c>
      <c r="F245" s="4" t="str">
        <f ca="1">IFERROR(IF(AND('排序（修正久期）'!F244=1,'399481'!$B244&gt;='399481'!$C244),日收益率!F245,IF(AND('排序（修正久期）'!F244=MAX('排序（修正久期）'!$B244:$F244),'399481'!$B244&lt;'399481'!$C244),日收益率!F245,"")),"")</f>
        <v/>
      </c>
      <c r="H245" s="9">
        <f t="shared" ca="1" si="3"/>
        <v>1.03949478532475</v>
      </c>
    </row>
    <row r="246" spans="1:8" x14ac:dyDescent="0.15">
      <c r="A246" s="1">
        <v>42641</v>
      </c>
      <c r="B246" s="4" t="str">
        <f ca="1">IFERROR(IF(AND('排序（修正久期）'!B245=1,'399481'!$B245&gt;='399481'!$C245),日收益率!B246,IF(AND('排序（修正久期）'!B245=MAX('排序（修正久期）'!$B245:$F245),'399481'!$B245&lt;'399481'!$C245),日收益率!B246,"")),"")</f>
        <v/>
      </c>
      <c r="C246" s="4">
        <f ca="1">IFERROR(IF(AND('排序（修正久期）'!C245=1,'399481'!$B245&gt;='399481'!$C245),日收益率!C246,IF(AND('排序（修正久期）'!C245=MAX('排序（修正久期）'!$B245:$F245),'399481'!$B245&lt;'399481'!$C245),日收益率!C246,"")),"")</f>
        <v>3.1560572921796037E-4</v>
      </c>
      <c r="D246" s="4" t="str">
        <f ca="1">IFERROR(IF(AND('排序（修正久期）'!D245=1,'399481'!$B245&gt;='399481'!$C245),日收益率!D246,IF(AND('排序（修正久期）'!D245=MAX('排序（修正久期）'!$B245:$F245),'399481'!$B245&lt;'399481'!$C245),日收益率!D246,"")),"")</f>
        <v/>
      </c>
      <c r="E246" s="4" t="str">
        <f ca="1">IFERROR(IF(AND('排序（修正久期）'!E245=1,'399481'!$B245&gt;='399481'!$C245),日收益率!E246,IF(AND('排序（修正久期）'!E245=MAX('排序（修正久期）'!$B245:$F245),'399481'!$B245&lt;'399481'!$C245),日收益率!E246,"")),"")</f>
        <v/>
      </c>
      <c r="F246" s="4" t="str">
        <f ca="1">IFERROR(IF(AND('排序（修正久期）'!F245=1,'399481'!$B245&gt;='399481'!$C245),日收益率!F246,IF(AND('排序（修正久期）'!F245=MAX('排序（修正久期）'!$B245:$F245),'399481'!$B245&lt;'399481'!$C245),日收益率!F246,"")),"")</f>
        <v/>
      </c>
      <c r="H246" s="9">
        <f t="shared" ca="1" si="3"/>
        <v>1.0398228558344906</v>
      </c>
    </row>
    <row r="247" spans="1:8" x14ac:dyDescent="0.15">
      <c r="A247" s="1">
        <v>42642</v>
      </c>
      <c r="B247" s="4" t="str">
        <f ca="1">IFERROR(IF(AND('排序（修正久期）'!B246=1,'399481'!$B246&gt;='399481'!$C246),日收益率!B247,IF(AND('排序（修正久期）'!B246=MAX('排序（修正久期）'!$B246:$F246),'399481'!$B246&lt;'399481'!$C246),日收益率!B247,"")),"")</f>
        <v/>
      </c>
      <c r="C247" s="4">
        <f ca="1">IFERROR(IF(AND('排序（修正久期）'!C246=1,'399481'!$B246&gt;='399481'!$C246),日收益率!C247,IF(AND('排序（修正久期）'!C246=MAX('排序（修正久期）'!$B246:$F246),'399481'!$B246&lt;'399481'!$C246),日收益率!C247,"")),"")</f>
        <v>3.1550615366837675E-4</v>
      </c>
      <c r="D247" s="4" t="str">
        <f ca="1">IFERROR(IF(AND('排序（修正久期）'!D246=1,'399481'!$B246&gt;='399481'!$C246),日收益率!D247,IF(AND('排序（修正久期）'!D246=MAX('排序（修正久期）'!$B246:$F246),'399481'!$B246&lt;'399481'!$C246),日收益率!D247,"")),"")</f>
        <v/>
      </c>
      <c r="E247" s="4" t="str">
        <f ca="1">IFERROR(IF(AND('排序（修正久期）'!E246=1,'399481'!$B246&gt;='399481'!$C246),日收益率!E247,IF(AND('排序（修正久期）'!E246=MAX('排序（修正久期）'!$B246:$F246),'399481'!$B246&lt;'399481'!$C246),日收益率!E247,"")),"")</f>
        <v/>
      </c>
      <c r="F247" s="4" t="str">
        <f ca="1">IFERROR(IF(AND('排序（修正久期）'!F246=1,'399481'!$B246&gt;='399481'!$C246),日收益率!F247,IF(AND('排序（修正久期）'!F246=MAX('排序（修正久期）'!$B246:$F246),'399481'!$B246&lt;'399481'!$C246),日收益率!F247,"")),"")</f>
        <v/>
      </c>
      <c r="H247" s="9">
        <f t="shared" ca="1" si="3"/>
        <v>1.0401509263442315</v>
      </c>
    </row>
    <row r="248" spans="1:8" x14ac:dyDescent="0.15">
      <c r="A248" s="1">
        <v>42643</v>
      </c>
      <c r="B248" s="4" t="str">
        <f ca="1">IFERROR(IF(AND('排序（修正久期）'!B247=1,'399481'!$B247&gt;='399481'!$C247),日收益率!B248,IF(AND('排序（修正久期）'!B247=MAX('排序（修正久期）'!$B247:$F247),'399481'!$B247&lt;'399481'!$C247),日收益率!B248,"")),"")</f>
        <v/>
      </c>
      <c r="C248" s="4">
        <f ca="1">IFERROR(IF(AND('排序（修正久期）'!C247=1,'399481'!$B247&gt;='399481'!$C247),日收益率!C248,IF(AND('排序（修正久期）'!C247=MAX('排序（修正久期）'!$B247:$F247),'399481'!$B247&lt;'399481'!$C247),日收益率!C248,"")),"")</f>
        <v>2.3999460044599186E-3</v>
      </c>
      <c r="D248" s="4" t="str">
        <f ca="1">IFERROR(IF(AND('排序（修正久期）'!D247=1,'399481'!$B247&gt;='399481'!$C247),日收益率!D248,IF(AND('排序（修正久期）'!D247=MAX('排序（修正久期）'!$B247:$F247),'399481'!$B247&lt;'399481'!$C247),日收益率!D248,"")),"")</f>
        <v/>
      </c>
      <c r="E248" s="4" t="str">
        <f ca="1">IFERROR(IF(AND('排序（修正久期）'!E247=1,'399481'!$B247&gt;='399481'!$C247),日收益率!E248,IF(AND('排序（修正久期）'!E247=MAX('排序（修正久期）'!$B247:$F247),'399481'!$B247&lt;'399481'!$C247),日收益率!E248,"")),"")</f>
        <v/>
      </c>
      <c r="F248" s="4" t="str">
        <f ca="1">IFERROR(IF(AND('排序（修正久期）'!F247=1,'399481'!$B247&gt;='399481'!$C247),日收益率!F248,IF(AND('排序（修正久期）'!F247=MAX('排序（修正久期）'!$B247:$F247),'399481'!$B247&lt;'399481'!$C247),日收益率!F248,"")),"")</f>
        <v/>
      </c>
      <c r="H248" s="9">
        <f t="shared" ca="1" si="3"/>
        <v>1.0426472324039466</v>
      </c>
    </row>
    <row r="249" spans="1:8" x14ac:dyDescent="0.15">
      <c r="A249" s="1">
        <v>42653</v>
      </c>
      <c r="B249" s="4" t="str">
        <f ca="1">IFERROR(IF(AND('排序（修正久期）'!B248=1,'399481'!$B248&gt;='399481'!$C248),日收益率!B249,IF(AND('排序（修正久期）'!B248=MAX('排序（修正久期）'!$B248:$F248),'399481'!$B248&lt;'399481'!$C248),日收益率!B249,"")),"")</f>
        <v/>
      </c>
      <c r="C249" s="4">
        <f ca="1">IFERROR(IF(AND('排序（修正久期）'!C248=1,'399481'!$B248&gt;='399481'!$C248),日收益率!C249,IF(AND('排序（修正久期）'!C248=MAX('排序（修正久期）'!$B248:$F248),'399481'!$B248&lt;'399481'!$C248),日收益率!C249,"")),"")</f>
        <v>8.7791651505986223E-4</v>
      </c>
      <c r="D249" s="4" t="str">
        <f ca="1">IFERROR(IF(AND('排序（修正久期）'!D248=1,'399481'!$B248&gt;='399481'!$C248),日收益率!D249,IF(AND('排序（修正久期）'!D248=MAX('排序（修正久期）'!$B248:$F248),'399481'!$B248&lt;'399481'!$C248),日收益率!D249,"")),"")</f>
        <v/>
      </c>
      <c r="E249" s="4" t="str">
        <f ca="1">IFERROR(IF(AND('排序（修正久期）'!E248=1,'399481'!$B248&gt;='399481'!$C248),日收益率!E249,IF(AND('排序（修正久期）'!E248=MAX('排序（修正久期）'!$B248:$F248),'399481'!$B248&lt;'399481'!$C248),日收益率!E249,"")),"")</f>
        <v/>
      </c>
      <c r="F249" s="4" t="str">
        <f ca="1">IFERROR(IF(AND('排序（修正久期）'!F248=1,'399481'!$B248&gt;='399481'!$C248),日收益率!F249,IF(AND('排序（修正久期）'!F248=MAX('排序（修正久期）'!$B248:$F248),'399481'!$B248&lt;'399481'!$C248),日收益率!F249,"")),"")</f>
        <v/>
      </c>
      <c r="H249" s="9">
        <f t="shared" ca="1" si="3"/>
        <v>1.0435625896286556</v>
      </c>
    </row>
    <row r="250" spans="1:8" x14ac:dyDescent="0.15">
      <c r="A250" s="1">
        <v>42654</v>
      </c>
      <c r="B250" s="4" t="str">
        <f ca="1">IFERROR(IF(AND('排序（修正久期）'!B249=1,'399481'!$B249&gt;='399481'!$C249),日收益率!B250,IF(AND('排序（修正久期）'!B249=MAX('排序（修正久期）'!$B249:$F249),'399481'!$B249&lt;'399481'!$C249),日收益率!B250,"")),"")</f>
        <v/>
      </c>
      <c r="C250" s="4">
        <f ca="1">IFERROR(IF(AND('排序（修正久期）'!C249=1,'399481'!$B249&gt;='399481'!$C249),日收益率!C250,IF(AND('排序（修正久期）'!C249=MAX('排序（修正久期）'!$B249:$F249),'399481'!$B249&lt;'399481'!$C249),日收益率!C250,"")),"")</f>
        <v>8.8102763270070383E-4</v>
      </c>
      <c r="D250" s="4" t="str">
        <f ca="1">IFERROR(IF(AND('排序（修正久期）'!D249=1,'399481'!$B249&gt;='399481'!$C249),日收益率!D250,IF(AND('排序（修正久期）'!D249=MAX('排序（修正久期）'!$B249:$F249),'399481'!$B249&lt;'399481'!$C249),日收益率!D250,"")),"")</f>
        <v/>
      </c>
      <c r="E250" s="4" t="str">
        <f ca="1">IFERROR(IF(AND('排序（修正久期）'!E249=1,'399481'!$B249&gt;='399481'!$C249),日收益率!E250,IF(AND('排序（修正久期）'!E249=MAX('排序（修正久期）'!$B249:$F249),'399481'!$B249&lt;'399481'!$C249),日收益率!E250,"")),"")</f>
        <v/>
      </c>
      <c r="F250" s="4" t="str">
        <f ca="1">IFERROR(IF(AND('排序（修正久期）'!F249=1,'399481'!$B249&gt;='399481'!$C249),日收益率!F250,IF(AND('排序（修正久期）'!F249=MAX('排序（修正久期）'!$B249:$F249),'399481'!$B249&lt;'399481'!$C249),日收益率!F250,"")),"")</f>
        <v/>
      </c>
      <c r="H250" s="9">
        <f t="shared" ca="1" si="3"/>
        <v>1.0444819971065711</v>
      </c>
    </row>
    <row r="251" spans="1:8" x14ac:dyDescent="0.15">
      <c r="A251" s="1">
        <v>42655</v>
      </c>
      <c r="B251" s="4" t="str">
        <f ca="1">IFERROR(IF(AND('排序（修正久期）'!B250=1,'399481'!$B250&gt;='399481'!$C250),日收益率!B251,IF(AND('排序（修正久期）'!B250=MAX('排序（修正久期）'!$B250:$F250),'399481'!$B250&lt;'399481'!$C250),日收益率!B251,"")),"")</f>
        <v/>
      </c>
      <c r="C251" s="4">
        <f ca="1">IFERROR(IF(AND('排序（修正久期）'!C250=1,'399481'!$B250&gt;='399481'!$C250),日收益率!C251,IF(AND('排序（修正久期）'!C250=MAX('排序（修正久期）'!$B250:$F250),'399481'!$B250&lt;'399481'!$C250),日收益率!C251,"")),"")</f>
        <v>2.1973987968593178E-4</v>
      </c>
      <c r="D251" s="4" t="str">
        <f ca="1">IFERROR(IF(AND('排序（修正久期）'!D250=1,'399481'!$B250&gt;='399481'!$C250),日收益率!D251,IF(AND('排序（修正久期）'!D250=MAX('排序（修正久期）'!$B250:$F250),'399481'!$B250&lt;'399481'!$C250),日收益率!D251,"")),"")</f>
        <v/>
      </c>
      <c r="E251" s="4" t="str">
        <f ca="1">IFERROR(IF(AND('排序（修正久期）'!E250=1,'399481'!$B250&gt;='399481'!$C250),日收益率!E251,IF(AND('排序（修正久期）'!E250=MAX('排序（修正久期）'!$B250:$F250),'399481'!$B250&lt;'399481'!$C250),日收益率!E251,"")),"")</f>
        <v/>
      </c>
      <c r="F251" s="4" t="str">
        <f ca="1">IFERROR(IF(AND('排序（修正久期）'!F250=1,'399481'!$B250&gt;='399481'!$C250),日收益率!F251,IF(AND('排序（修正久期）'!F250=MAX('排序（修正久期）'!$B250:$F250),'399481'!$B250&lt;'399481'!$C250),日收益率!F251,"")),"")</f>
        <v/>
      </c>
      <c r="H251" s="9">
        <f t="shared" ca="1" si="3"/>
        <v>1.0447115114549494</v>
      </c>
    </row>
    <row r="252" spans="1:8" x14ac:dyDescent="0.15">
      <c r="A252" s="1">
        <v>42656</v>
      </c>
      <c r="B252" s="4" t="str">
        <f ca="1">IFERROR(IF(AND('排序（修正久期）'!B251=1,'399481'!$B251&gt;='399481'!$C251),日收益率!B252,IF(AND('排序（修正久期）'!B251=MAX('排序（修正久期）'!$B251:$F251),'399481'!$B251&lt;'399481'!$C251),日收益率!B252,"")),"")</f>
        <v/>
      </c>
      <c r="C252" s="4">
        <f ca="1">IFERROR(IF(AND('排序（修正久期）'!C251=1,'399481'!$B251&gt;='399481'!$C251),日收益率!C252,IF(AND('排序（修正久期）'!C251=MAX('排序（修正久期）'!$B251:$F251),'399481'!$B251&lt;'399481'!$C251),日收益率!C252,"")),"")</f>
        <v>3.1015285366420287E-5</v>
      </c>
      <c r="D252" s="4" t="str">
        <f ca="1">IFERROR(IF(AND('排序（修正久期）'!D251=1,'399481'!$B251&gt;='399481'!$C251),日收益率!D252,IF(AND('排序（修正久期）'!D251=MAX('排序（修正久期）'!$B251:$F251),'399481'!$B251&lt;'399481'!$C251),日收益率!D252,"")),"")</f>
        <v/>
      </c>
      <c r="E252" s="4" t="str">
        <f ca="1">IFERROR(IF(AND('排序（修正久期）'!E251=1,'399481'!$B251&gt;='399481'!$C251),日收益率!E252,IF(AND('排序（修正久期）'!E251=MAX('排序（修正久期）'!$B251:$F251),'399481'!$B251&lt;'399481'!$C251),日收益率!E252,"")),"")</f>
        <v/>
      </c>
      <c r="F252" s="4" t="str">
        <f ca="1">IFERROR(IF(AND('排序（修正久期）'!F251=1,'399481'!$B251&gt;='399481'!$C251),日收益率!F252,IF(AND('排序（修正久期）'!F251=MAX('排序（修正久期）'!$B251:$F251),'399481'!$B251&lt;'399481'!$C251),日收益率!F252,"")),"")</f>
        <v/>
      </c>
      <c r="H252" s="9">
        <f t="shared" ca="1" si="3"/>
        <v>1.0447439134806029</v>
      </c>
    </row>
    <row r="253" spans="1:8" x14ac:dyDescent="0.15">
      <c r="A253" s="1">
        <v>42657</v>
      </c>
      <c r="B253" s="4" t="str">
        <f ca="1">IFERROR(IF(AND('排序（修正久期）'!B252=1,'399481'!$B252&gt;='399481'!$C252),日收益率!B253,IF(AND('排序（修正久期）'!B252=MAX('排序（修正久期）'!$B252:$F252),'399481'!$B252&lt;'399481'!$C252),日收益率!B253,"")),"")</f>
        <v/>
      </c>
      <c r="C253" s="4">
        <f ca="1">IFERROR(IF(AND('排序（修正久期）'!C252=1,'399481'!$B252&gt;='399481'!$C252),日收益率!C253,IF(AND('排序（修正久期）'!C252=MAX('排序（修正久期）'!$B252:$F252),'399481'!$B252&lt;'399481'!$C252),日收益率!C253,"")),"")</f>
        <v>3.0497418057573444E-3</v>
      </c>
      <c r="D253" s="4" t="str">
        <f ca="1">IFERROR(IF(AND('排序（修正久期）'!D252=1,'399481'!$B252&gt;='399481'!$C252),日收益率!D253,IF(AND('排序（修正久期）'!D252=MAX('排序（修正久期）'!$B252:$F252),'399481'!$B252&lt;'399481'!$C252),日收益率!D253,"")),"")</f>
        <v/>
      </c>
      <c r="E253" s="4" t="str">
        <f ca="1">IFERROR(IF(AND('排序（修正久期）'!E252=1,'399481'!$B252&gt;='399481'!$C252),日收益率!E253,IF(AND('排序（修正久期）'!E252=MAX('排序（修正久期）'!$B252:$F252),'399481'!$B252&lt;'399481'!$C252),日收益率!E253,"")),"")</f>
        <v/>
      </c>
      <c r="F253" s="4" t="str">
        <f ca="1">IFERROR(IF(AND('排序（修正久期）'!F252=1,'399481'!$B252&gt;='399481'!$C252),日收益率!F253,IF(AND('排序（修正久期）'!F252=MAX('排序（修正久期）'!$B252:$F252),'399481'!$B252&lt;'399481'!$C252),日收益率!F253,"")),"")</f>
        <v/>
      </c>
      <c r="H253" s="9">
        <f t="shared" ca="1" si="3"/>
        <v>1.0479301126698553</v>
      </c>
    </row>
    <row r="254" spans="1:8" x14ac:dyDescent="0.15">
      <c r="A254" s="1">
        <v>42660</v>
      </c>
      <c r="B254" s="4" t="str">
        <f ca="1">IFERROR(IF(AND('排序（修正久期）'!B253=1,'399481'!$B253&gt;='399481'!$C253),日收益率!B254,IF(AND('排序（修正久期）'!B253=MAX('排序（修正久期）'!$B253:$F253),'399481'!$B253&lt;'399481'!$C253),日收益率!B254,"")),"")</f>
        <v/>
      </c>
      <c r="C254" s="4">
        <f ca="1">IFERROR(IF(AND('排序（修正久期）'!C253=1,'399481'!$B253&gt;='399481'!$C253),日收益率!C254,IF(AND('排序（修正久期）'!C253=MAX('排序（修正久期）'!$B253:$F253),'399481'!$B253&lt;'399481'!$C253),日收益率!C254,"")),"")</f>
        <v>7.5109894923452991E-4</v>
      </c>
      <c r="D254" s="4" t="str">
        <f ca="1">IFERROR(IF(AND('排序（修正久期）'!D253=1,'399481'!$B253&gt;='399481'!$C253),日收益率!D254,IF(AND('排序（修正久期）'!D253=MAX('排序（修正久期）'!$B253:$F253),'399481'!$B253&lt;'399481'!$C253),日收益率!D254,"")),"")</f>
        <v/>
      </c>
      <c r="E254" s="4" t="str">
        <f ca="1">IFERROR(IF(AND('排序（修正久期）'!E253=1,'399481'!$B253&gt;='399481'!$C253),日收益率!E254,IF(AND('排序（修正久期）'!E253=MAX('排序（修正久期）'!$B253:$F253),'399481'!$B253&lt;'399481'!$C253),日收益率!E254,"")),"")</f>
        <v/>
      </c>
      <c r="F254" s="4" t="str">
        <f ca="1">IFERROR(IF(AND('排序（修正久期）'!F253=1,'399481'!$B253&gt;='399481'!$C253),日收益率!F254,IF(AND('排序（修正久期）'!F253=MAX('排序（修正久期）'!$B253:$F253),'399481'!$B253&lt;'399481'!$C253),日收益率!F254,"")),"")</f>
        <v/>
      </c>
      <c r="H254" s="9">
        <f t="shared" ca="1" si="3"/>
        <v>1.0487172118763528</v>
      </c>
    </row>
    <row r="255" spans="1:8" x14ac:dyDescent="0.15">
      <c r="A255" s="1">
        <v>42661</v>
      </c>
      <c r="B255" s="4" t="str">
        <f ca="1">IFERROR(IF(AND('排序（修正久期）'!B254=1,'399481'!$B254&gt;='399481'!$C254),日收益率!B255,IF(AND('排序（修正久期）'!B254=MAX('排序（修正久期）'!$B254:$F254),'399481'!$B254&lt;'399481'!$C254),日收益率!B255,"")),"")</f>
        <v/>
      </c>
      <c r="C255" s="4">
        <f ca="1">IFERROR(IF(AND('排序（修正久期）'!C254=1,'399481'!$B254&gt;='399481'!$C254),日收益率!C255,IF(AND('排序（修正久期）'!C254=MAX('排序（修正久期）'!$B254:$F254),'399481'!$B254&lt;'399481'!$C254),日收益率!C255,"")),"")</f>
        <v>-1.3787705383384585E-3</v>
      </c>
      <c r="D255" s="4" t="str">
        <f ca="1">IFERROR(IF(AND('排序（修正久期）'!D254=1,'399481'!$B254&gt;='399481'!$C254),日收益率!D255,IF(AND('排序（修正久期）'!D254=MAX('排序（修正久期）'!$B254:$F254),'399481'!$B254&lt;'399481'!$C254),日收益率!D255,"")),"")</f>
        <v/>
      </c>
      <c r="E255" s="4" t="str">
        <f ca="1">IFERROR(IF(AND('排序（修正久期）'!E254=1,'399481'!$B254&gt;='399481'!$C254),日收益率!E255,IF(AND('排序（修正久期）'!E254=MAX('排序（修正久期）'!$B254:$F254),'399481'!$B254&lt;'399481'!$C254),日收益率!E255,"")),"")</f>
        <v/>
      </c>
      <c r="F255" s="4" t="str">
        <f ca="1">IFERROR(IF(AND('排序（修正久期）'!F254=1,'399481'!$B254&gt;='399481'!$C254),日收益率!F255,IF(AND('排序（修正久期）'!F254=MAX('排序（修正久期）'!$B254:$F254),'399481'!$B254&lt;'399481'!$C254),日收益率!F255,"")),"")</f>
        <v/>
      </c>
      <c r="H255" s="9">
        <f t="shared" ca="1" si="3"/>
        <v>1.0472712714815693</v>
      </c>
    </row>
    <row r="256" spans="1:8" x14ac:dyDescent="0.15">
      <c r="A256" s="1">
        <v>42662</v>
      </c>
      <c r="B256" s="4" t="str">
        <f ca="1">IFERROR(IF(AND('排序（修正久期）'!B255=1,'399481'!$B255&gt;='399481'!$C255),日收益率!B256,IF(AND('排序（修正久期）'!B255=MAX('排序（修正久期）'!$B255:$F255),'399481'!$B255&lt;'399481'!$C255),日收益率!B256,"")),"")</f>
        <v/>
      </c>
      <c r="C256" s="4">
        <f ca="1">IFERROR(IF(AND('排序（修正久期）'!C255=1,'399481'!$B255&gt;='399481'!$C255),日收益率!C256,IF(AND('排序（修正久期）'!C255=MAX('排序（修正久期）'!$B255:$F255),'399481'!$B255&lt;'399481'!$C255),日收益率!C256,"")),"")</f>
        <v>-3.454908290232428E-4</v>
      </c>
      <c r="D256" s="4" t="str">
        <f ca="1">IFERROR(IF(AND('排序（修正久期）'!D255=1,'399481'!$B255&gt;='399481'!$C255),日收益率!D256,IF(AND('排序（修正久期）'!D255=MAX('排序（修正久期）'!$B255:$F255),'399481'!$B255&lt;'399481'!$C255),日收益率!D256,"")),"")</f>
        <v/>
      </c>
      <c r="E256" s="4" t="str">
        <f ca="1">IFERROR(IF(AND('排序（修正久期）'!E255=1,'399481'!$B255&gt;='399481'!$C255),日收益率!E256,IF(AND('排序（修正久期）'!E255=MAX('排序（修正久期）'!$B255:$F255),'399481'!$B255&lt;'399481'!$C255),日收益率!E256,"")),"")</f>
        <v/>
      </c>
      <c r="F256" s="4" t="str">
        <f ca="1">IFERROR(IF(AND('排序（修正久期）'!F255=1,'399481'!$B255&gt;='399481'!$C255),日收益率!F256,IF(AND('排序（修正久期）'!F255=MAX('排序（修正久期）'!$B255:$F255),'399481'!$B255&lt;'399481'!$C255),日收益率!F256,"")),"")</f>
        <v/>
      </c>
      <c r="H256" s="9">
        <f t="shared" ca="1" si="3"/>
        <v>1.046909448861773</v>
      </c>
    </row>
    <row r="257" spans="1:8" x14ac:dyDescent="0.15">
      <c r="A257" s="1">
        <v>42663</v>
      </c>
      <c r="B257" s="4" t="str">
        <f ca="1">IFERROR(IF(AND('排序（修正久期）'!B256=1,'399481'!$B256&gt;='399481'!$C256),日收益率!B257,IF(AND('排序（修正久期）'!B256=MAX('排序（修正久期）'!$B256:$F256),'399481'!$B256&lt;'399481'!$C256),日收益率!B257,"")),"")</f>
        <v/>
      </c>
      <c r="C257" s="4">
        <f ca="1">IFERROR(IF(AND('排序（修正久期）'!C256=1,'399481'!$B256&gt;='399481'!$C256),日收益率!C257,IF(AND('排序（修正久期）'!C256=MAX('排序（修正久期）'!$B256:$F256),'399481'!$B256&lt;'399481'!$C256),日收益率!C257,"")),"")</f>
        <v>-6.3705767048385376E-3</v>
      </c>
      <c r="D257" s="4" t="str">
        <f ca="1">IFERROR(IF(AND('排序（修正久期）'!D256=1,'399481'!$B256&gt;='399481'!$C256),日收益率!D257,IF(AND('排序（修正久期）'!D256=MAX('排序（修正久期）'!$B256:$F256),'399481'!$B256&lt;'399481'!$C256),日收益率!D257,"")),"")</f>
        <v/>
      </c>
      <c r="E257" s="4" t="str">
        <f ca="1">IFERROR(IF(AND('排序（修正久期）'!E256=1,'399481'!$B256&gt;='399481'!$C256),日收益率!E257,IF(AND('排序（修正久期）'!E256=MAX('排序（修正久期）'!$B256:$F256),'399481'!$B256&lt;'399481'!$C256),日收益率!E257,"")),"")</f>
        <v/>
      </c>
      <c r="F257" s="4" t="str">
        <f ca="1">IFERROR(IF(AND('排序（修正久期）'!F256=1,'399481'!$B256&gt;='399481'!$C256),日收益率!F257,IF(AND('排序（修正久期）'!F256=MAX('排序（修正久期）'!$B256:$F256),'399481'!$B256&lt;'399481'!$C256),日收益率!F257,"")),"")</f>
        <v/>
      </c>
      <c r="H257" s="9">
        <f t="shared" ca="1" si="3"/>
        <v>1.0402400319147789</v>
      </c>
    </row>
    <row r="258" spans="1:8" x14ac:dyDescent="0.15">
      <c r="A258" s="1">
        <v>42664</v>
      </c>
      <c r="B258" s="4" t="str">
        <f ca="1">IFERROR(IF(AND('排序（修正久期）'!B257=1,'399481'!$B257&gt;='399481'!$C257),日收益率!B258,IF(AND('排序（修正久期）'!B257=MAX('排序（修正久期）'!$B257:$F257),'399481'!$B257&lt;'399481'!$C257),日收益率!B258,"")),"")</f>
        <v/>
      </c>
      <c r="C258" s="4">
        <f ca="1">IFERROR(IF(AND('排序（修正久期）'!C257=1,'399481'!$B257&gt;='399481'!$C257),日收益率!C258,IF(AND('排序（修正久期）'!C257=MAX('排序（修正久期）'!$B257:$F257),'399481'!$B257&lt;'399481'!$C257),日收益率!C258,"")),"")</f>
        <v>-1.010642439974041E-2</v>
      </c>
      <c r="D258" s="4" t="str">
        <f ca="1">IFERROR(IF(AND('排序（修正久期）'!D257=1,'399481'!$B257&gt;='399481'!$C257),日收益率!D258,IF(AND('排序（修正久期）'!D257=MAX('排序（修正久期）'!$B257:$F257),'399481'!$B257&lt;'399481'!$C257),日收益率!D258,"")),"")</f>
        <v/>
      </c>
      <c r="E258" s="4" t="str">
        <f ca="1">IFERROR(IF(AND('排序（修正久期）'!E257=1,'399481'!$B257&gt;='399481'!$C257),日收益率!E258,IF(AND('排序（修正久期）'!E257=MAX('排序（修正久期）'!$B257:$F257),'399481'!$B257&lt;'399481'!$C257),日收益率!E258,"")),"")</f>
        <v/>
      </c>
      <c r="F258" s="4" t="str">
        <f ca="1">IFERROR(IF(AND('排序（修正久期）'!F257=1,'399481'!$B257&gt;='399481'!$C257),日收益率!F258,IF(AND('排序（修正久期）'!F257=MAX('排序（修正久期）'!$B257:$F257),'399481'!$B257&lt;'399481'!$C257),日收益率!F258,"")),"")</f>
        <v/>
      </c>
      <c r="H258" s="9">
        <f t="shared" ca="1" si="3"/>
        <v>1.0297269246746485</v>
      </c>
    </row>
    <row r="259" spans="1:8" x14ac:dyDescent="0.15">
      <c r="A259" s="1">
        <v>42667</v>
      </c>
      <c r="B259" s="4" t="str">
        <f ca="1">IFERROR(IF(AND('排序（修正久期）'!B258=1,'399481'!$B258&gt;='399481'!$C258),日收益率!B259,IF(AND('排序（修正久期）'!B258=MAX('排序（修正久期）'!$B258:$F258),'399481'!$B258&lt;'399481'!$C258),日收益率!B259,"")),"")</f>
        <v/>
      </c>
      <c r="C259" s="4">
        <f ca="1">IFERROR(IF(AND('排序（修正久期）'!C258=1,'399481'!$B258&gt;='399481'!$C258),日收益率!C259,IF(AND('排序（修正久期）'!C258=MAX('排序（修正久期）'!$B258:$F258),'399481'!$B258&lt;'399481'!$C258),日收益率!C259,"")),"")</f>
        <v>-1.9909192579646628E-2</v>
      </c>
      <c r="D259" s="4" t="str">
        <f ca="1">IFERROR(IF(AND('排序（修正久期）'!D258=1,'399481'!$B258&gt;='399481'!$C258),日收益率!D259,IF(AND('排序（修正久期）'!D258=MAX('排序（修正久期）'!$B258:$F258),'399481'!$B258&lt;'399481'!$C258),日收益率!D259,"")),"")</f>
        <v/>
      </c>
      <c r="E259" s="4" t="str">
        <f ca="1">IFERROR(IF(AND('排序（修正久期）'!E258=1,'399481'!$B258&gt;='399481'!$C258),日收益率!E259,IF(AND('排序（修正久期）'!E258=MAX('排序（修正久期）'!$B258:$F258),'399481'!$B258&lt;'399481'!$C258),日收益率!E259,"")),"")</f>
        <v/>
      </c>
      <c r="F259" s="4" t="str">
        <f ca="1">IFERROR(IF(AND('排序（修正久期）'!F258=1,'399481'!$B258&gt;='399481'!$C258),日收益率!F259,IF(AND('排序（修正久期）'!F258=MAX('排序（修正久期）'!$B258:$F258),'399481'!$B258&lt;'399481'!$C258),日收益率!F259,"")),"")</f>
        <v/>
      </c>
      <c r="H259" s="9">
        <f t="shared" ca="1" si="3"/>
        <v>1.0092258930268536</v>
      </c>
    </row>
    <row r="260" spans="1:8" x14ac:dyDescent="0.15">
      <c r="A260" s="1">
        <v>42668</v>
      </c>
      <c r="B260" s="4" t="str">
        <f ca="1">IFERROR(IF(AND('排序（修正久期）'!B259=1,'399481'!$B259&gt;='399481'!$C259),日收益率!B260,IF(AND('排序（修正久期）'!B259=MAX('排序（修正久期）'!$B259:$F259),'399481'!$B259&lt;'399481'!$C259),日收益率!B260,"")),"")</f>
        <v/>
      </c>
      <c r="C260" s="4">
        <f ca="1">IFERROR(IF(AND('排序（修正久期）'!C259=1,'399481'!$B259&gt;='399481'!$C259),日收益率!C260,IF(AND('排序（修正久期）'!C259=MAX('排序（修正久期）'!$B259:$F259),'399481'!$B259&lt;'399481'!$C259),日收益率!C260,"")),"")</f>
        <v>1.1360109587868372E-2</v>
      </c>
      <c r="D260" s="4" t="str">
        <f ca="1">IFERROR(IF(AND('排序（修正久期）'!D259=1,'399481'!$B259&gt;='399481'!$C259),日收益率!D260,IF(AND('排序（修正久期）'!D259=MAX('排序（修正久期）'!$B259:$F259),'399481'!$B259&lt;'399481'!$C259),日收益率!D260,"")),"")</f>
        <v/>
      </c>
      <c r="E260" s="4" t="str">
        <f ca="1">IFERROR(IF(AND('排序（修正久期）'!E259=1,'399481'!$B259&gt;='399481'!$C259),日收益率!E260,IF(AND('排序（修正久期）'!E259=MAX('排序（修正久期）'!$B259:$F259),'399481'!$B259&lt;'399481'!$C259),日收益率!E260,"")),"")</f>
        <v/>
      </c>
      <c r="F260" s="4" t="str">
        <f ca="1">IFERROR(IF(AND('排序（修正久期）'!F259=1,'399481'!$B259&gt;='399481'!$C259),日收益率!F260,IF(AND('排序（修正久期）'!F259=MAX('排序（修正久期）'!$B259:$F259),'399481'!$B259&lt;'399481'!$C259),日收益率!F260,"")),"")</f>
        <v/>
      </c>
      <c r="H260" s="9">
        <f t="shared" ca="1" si="3"/>
        <v>1.0206908097705529</v>
      </c>
    </row>
    <row r="261" spans="1:8" x14ac:dyDescent="0.15">
      <c r="A261" s="1">
        <v>42669</v>
      </c>
      <c r="B261" s="4" t="str">
        <f ca="1">IFERROR(IF(AND('排序（修正久期）'!B260=1,'399481'!$B260&gt;='399481'!$C260),日收益率!B261,IF(AND('排序（修正久期）'!B260=MAX('排序（修正久期）'!$B260:$F260),'399481'!$B260&lt;'399481'!$C260),日收益率!B261,"")),"")</f>
        <v/>
      </c>
      <c r="C261" s="4">
        <f ca="1">IFERROR(IF(AND('排序（修正久期）'!C260=1,'399481'!$B260&gt;='399481'!$C260),日收益率!C261,IF(AND('排序（修正久期）'!C260=MAX('排序（修正久期）'!$B260:$F260),'399481'!$B260&lt;'399481'!$C260),日收益率!C261,"")),"")</f>
        <v>1.4801195735563155E-3</v>
      </c>
      <c r="D261" s="4" t="str">
        <f ca="1">IFERROR(IF(AND('排序（修正久期）'!D260=1,'399481'!$B260&gt;='399481'!$C260),日收益率!D261,IF(AND('排序（修正久期）'!D260=MAX('排序（修正久期）'!$B260:$F260),'399481'!$B260&lt;'399481'!$C260),日收益率!D261,"")),"")</f>
        <v/>
      </c>
      <c r="E261" s="4" t="str">
        <f ca="1">IFERROR(IF(AND('排序（修正久期）'!E260=1,'399481'!$B260&gt;='399481'!$C260),日收益率!E261,IF(AND('排序（修正久期）'!E260=MAX('排序（修正久期）'!$B260:$F260),'399481'!$B260&lt;'399481'!$C260),日收益率!E261,"")),"")</f>
        <v/>
      </c>
      <c r="F261" s="4" t="str">
        <f ca="1">IFERROR(IF(AND('排序（修正久期）'!F260=1,'399481'!$B260&gt;='399481'!$C260),日收益率!F261,IF(AND('排序（修正久期）'!F260=MAX('排序（修正久期）'!$B260:$F260),'399481'!$B260&lt;'399481'!$C260),日收益率!F261,"")),"")</f>
        <v/>
      </c>
      <c r="H261" s="9">
        <f t="shared" ref="H261:H324" ca="1" si="4">IFERROR(H260*(1+AVERAGE(B261:F261)),H260)</f>
        <v>1.0222015542166434</v>
      </c>
    </row>
    <row r="262" spans="1:8" x14ac:dyDescent="0.15">
      <c r="A262" s="1">
        <v>42670</v>
      </c>
      <c r="B262" s="4" t="str">
        <f ca="1">IFERROR(IF(AND('排序（修正久期）'!B261=1,'399481'!$B261&gt;='399481'!$C261),日收益率!B262,IF(AND('排序（修正久期）'!B261=MAX('排序（修正久期）'!$B261:$F261),'399481'!$B261&lt;'399481'!$C261),日收益率!B262,"")),"")</f>
        <v/>
      </c>
      <c r="C262" s="4">
        <f ca="1">IFERROR(IF(AND('排序（修正久期）'!C261=1,'399481'!$B261&gt;='399481'!$C261),日收益率!C262,IF(AND('排序（修正久期）'!C261=MAX('排序（修正久期）'!$B261:$F261),'399481'!$B261&lt;'399481'!$C261),日收益率!C262,"")),"")</f>
        <v>-8.1636264939463077E-3</v>
      </c>
      <c r="D262" s="4" t="str">
        <f ca="1">IFERROR(IF(AND('排序（修正久期）'!D261=1,'399481'!$B261&gt;='399481'!$C261),日收益率!D262,IF(AND('排序（修正久期）'!D261=MAX('排序（修正久期）'!$B261:$F261),'399481'!$B261&lt;'399481'!$C261),日收益率!D262,"")),"")</f>
        <v/>
      </c>
      <c r="E262" s="4" t="str">
        <f ca="1">IFERROR(IF(AND('排序（修正久期）'!E261=1,'399481'!$B261&gt;='399481'!$C261),日收益率!E262,IF(AND('排序（修正久期）'!E261=MAX('排序（修正久期）'!$B261:$F261),'399481'!$B261&lt;'399481'!$C261),日收益率!E262,"")),"")</f>
        <v/>
      </c>
      <c r="F262" s="4" t="str">
        <f ca="1">IFERROR(IF(AND('排序（修正久期）'!F261=1,'399481'!$B261&gt;='399481'!$C261),日收益率!F262,IF(AND('排序（修正久期）'!F261=MAX('排序（修正久期）'!$B261:$F261),'399481'!$B261&lt;'399481'!$C261),日收益率!F262,"")),"")</f>
        <v/>
      </c>
      <c r="H262" s="9">
        <f t="shared" ca="1" si="4"/>
        <v>1.0138566825264872</v>
      </c>
    </row>
    <row r="263" spans="1:8" x14ac:dyDescent="0.15">
      <c r="A263" s="1">
        <v>42671</v>
      </c>
      <c r="B263" s="4" t="str">
        <f ca="1">IFERROR(IF(AND('排序（修正久期）'!B262=1,'399481'!$B262&gt;='399481'!$C262),日收益率!B263,IF(AND('排序（修正久期）'!B262=MAX('排序（修正久期）'!$B262:$F262),'399481'!$B262&lt;'399481'!$C262),日收益率!B263,"")),"")</f>
        <v/>
      </c>
      <c r="C263" s="4">
        <f ca="1">IFERROR(IF(AND('排序（修正久期）'!C262=1,'399481'!$B262&gt;='399481'!$C262),日收益率!C263,IF(AND('排序（修正久期）'!C262=MAX('排序（修正久期）'!$B262:$F262),'399481'!$B262&lt;'399481'!$C262),日收益率!C263,"")),"")</f>
        <v>6.2533457263922454E-3</v>
      </c>
      <c r="D263" s="4" t="str">
        <f ca="1">IFERROR(IF(AND('排序（修正久期）'!D262=1,'399481'!$B262&gt;='399481'!$C262),日收益率!D263,IF(AND('排序（修正久期）'!D262=MAX('排序（修正久期）'!$B262:$F262),'399481'!$B262&lt;'399481'!$C262),日收益率!D263,"")),"")</f>
        <v/>
      </c>
      <c r="E263" s="4" t="str">
        <f ca="1">IFERROR(IF(AND('排序（修正久期）'!E262=1,'399481'!$B262&gt;='399481'!$C262),日收益率!E263,IF(AND('排序（修正久期）'!E262=MAX('排序（修正久期）'!$B262:$F262),'399481'!$B262&lt;'399481'!$C262),日收益率!E263,"")),"")</f>
        <v/>
      </c>
      <c r="F263" s="4" t="str">
        <f ca="1">IFERROR(IF(AND('排序（修正久期）'!F262=1,'399481'!$B262&gt;='399481'!$C262),日收益率!F263,IF(AND('排序（修正久期）'!F262=MAX('排序（修正久期）'!$B262:$F262),'399481'!$B262&lt;'399481'!$C262),日收益率!F263,"")),"")</f>
        <v/>
      </c>
      <c r="H263" s="9">
        <f t="shared" ca="1" si="4"/>
        <v>1.0201966788793384</v>
      </c>
    </row>
    <row r="264" spans="1:8" x14ac:dyDescent="0.15">
      <c r="A264" s="1">
        <v>42674</v>
      </c>
      <c r="B264" s="4" t="str">
        <f ca="1">IFERROR(IF(AND('排序（修正久期）'!B263=1,'399481'!$B263&gt;='399481'!$C263),日收益率!B264,IF(AND('排序（修正久期）'!B263=MAX('排序（修正久期）'!$B263:$F263),'399481'!$B263&lt;'399481'!$C263),日收益率!B264,"")),"")</f>
        <v/>
      </c>
      <c r="C264" s="4">
        <f ca="1">IFERROR(IF(AND('排序（修正久期）'!C263=1,'399481'!$B263&gt;='399481'!$C263),日收益率!C264,IF(AND('排序（修正久期）'!C263=MAX('排序（修正久期）'!$B263:$F263),'399481'!$B263&lt;'399481'!$C263),日收益率!C264,"")),"")</f>
        <v>3.2832486825979945E-3</v>
      </c>
      <c r="D264" s="4" t="str">
        <f ca="1">IFERROR(IF(AND('排序（修正久期）'!D263=1,'399481'!$B263&gt;='399481'!$C263),日收益率!D264,IF(AND('排序（修正久期）'!D263=MAX('排序（修正久期）'!$B263:$F263),'399481'!$B263&lt;'399481'!$C263),日收益率!D264,"")),"")</f>
        <v/>
      </c>
      <c r="E264" s="4" t="str">
        <f ca="1">IFERROR(IF(AND('排序（修正久期）'!E263=1,'399481'!$B263&gt;='399481'!$C263),日收益率!E264,IF(AND('排序（修正久期）'!E263=MAX('排序（修正久期）'!$B263:$F263),'399481'!$B263&lt;'399481'!$C263),日收益率!E264,"")),"")</f>
        <v/>
      </c>
      <c r="F264" s="4" t="str">
        <f ca="1">IFERROR(IF(AND('排序（修正久期）'!F263=1,'399481'!$B263&gt;='399481'!$C263),日收益率!F264,IF(AND('排序（修正久期）'!F263=MAX('排序（修正久期）'!$B263:$F263),'399481'!$B263&lt;'399481'!$C263),日收益率!F264,"")),"")</f>
        <v/>
      </c>
      <c r="H264" s="9">
        <f t="shared" ca="1" si="4"/>
        <v>1.0235462382812599</v>
      </c>
    </row>
    <row r="265" spans="1:8" x14ac:dyDescent="0.15">
      <c r="A265" s="1">
        <v>42675</v>
      </c>
      <c r="B265" s="4" t="str">
        <f ca="1">IFERROR(IF(AND('排序（修正久期）'!B264=1,'399481'!$B264&gt;='399481'!$C264),日收益率!B265,IF(AND('排序（修正久期）'!B264=MAX('排序（修正久期）'!$B264:$F264),'399481'!$B264&lt;'399481'!$C264),日收益率!B265,"")),"")</f>
        <v/>
      </c>
      <c r="C265" s="4">
        <f ca="1">IFERROR(IF(AND('排序（修正久期）'!C264=1,'399481'!$B264&gt;='399481'!$C264),日收益率!C265,IF(AND('排序（修正久期）'!C264=MAX('排序（修正久期）'!$B264:$F264),'399481'!$B264&lt;'399481'!$C264),日收益率!C265,"")),"")</f>
        <v>3.9795023313788924E-3</v>
      </c>
      <c r="D265" s="4" t="str">
        <f ca="1">IFERROR(IF(AND('排序（修正久期）'!D264=1,'399481'!$B264&gt;='399481'!$C264),日收益率!D265,IF(AND('排序（修正久期）'!D264=MAX('排序（修正久期）'!$B264:$F264),'399481'!$B264&lt;'399481'!$C264),日收益率!D265,"")),"")</f>
        <v/>
      </c>
      <c r="E265" s="4" t="str">
        <f ca="1">IFERROR(IF(AND('排序（修正久期）'!E264=1,'399481'!$B264&gt;='399481'!$C264),日收益率!E265,IF(AND('排序（修正久期）'!E264=MAX('排序（修正久期）'!$B264:$F264),'399481'!$B264&lt;'399481'!$C264),日收益率!E265,"")),"")</f>
        <v/>
      </c>
      <c r="F265" s="4" t="str">
        <f ca="1">IFERROR(IF(AND('排序（修正久期）'!F264=1,'399481'!$B264&gt;='399481'!$C264),日收益率!F265,IF(AND('排序（修正久期）'!F264=MAX('排序（修正久期）'!$B264:$F264),'399481'!$B264&lt;'399481'!$C264),日收益率!F265,"")),"")</f>
        <v/>
      </c>
      <c r="H265" s="9">
        <f t="shared" ca="1" si="4"/>
        <v>1.0276194429227743</v>
      </c>
    </row>
    <row r="266" spans="1:8" x14ac:dyDescent="0.15">
      <c r="A266" s="1">
        <v>42676</v>
      </c>
      <c r="B266" s="4" t="str">
        <f ca="1">IFERROR(IF(AND('排序（修正久期）'!B265=1,'399481'!$B265&gt;='399481'!$C265),日收益率!B266,IF(AND('排序（修正久期）'!B265=MAX('排序（修正久期）'!$B265:$F265),'399481'!$B265&lt;'399481'!$C265),日收益率!B266,"")),"")</f>
        <v/>
      </c>
      <c r="C266" s="4">
        <f ca="1">IFERROR(IF(AND('排序（修正久期）'!C265=1,'399481'!$B265&gt;='399481'!$C265),日收益率!C266,IF(AND('排序（修正久期）'!C265=MAX('排序（修正久期）'!$B265:$F265),'399481'!$B265&lt;'399481'!$C265),日收益率!C266,"")),"")</f>
        <v>-2.1743357437147282E-3</v>
      </c>
      <c r="D266" s="4" t="str">
        <f ca="1">IFERROR(IF(AND('排序（修正久期）'!D265=1,'399481'!$B265&gt;='399481'!$C265),日收益率!D266,IF(AND('排序（修正久期）'!D265=MAX('排序（修正久期）'!$B265:$F265),'399481'!$B265&lt;'399481'!$C265),日收益率!D266,"")),"")</f>
        <v/>
      </c>
      <c r="E266" s="4" t="str">
        <f ca="1">IFERROR(IF(AND('排序（修正久期）'!E265=1,'399481'!$B265&gt;='399481'!$C265),日收益率!E266,IF(AND('排序（修正久期）'!E265=MAX('排序（修正久期）'!$B265:$F265),'399481'!$B265&lt;'399481'!$C265),日收益率!E266,"")),"")</f>
        <v/>
      </c>
      <c r="F266" s="4" t="str">
        <f ca="1">IFERROR(IF(AND('排序（修正久期）'!F265=1,'399481'!$B265&gt;='399481'!$C265),日收益率!F266,IF(AND('排序（修正久期）'!F265=MAX('排序（修正久期）'!$B265:$F265),'399481'!$B265&lt;'399481'!$C265),日收益率!F266,"")),"")</f>
        <v/>
      </c>
      <c r="H266" s="9">
        <f t="shared" ca="1" si="4"/>
        <v>1.0253850532370912</v>
      </c>
    </row>
    <row r="267" spans="1:8" x14ac:dyDescent="0.15">
      <c r="A267" s="1">
        <v>42677</v>
      </c>
      <c r="B267" s="4" t="str">
        <f ca="1">IFERROR(IF(AND('排序（修正久期）'!B266=1,'399481'!$B266&gt;='399481'!$C266),日收益率!B267,IF(AND('排序（修正久期）'!B266=MAX('排序（修正久期）'!$B266:$F266),'399481'!$B266&lt;'399481'!$C266),日收益率!B267,"")),"")</f>
        <v/>
      </c>
      <c r="C267" s="4">
        <f ca="1">IFERROR(IF(AND('排序（修正久期）'!C266=1,'399481'!$B266&gt;='399481'!$C266),日收益率!C267,IF(AND('排序（修正久期）'!C266=MAX('排序（修正久期）'!$B266:$F266),'399481'!$B266&lt;'399481'!$C266),日收益率!C267,"")),"")</f>
        <v>-2.659655008512174E-3</v>
      </c>
      <c r="D267" s="4" t="str">
        <f ca="1">IFERROR(IF(AND('排序（修正久期）'!D266=1,'399481'!$B266&gt;='399481'!$C266),日收益率!D267,IF(AND('排序（修正久期）'!D266=MAX('排序（修正久期）'!$B266:$F266),'399481'!$B266&lt;'399481'!$C266),日收益率!D267,"")),"")</f>
        <v/>
      </c>
      <c r="E267" s="4" t="str">
        <f ca="1">IFERROR(IF(AND('排序（修正久期）'!E266=1,'399481'!$B266&gt;='399481'!$C266),日收益率!E267,IF(AND('排序（修正久期）'!E266=MAX('排序（修正久期）'!$B266:$F266),'399481'!$B266&lt;'399481'!$C266),日收益率!E267,"")),"")</f>
        <v/>
      </c>
      <c r="F267" s="4" t="str">
        <f ca="1">IFERROR(IF(AND('排序（修正久期）'!F266=1,'399481'!$B266&gt;='399481'!$C266),日收益率!F267,IF(AND('排序（修正久期）'!F266=MAX('排序（修正久期）'!$B266:$F266),'399481'!$B266&lt;'399481'!$C266),日收益率!F267,"")),"")</f>
        <v/>
      </c>
      <c r="H267" s="9">
        <f t="shared" ca="1" si="4"/>
        <v>1.0226578827445956</v>
      </c>
    </row>
    <row r="268" spans="1:8" x14ac:dyDescent="0.15">
      <c r="A268" s="1">
        <v>42678</v>
      </c>
      <c r="B268" s="4" t="str">
        <f ca="1">IFERROR(IF(AND('排序（修正久期）'!B267=1,'399481'!$B267&gt;='399481'!$C267),日收益率!B268,IF(AND('排序（修正久期）'!B267=MAX('排序（修正久期）'!$B267:$F267),'399481'!$B267&lt;'399481'!$C267),日收益率!B268,"")),"")</f>
        <v/>
      </c>
      <c r="C268" s="4">
        <f ca="1">IFERROR(IF(AND('排序（修正久期）'!C267=1,'399481'!$B267&gt;='399481'!$C267),日收益率!C268,IF(AND('排序（修正久期）'!C267=MAX('排序（修正久期）'!$B267:$F267),'399481'!$B267&lt;'399481'!$C267),日收益率!C268,"")),"")</f>
        <v>1.2845274509984961E-3</v>
      </c>
      <c r="D268" s="4" t="str">
        <f ca="1">IFERROR(IF(AND('排序（修正久期）'!D267=1,'399481'!$B267&gt;='399481'!$C267),日收益率!D268,IF(AND('排序（修正久期）'!D267=MAX('排序（修正久期）'!$B267:$F267),'399481'!$B267&lt;'399481'!$C267),日收益率!D268,"")),"")</f>
        <v/>
      </c>
      <c r="E268" s="4" t="str">
        <f ca="1">IFERROR(IF(AND('排序（修正久期）'!E267=1,'399481'!$B267&gt;='399481'!$C267),日收益率!E268,IF(AND('排序（修正久期）'!E267=MAX('排序（修正久期）'!$B267:$F267),'399481'!$B267&lt;'399481'!$C267),日收益率!E268,"")),"")</f>
        <v/>
      </c>
      <c r="F268" s="4" t="str">
        <f ca="1">IFERROR(IF(AND('排序（修正久期）'!F267=1,'399481'!$B267&gt;='399481'!$C267),日收益率!F268,IF(AND('排序（修正久期）'!F267=MAX('排序（修正久期）'!$B267:$F267),'399481'!$B267&lt;'399481'!$C267),日收益率!F268,"")),"")</f>
        <v/>
      </c>
      <c r="H268" s="9">
        <f t="shared" ca="1" si="4"/>
        <v>1.0239715148679609</v>
      </c>
    </row>
    <row r="269" spans="1:8" x14ac:dyDescent="0.15">
      <c r="A269" s="1">
        <v>42681</v>
      </c>
      <c r="B269" s="4" t="str">
        <f ca="1">IFERROR(IF(AND('排序（修正久期）'!B268=1,'399481'!$B268&gt;='399481'!$C268),日收益率!B269,IF(AND('排序（修正久期）'!B268=MAX('排序（修正久期）'!$B268:$F268),'399481'!$B268&lt;'399481'!$C268),日收益率!B269,"")),"")</f>
        <v/>
      </c>
      <c r="C269" s="4">
        <f ca="1">IFERROR(IF(AND('排序（修正久期）'!C268=1,'399481'!$B268&gt;='399481'!$C268),日收益率!C269,IF(AND('排序（修正久期）'!C268=MAX('排序（修正久期）'!$B268:$F268),'399481'!$B268&lt;'399481'!$C268),日收益率!C269,"")),"")</f>
        <v>1.1536686663589091E-3</v>
      </c>
      <c r="D269" s="4" t="str">
        <f ca="1">IFERROR(IF(AND('排序（修正久期）'!D268=1,'399481'!$B268&gt;='399481'!$C268),日收益率!D269,IF(AND('排序（修正久期）'!D268=MAX('排序（修正久期）'!$B268:$F268),'399481'!$B268&lt;'399481'!$C268),日收益率!D269,"")),"")</f>
        <v/>
      </c>
      <c r="E269" s="4" t="str">
        <f ca="1">IFERROR(IF(AND('排序（修正久期）'!E268=1,'399481'!$B268&gt;='399481'!$C268),日收益率!E269,IF(AND('排序（修正久期）'!E268=MAX('排序（修正久期）'!$B268:$F268),'399481'!$B268&lt;'399481'!$C268),日收益率!E269,"")),"")</f>
        <v/>
      </c>
      <c r="F269" s="4" t="str">
        <f ca="1">IFERROR(IF(AND('排序（修正久期）'!F268=1,'399481'!$B268&gt;='399481'!$C268),日收益率!F269,IF(AND('排序（修正久期）'!F268=MAX('排序（修正久期）'!$B268:$F268),'399481'!$B268&lt;'399481'!$C268),日收益率!F269,"")),"")</f>
        <v/>
      </c>
      <c r="H269" s="9">
        <f t="shared" ca="1" si="4"/>
        <v>1.025152838719908</v>
      </c>
    </row>
    <row r="270" spans="1:8" x14ac:dyDescent="0.15">
      <c r="A270" s="1">
        <v>42682</v>
      </c>
      <c r="B270" s="4" t="str">
        <f ca="1">IFERROR(IF(AND('排序（修正久期）'!B269=1,'399481'!$B269&gt;='399481'!$C269),日收益率!B270,IF(AND('排序（修正久期）'!B269=MAX('排序（修正久期）'!$B269:$F269),'399481'!$B269&lt;'399481'!$C269),日收益率!B270,"")),"")</f>
        <v/>
      </c>
      <c r="C270" s="4">
        <f ca="1">IFERROR(IF(AND('排序（修正久期）'!C269=1,'399481'!$B269&gt;='399481'!$C269),日收益率!C270,IF(AND('排序（修正久期）'!C269=MAX('排序（修正久期）'!$B269:$F269),'399481'!$B269&lt;'399481'!$C269),日收益率!C270,"")),"")</f>
        <v>3.160701939219912E-5</v>
      </c>
      <c r="D270" s="4" t="str">
        <f ca="1">IFERROR(IF(AND('排序（修正久期）'!D269=1,'399481'!$B269&gt;='399481'!$C269),日收益率!D270,IF(AND('排序（修正久期）'!D269=MAX('排序（修正久期）'!$B269:$F269),'399481'!$B269&lt;'399481'!$C269),日收益率!D270,"")),"")</f>
        <v/>
      </c>
      <c r="E270" s="4" t="str">
        <f ca="1">IFERROR(IF(AND('排序（修正久期）'!E269=1,'399481'!$B269&gt;='399481'!$C269),日收益率!E270,IF(AND('排序（修正久期）'!E269=MAX('排序（修正久期）'!$B269:$F269),'399481'!$B269&lt;'399481'!$C269),日收益率!E270,"")),"")</f>
        <v/>
      </c>
      <c r="F270" s="4" t="str">
        <f ca="1">IFERROR(IF(AND('排序（修正久期）'!F269=1,'399481'!$B269&gt;='399481'!$C269),日收益率!F270,IF(AND('排序（修正久期）'!F269=MAX('排序（修正久期）'!$B269:$F269),'399481'!$B269&lt;'399481'!$C269),日收益率!F270,"")),"")</f>
        <v/>
      </c>
      <c r="H270" s="9">
        <f t="shared" ca="1" si="4"/>
        <v>1.0251852407455615</v>
      </c>
    </row>
    <row r="271" spans="1:8" x14ac:dyDescent="0.15">
      <c r="A271" s="1">
        <v>42683</v>
      </c>
      <c r="B271" s="4" t="str">
        <f ca="1">IFERROR(IF(AND('排序（修正久期）'!B270=1,'399481'!$B270&gt;='399481'!$C270),日收益率!B271,IF(AND('排序（修正久期）'!B270=MAX('排序（修正久期）'!$B270:$F270),'399481'!$B270&lt;'399481'!$C270),日收益率!B271,"")),"")</f>
        <v/>
      </c>
      <c r="C271" s="4">
        <f ca="1">IFERROR(IF(AND('排序（修正久期）'!C270=1,'399481'!$B270&gt;='399481'!$C270),日收益率!C271,IF(AND('排序（修正久期）'!C270=MAX('排序（修正久期）'!$B270:$F270),'399481'!$B270&lt;'399481'!$C270),日收益率!C271,"")),"")</f>
        <v>-1.1220137249143836E-3</v>
      </c>
      <c r="D271" s="4" t="str">
        <f ca="1">IFERROR(IF(AND('排序（修正久期）'!D270=1,'399481'!$B270&gt;='399481'!$C270),日收益率!D271,IF(AND('排序（修正久期）'!D270=MAX('排序（修正久期）'!$B270:$F270),'399481'!$B270&lt;'399481'!$C270),日收益率!D271,"")),"")</f>
        <v/>
      </c>
      <c r="E271" s="4" t="str">
        <f ca="1">IFERROR(IF(AND('排序（修正久期）'!E270=1,'399481'!$B270&gt;='399481'!$C270),日收益率!E271,IF(AND('排序（修正久期）'!E270=MAX('排序（修正久期）'!$B270:$F270),'399481'!$B270&lt;'399481'!$C270),日收益率!E271,"")),"")</f>
        <v/>
      </c>
      <c r="F271" s="4" t="str">
        <f ca="1">IFERROR(IF(AND('排序（修正久期）'!F270=1,'399481'!$B270&gt;='399481'!$C270),日收益率!F271,IF(AND('排序（修正久期）'!F270=MAX('排序（修正久期）'!$B270:$F270),'399481'!$B270&lt;'399481'!$C270),日收益率!F271,"")),"")</f>
        <v/>
      </c>
      <c r="H271" s="9">
        <f t="shared" ca="1" si="4"/>
        <v>1.0240349688348653</v>
      </c>
    </row>
    <row r="272" spans="1:8" x14ac:dyDescent="0.15">
      <c r="A272" s="1">
        <v>42684</v>
      </c>
      <c r="B272" s="4" t="str">
        <f ca="1">IFERROR(IF(AND('排序（修正久期）'!B271=1,'399481'!$B271&gt;='399481'!$C271),日收益率!B272,IF(AND('排序（修正久期）'!B271=MAX('排序（修正久期）'!$B271:$F271),'399481'!$B271&lt;'399481'!$C271),日收益率!B272,"")),"")</f>
        <v/>
      </c>
      <c r="C272" s="4">
        <f ca="1">IFERROR(IF(AND('排序（修正久期）'!C271=1,'399481'!$B271&gt;='399481'!$C271),日收益率!C272,IF(AND('排序（修正久期）'!C271=MAX('排序（修正久期）'!$B271:$F271),'399481'!$B271&lt;'399481'!$C271),日收益率!C272,"")),"")</f>
        <v>2.7264445343884169E-3</v>
      </c>
      <c r="D272" s="4" t="str">
        <f ca="1">IFERROR(IF(AND('排序（修正久期）'!D271=1,'399481'!$B271&gt;='399481'!$C271),日收益率!D272,IF(AND('排序（修正久期）'!D271=MAX('排序（修正久期）'!$B271:$F271),'399481'!$B271&lt;'399481'!$C271),日收益率!D272,"")),"")</f>
        <v/>
      </c>
      <c r="E272" s="4" t="str">
        <f ca="1">IFERROR(IF(AND('排序（修正久期）'!E271=1,'399481'!$B271&gt;='399481'!$C271),日收益率!E272,IF(AND('排序（修正久期）'!E271=MAX('排序（修正久期）'!$B271:$F271),'399481'!$B271&lt;'399481'!$C271),日收益率!E272,"")),"")</f>
        <v/>
      </c>
      <c r="F272" s="4" t="str">
        <f ca="1">IFERROR(IF(AND('排序（修正久期）'!F271=1,'399481'!$B271&gt;='399481'!$C271),日收益率!F272,IF(AND('排序（修正久期）'!F271=MAX('排序（修正久期）'!$B271:$F271),'399481'!$B271&lt;'399481'!$C271),日收益率!F272,"")),"")</f>
        <v/>
      </c>
      <c r="H272" s="9">
        <f t="shared" ca="1" si="4"/>
        <v>1.0268269433786679</v>
      </c>
    </row>
    <row r="273" spans="1:8" x14ac:dyDescent="0.15">
      <c r="A273" s="1">
        <v>42685</v>
      </c>
      <c r="B273" s="4" t="str">
        <f ca="1">IFERROR(IF(AND('排序（修正久期）'!B272=1,'399481'!$B272&gt;='399481'!$C272),日收益率!B273,IF(AND('排序（修正久期）'!B272=MAX('排序（修正久期）'!$B272:$F272),'399481'!$B272&lt;'399481'!$C272),日收益率!B273,"")),"")</f>
        <v/>
      </c>
      <c r="C273" s="4">
        <f ca="1">IFERROR(IF(AND('排序（修正久期）'!C272=1,'399481'!$B272&gt;='399481'!$C272),日收益率!C273,IF(AND('排序（修正久期）'!C272=MAX('排序（修正久期）'!$B272:$F272),'399481'!$B272&lt;'399481'!$C272),日收益率!C273,"")),"")</f>
        <v>2.2351804250786422E-4</v>
      </c>
      <c r="D273" s="4" t="str">
        <f ca="1">IFERROR(IF(AND('排序（修正久期）'!D272=1,'399481'!$B272&gt;='399481'!$C272),日收益率!D273,IF(AND('排序（修正久期）'!D272=MAX('排序（修正久期）'!$B272:$F272),'399481'!$B272&lt;'399481'!$C272),日收益率!D273,"")),"")</f>
        <v/>
      </c>
      <c r="E273" s="4" t="str">
        <f ca="1">IFERROR(IF(AND('排序（修正久期）'!E272=1,'399481'!$B272&gt;='399481'!$C272),日收益率!E273,IF(AND('排序（修正久期）'!E272=MAX('排序（修正久期）'!$B272:$F272),'399481'!$B272&lt;'399481'!$C272),日收益率!E273,"")),"")</f>
        <v/>
      </c>
      <c r="F273" s="4" t="str">
        <f ca="1">IFERROR(IF(AND('排序（修正久期）'!F272=1,'399481'!$B272&gt;='399481'!$C272),日收益率!F273,IF(AND('排序（修正久期）'!F272=MAX('排序（修正久期）'!$B272:$F272),'399481'!$B272&lt;'399481'!$C272),日收益率!F273,"")),"")</f>
        <v/>
      </c>
      <c r="H273" s="9">
        <f t="shared" ca="1" si="4"/>
        <v>1.0270564577270462</v>
      </c>
    </row>
    <row r="274" spans="1:8" x14ac:dyDescent="0.15">
      <c r="A274" s="1">
        <v>42688</v>
      </c>
      <c r="B274" s="4" t="str">
        <f ca="1">IFERROR(IF(AND('排序（修正久期）'!B273=1,'399481'!$B273&gt;='399481'!$C273),日收益率!B274,IF(AND('排序（修正久期）'!B273=MAX('排序（修正久期）'!$B273:$F273),'399481'!$B273&lt;'399481'!$C273),日收益率!B274,"")),"")</f>
        <v/>
      </c>
      <c r="C274" s="4">
        <f ca="1">IFERROR(IF(AND('排序（修正久期）'!C273=1,'399481'!$B273&gt;='399481'!$C273),日收益率!C274,IF(AND('排序（修正久期）'!C273=MAX('排序（修正久期）'!$B273:$F273),'399481'!$B273&lt;'399481'!$C273),日收益率!C274,"")),"")</f>
        <v>-2.7841495395900528E-3</v>
      </c>
      <c r="D274" s="4" t="str">
        <f ca="1">IFERROR(IF(AND('排序（修正久期）'!D273=1,'399481'!$B273&gt;='399481'!$C273),日收益率!D274,IF(AND('排序（修正久期）'!D273=MAX('排序（修正久期）'!$B273:$F273),'399481'!$B273&lt;'399481'!$C273),日收益率!D274,"")),"")</f>
        <v/>
      </c>
      <c r="E274" s="4" t="str">
        <f ca="1">IFERROR(IF(AND('排序（修正久期）'!E273=1,'399481'!$B273&gt;='399481'!$C273),日收益率!E274,IF(AND('排序（修正久期）'!E273=MAX('排序（修正久期）'!$B273:$F273),'399481'!$B273&lt;'399481'!$C273),日收益率!E274,"")),"")</f>
        <v/>
      </c>
      <c r="F274" s="4" t="str">
        <f ca="1">IFERROR(IF(AND('排序（修正久期）'!F273=1,'399481'!$B273&gt;='399481'!$C273),日收益率!F274,IF(AND('排序（修正久期）'!F273=MAX('排序（修正久期）'!$B273:$F273),'399481'!$B273&lt;'399481'!$C273),日收益率!F274,"")),"")</f>
        <v/>
      </c>
      <c r="H274" s="9">
        <f t="shared" ca="1" si="4"/>
        <v>1.0241969789631324</v>
      </c>
    </row>
    <row r="275" spans="1:8" x14ac:dyDescent="0.15">
      <c r="A275" s="1">
        <v>42689</v>
      </c>
      <c r="B275" s="4" t="str">
        <f ca="1">IFERROR(IF(AND('排序（修正久期）'!B274=1,'399481'!$B274&gt;='399481'!$C274),日收益率!B275,IF(AND('排序（修正久期）'!B274=MAX('排序（修正久期）'!$B274:$F274),'399481'!$B274&lt;'399481'!$C274),日收益率!B275,"")),"")</f>
        <v/>
      </c>
      <c r="C275" s="4">
        <f ca="1">IFERROR(IF(AND('排序（修正久期）'!C274=1,'399481'!$B274&gt;='399481'!$C274),日收益率!C275,IF(AND('排序（修正久期）'!C274=MAX('排序（修正久期）'!$B274:$F274),'399481'!$B274&lt;'399481'!$C274),日收益率!C275,"")),"")</f>
        <v>-3.7212453715115279E-3</v>
      </c>
      <c r="D275" s="4" t="str">
        <f ca="1">IFERROR(IF(AND('排序（修正久期）'!D274=1,'399481'!$B274&gt;='399481'!$C274),日收益率!D275,IF(AND('排序（修正久期）'!D274=MAX('排序（修正久期）'!$B274:$F274),'399481'!$B274&lt;'399481'!$C274),日收益率!D275,"")),"")</f>
        <v/>
      </c>
      <c r="E275" s="4" t="str">
        <f ca="1">IFERROR(IF(AND('排序（修正久期）'!E274=1,'399481'!$B274&gt;='399481'!$C274),日收益率!E275,IF(AND('排序（修正久期）'!E274=MAX('排序（修正久期）'!$B274:$F274),'399481'!$B274&lt;'399481'!$C274),日收益率!E275,"")),"")</f>
        <v/>
      </c>
      <c r="F275" s="4" t="str">
        <f ca="1">IFERROR(IF(AND('排序（修正久期）'!F274=1,'399481'!$B274&gt;='399481'!$C274),日收益率!F275,IF(AND('排序（修正久期）'!F274=MAX('排序（修正久期）'!$B274:$F274),'399481'!$B274&lt;'399481'!$C274),日收益率!F275,"")),"")</f>
        <v/>
      </c>
      <c r="H275" s="9">
        <f t="shared" ca="1" si="4"/>
        <v>1.0203856906956499</v>
      </c>
    </row>
    <row r="276" spans="1:8" x14ac:dyDescent="0.15">
      <c r="A276" s="1">
        <v>42690</v>
      </c>
      <c r="B276" s="4" t="str">
        <f ca="1">IFERROR(IF(AND('排序（修正久期）'!B275=1,'399481'!$B275&gt;='399481'!$C275),日收益率!B276,IF(AND('排序（修正久期）'!B275=MAX('排序（修正久期）'!$B275:$F275),'399481'!$B275&lt;'399481'!$C275),日收益率!B276,"")),"")</f>
        <v/>
      </c>
      <c r="C276" s="4">
        <f ca="1">IFERROR(IF(AND('排序（修正久期）'!C275=1,'399481'!$B275&gt;='399481'!$C275),日收益率!C276,IF(AND('排序（修正久期）'!C275=MAX('排序（修正久期）'!$B275:$F275),'399481'!$B275&lt;'399481'!$C275),日收益率!C276,"")),"")</f>
        <v>4.1810334562053519E-4</v>
      </c>
      <c r="D276" s="4" t="str">
        <f ca="1">IFERROR(IF(AND('排序（修正久期）'!D275=1,'399481'!$B275&gt;='399481'!$C275),日收益率!D276,IF(AND('排序（修正久期）'!D275=MAX('排序（修正久期）'!$B275:$F275),'399481'!$B275&lt;'399481'!$C275),日收益率!D276,"")),"")</f>
        <v/>
      </c>
      <c r="E276" s="4" t="str">
        <f ca="1">IFERROR(IF(AND('排序（修正久期）'!E275=1,'399481'!$B275&gt;='399481'!$C275),日收益率!E276,IF(AND('排序（修正久期）'!E275=MAX('排序（修正久期）'!$B275:$F275),'399481'!$B275&lt;'399481'!$C275),日收益率!E276,"")),"")</f>
        <v/>
      </c>
      <c r="F276" s="4" t="str">
        <f ca="1">IFERROR(IF(AND('排序（修正久期）'!F275=1,'399481'!$B275&gt;='399481'!$C275),日收益率!F276,IF(AND('排序（修正久期）'!F275=MAX('排序（修正久期）'!$B275:$F275),'399481'!$B275&lt;'399481'!$C275),日收益率!F276,"")),"")</f>
        <v/>
      </c>
      <c r="H276" s="9">
        <f t="shared" ca="1" si="4"/>
        <v>1.0208123173667532</v>
      </c>
    </row>
    <row r="277" spans="1:8" x14ac:dyDescent="0.15">
      <c r="A277" s="1">
        <v>42691</v>
      </c>
      <c r="B277" s="4" t="str">
        <f ca="1">IFERROR(IF(AND('排序（修正久期）'!B276=1,'399481'!$B276&gt;='399481'!$C276),日收益率!B277,IF(AND('排序（修正久期）'!B276=MAX('排序（修正久期）'!$B276:$F276),'399481'!$B276&lt;'399481'!$C276),日收益率!B277,"")),"")</f>
        <v/>
      </c>
      <c r="C277" s="4">
        <f ca="1">IFERROR(IF(AND('排序（修正久期）'!C276=1,'399481'!$B276&gt;='399481'!$C276),日收益率!C277,IF(AND('排序（修正久期）'!C276=MAX('排序（修正久期）'!$B276:$F276),'399481'!$B276&lt;'399481'!$C276),日收益率!C277,"")),"")</f>
        <v>-1.3199137691605189E-3</v>
      </c>
      <c r="D277" s="4" t="str">
        <f ca="1">IFERROR(IF(AND('排序（修正久期）'!D276=1,'399481'!$B276&gt;='399481'!$C276),日收益率!D277,IF(AND('排序（修正久期）'!D276=MAX('排序（修正久期）'!$B276:$F276),'399481'!$B276&lt;'399481'!$C276),日收益率!D277,"")),"")</f>
        <v/>
      </c>
      <c r="E277" s="4" t="str">
        <f ca="1">IFERROR(IF(AND('排序（修正久期）'!E276=1,'399481'!$B276&gt;='399481'!$C276),日收益率!E277,IF(AND('排序（修正久期）'!E276=MAX('排序（修正久期）'!$B276:$F276),'399481'!$B276&lt;'399481'!$C276),日收益率!E277,"")),"")</f>
        <v/>
      </c>
      <c r="F277" s="4" t="str">
        <f ca="1">IFERROR(IF(AND('排序（修正久期）'!F276=1,'399481'!$B276&gt;='399481'!$C276),日收益率!F277,IF(AND('排序（修正久期）'!F276=MAX('排序（修正久期）'!$B276:$F276),'399481'!$B276&lt;'399481'!$C276),日收益率!F277,"")),"")</f>
        <v/>
      </c>
      <c r="H277" s="9">
        <f t="shared" ca="1" si="4"/>
        <v>1.0194649331333321</v>
      </c>
    </row>
    <row r="278" spans="1:8" x14ac:dyDescent="0.15">
      <c r="A278" s="1">
        <v>42692</v>
      </c>
      <c r="B278" s="4" t="str">
        <f ca="1">IFERROR(IF(AND('排序（修正久期）'!B277=1,'399481'!$B277&gt;='399481'!$C277),日收益率!B278,IF(AND('排序（修正久期）'!B277=MAX('排序（修正久期）'!$B277:$F277),'399481'!$B277&lt;'399481'!$C277),日收益率!B278,"")),"")</f>
        <v/>
      </c>
      <c r="C278" s="4">
        <f ca="1">IFERROR(IF(AND('排序（修正久期）'!C277=1,'399481'!$B277&gt;='399481'!$C277),日收益率!C278,IF(AND('排序（修正久期）'!C277=MAX('排序（修正久期）'!$B277:$F277),'399481'!$B277&lt;'399481'!$C277),日收益率!C278,"")),"")</f>
        <v>-1.6156543665046819E-4</v>
      </c>
      <c r="D278" s="4" t="str">
        <f ca="1">IFERROR(IF(AND('排序（修正久期）'!D277=1,'399481'!$B277&gt;='399481'!$C277),日收益率!D278,IF(AND('排序（修正久期）'!D277=MAX('排序（修正久期）'!$B277:$F277),'399481'!$B277&lt;'399481'!$C277),日收益率!D278,"")),"")</f>
        <v/>
      </c>
      <c r="E278" s="4" t="str">
        <f ca="1">IFERROR(IF(AND('排序（修正久期）'!E277=1,'399481'!$B277&gt;='399481'!$C277),日收益率!E278,IF(AND('排序（修正久期）'!E277=MAX('排序（修正久期）'!$B277:$F277),'399481'!$B277&lt;'399481'!$C277),日收益率!E278,"")),"")</f>
        <v/>
      </c>
      <c r="F278" s="4" t="str">
        <f ca="1">IFERROR(IF(AND('排序（修正久期）'!F277=1,'399481'!$B277&gt;='399481'!$C277),日收益率!F278,IF(AND('排序（修正久期）'!F277=MAX('排序（修正久期）'!$B277:$F277),'399481'!$B277&lt;'399481'!$C277),日收益率!F278,"")),"")</f>
        <v/>
      </c>
      <c r="H278" s="9">
        <f t="shared" ca="1" si="4"/>
        <v>1.0193002228362606</v>
      </c>
    </row>
    <row r="279" spans="1:8" x14ac:dyDescent="0.15">
      <c r="A279" s="1">
        <v>42695</v>
      </c>
      <c r="B279" s="4" t="str">
        <f ca="1">IFERROR(IF(AND('排序（修正久期）'!B278=1,'399481'!$B278&gt;='399481'!$C278),日收益率!B279,IF(AND('排序（修正久期）'!B278=MAX('排序（修正久期）'!$B278:$F278),'399481'!$B278&lt;'399481'!$C278),日收益率!B279,"")),"")</f>
        <v/>
      </c>
      <c r="C279" s="4">
        <f ca="1">IFERROR(IF(AND('排序（修正久期）'!C278=1,'399481'!$B278&gt;='399481'!$C278),日收益率!C279,IF(AND('排序（修正久期）'!C278=MAX('排序（修正久期）'!$B278:$F278),'399481'!$B278&lt;'399481'!$C278),日收益率!C279,"")),"")</f>
        <v>-2.0318149909270833E-3</v>
      </c>
      <c r="D279" s="4" t="str">
        <f ca="1">IFERROR(IF(AND('排序（修正久期）'!D278=1,'399481'!$B278&gt;='399481'!$C278),日收益率!D279,IF(AND('排序（修正久期）'!D278=MAX('排序（修正久期）'!$B278:$F278),'399481'!$B278&lt;'399481'!$C278),日收益率!D279,"")),"")</f>
        <v/>
      </c>
      <c r="E279" s="4" t="str">
        <f ca="1">IFERROR(IF(AND('排序（修正久期）'!E278=1,'399481'!$B278&gt;='399481'!$C278),日收益率!E279,IF(AND('排序（修正久期）'!E278=MAX('排序（修正久期）'!$B278:$F278),'399481'!$B278&lt;'399481'!$C278),日收益率!E279,"")),"")</f>
        <v/>
      </c>
      <c r="F279" s="4" t="str">
        <f ca="1">IFERROR(IF(AND('排序（修正久期）'!F278=1,'399481'!$B278&gt;='399481'!$C278),日收益率!F279,IF(AND('排序（修正久期）'!F278=MAX('排序（修正久期）'!$B278:$F278),'399481'!$B278&lt;'399481'!$C278),日收益率!F279,"")),"")</f>
        <v/>
      </c>
      <c r="H279" s="9">
        <f t="shared" ca="1" si="4"/>
        <v>1.0172291933632467</v>
      </c>
    </row>
    <row r="280" spans="1:8" x14ac:dyDescent="0.15">
      <c r="A280" s="1">
        <v>42696</v>
      </c>
      <c r="B280" s="4" t="str">
        <f ca="1">IFERROR(IF(AND('排序（修正久期）'!B279=1,'399481'!$B279&gt;='399481'!$C279),日收益率!B280,IF(AND('排序（修正久期）'!B279=MAX('排序（修正久期）'!$B279:$F279),'399481'!$B279&lt;'399481'!$C279),日收益率!B280,"")),"")</f>
        <v/>
      </c>
      <c r="C280" s="4">
        <f ca="1">IFERROR(IF(AND('排序（修正久期）'!C279=1,'399481'!$B279&gt;='399481'!$C279),日收益率!C280,IF(AND('排序（修正久期）'!C279=MAX('排序（修正久期）'!$B279:$F279),'399481'!$B279&lt;'399481'!$C279),日收益率!C280,"")),"")</f>
        <v>-3.7467350449129633E-3</v>
      </c>
      <c r="D280" s="4" t="str">
        <f ca="1">IFERROR(IF(AND('排序（修正久期）'!D279=1,'399481'!$B279&gt;='399481'!$C279),日收益率!D280,IF(AND('排序（修正久期）'!D279=MAX('排序（修正久期）'!$B279:$F279),'399481'!$B279&lt;'399481'!$C279),日收益率!D280,"")),"")</f>
        <v/>
      </c>
      <c r="E280" s="4" t="str">
        <f ca="1">IFERROR(IF(AND('排序（修正久期）'!E279=1,'399481'!$B279&gt;='399481'!$C279),日收益率!E280,IF(AND('排序（修正久期）'!E279=MAX('排序（修正久期）'!$B279:$F279),'399481'!$B279&lt;'399481'!$C279),日收益率!E280,"")),"")</f>
        <v/>
      </c>
      <c r="F280" s="4" t="str">
        <f ca="1">IFERROR(IF(AND('排序（修正久期）'!F279=1,'399481'!$B279&gt;='399481'!$C279),日收益率!F280,IF(AND('排序（修正久期）'!F279=MAX('排序（修正久期）'!$B279:$F279),'399481'!$B279&lt;'399481'!$C279),日收益率!F280,"")),"")</f>
        <v/>
      </c>
      <c r="H280" s="9">
        <f t="shared" ca="1" si="4"/>
        <v>1.0134179050957641</v>
      </c>
    </row>
    <row r="281" spans="1:8" x14ac:dyDescent="0.15">
      <c r="A281" s="1">
        <v>42697</v>
      </c>
      <c r="B281" s="4" t="str">
        <f ca="1">IFERROR(IF(AND('排序（修正久期）'!B280=1,'399481'!$B280&gt;='399481'!$C280),日收益率!B281,IF(AND('排序（修正久期）'!B280=MAX('排序（修正久期）'!$B280:$F280),'399481'!$B280&lt;'399481'!$C280),日收益率!B281,"")),"")</f>
        <v/>
      </c>
      <c r="C281" s="4">
        <f ca="1">IFERROR(IF(AND('排序（修正久期）'!C280=1,'399481'!$B280&gt;='399481'!$C280),日收益率!C281,IF(AND('排序（修正久期）'!C280=MAX('排序（修正久期）'!$B280:$F280),'399481'!$B280&lt;'399481'!$C280),日收益率!C281,"")),"")</f>
        <v>1.587993067184712E-3</v>
      </c>
      <c r="D281" s="4" t="str">
        <f ca="1">IFERROR(IF(AND('排序（修正久期）'!D280=1,'399481'!$B280&gt;='399481'!$C280),日收益率!D281,IF(AND('排序（修正久期）'!D280=MAX('排序（修正久期）'!$B280:$F280),'399481'!$B280&lt;'399481'!$C280),日收益率!D281,"")),"")</f>
        <v/>
      </c>
      <c r="E281" s="4" t="str">
        <f ca="1">IFERROR(IF(AND('排序（修正久期）'!E280=1,'399481'!$B280&gt;='399481'!$C280),日收益率!E281,IF(AND('排序（修正久期）'!E280=MAX('排序（修正久期）'!$B280:$F280),'399481'!$B280&lt;'399481'!$C280),日收益率!E281,"")),"")</f>
        <v/>
      </c>
      <c r="F281" s="4" t="str">
        <f ca="1">IFERROR(IF(AND('排序（修正久期）'!F280=1,'399481'!$B280&gt;='399481'!$C280),日收益率!F281,IF(AND('排序（修正久期）'!F280=MAX('排序（修正久期）'!$B280:$F280),'399481'!$B280&lt;'399481'!$C280),日收益率!F281,"")),"")</f>
        <v/>
      </c>
      <c r="H281" s="9">
        <f t="shared" ca="1" si="4"/>
        <v>1.015027205703217</v>
      </c>
    </row>
    <row r="282" spans="1:8" x14ac:dyDescent="0.15">
      <c r="A282" s="1">
        <v>42698</v>
      </c>
      <c r="B282" s="4" t="str">
        <f ca="1">IFERROR(IF(AND('排序（修正久期）'!B281=1,'399481'!$B281&gt;='399481'!$C281),日收益率!B282,IF(AND('排序（修正久期）'!B281=MAX('排序（修正久期）'!$B281:$F281),'399481'!$B281&lt;'399481'!$C281),日收益率!B282,"")),"")</f>
        <v/>
      </c>
      <c r="C282" s="4">
        <f ca="1">IFERROR(IF(AND('排序（修正久期）'!C281=1,'399481'!$B281&gt;='399481'!$C281),日收益率!C282,IF(AND('排序（修正久期）'!C281=MAX('排序（修正久期）'!$B281:$F281),'399481'!$B281&lt;'399481'!$C281),日收益率!C282,"")),"")</f>
        <v>-1.3274365710105318E-3</v>
      </c>
      <c r="D282" s="4" t="str">
        <f ca="1">IFERROR(IF(AND('排序（修正久期）'!D281=1,'399481'!$B281&gt;='399481'!$C281),日收益率!D282,IF(AND('排序（修正久期）'!D281=MAX('排序（修正久期）'!$B281:$F281),'399481'!$B281&lt;'399481'!$C281),日收益率!D282,"")),"")</f>
        <v/>
      </c>
      <c r="E282" s="4" t="str">
        <f ca="1">IFERROR(IF(AND('排序（修正久期）'!E281=1,'399481'!$B281&gt;='399481'!$C281),日收益率!E282,IF(AND('排序（修正久期）'!E281=MAX('排序（修正久期）'!$B281:$F281),'399481'!$B281&lt;'399481'!$C281),日收益率!E282,"")),"")</f>
        <v/>
      </c>
      <c r="F282" s="4" t="str">
        <f ca="1">IFERROR(IF(AND('排序（修正久期）'!F281=1,'399481'!$B281&gt;='399481'!$C281),日收益率!F282,IF(AND('排序（修正久期）'!F281=MAX('排序（修正久期）'!$B281:$F281),'399481'!$B281&lt;'399481'!$C281),日收益率!F282,"")),"")</f>
        <v/>
      </c>
      <c r="H282" s="9">
        <f t="shared" ca="1" si="4"/>
        <v>1.013679821469796</v>
      </c>
    </row>
    <row r="283" spans="1:8" x14ac:dyDescent="0.15">
      <c r="A283" s="1">
        <v>42699</v>
      </c>
      <c r="B283" s="4" t="str">
        <f ca="1">IFERROR(IF(AND('排序（修正久期）'!B282=1,'399481'!$B282&gt;='399481'!$C282),日收益率!B283,IF(AND('排序（修正久期）'!B282=MAX('排序（修正久期）'!$B282:$F282),'399481'!$B282&lt;'399481'!$C282),日收益率!B283,"")),"")</f>
        <v/>
      </c>
      <c r="C283" s="4">
        <f ca="1">IFERROR(IF(AND('排序（修正久期）'!C282=1,'399481'!$B282&gt;='399481'!$C282),日收益率!C283,IF(AND('排序（修正久期）'!C282=MAX('排序（修正久期）'!$B282:$F282),'399481'!$B282&lt;'399481'!$C282),日收益率!C283,"")),"")</f>
        <v>1.3931305080927547E-3</v>
      </c>
      <c r="D283" s="4" t="str">
        <f ca="1">IFERROR(IF(AND('排序（修正久期）'!D282=1,'399481'!$B282&gt;='399481'!$C282),日收益率!D283,IF(AND('排序（修正久期）'!D282=MAX('排序（修正久期）'!$B282:$F282),'399481'!$B282&lt;'399481'!$C282),日收益率!D283,"")),"")</f>
        <v/>
      </c>
      <c r="E283" s="4" t="str">
        <f ca="1">IFERROR(IF(AND('排序（修正久期）'!E282=1,'399481'!$B282&gt;='399481'!$C282),日收益率!E283,IF(AND('排序（修正久期）'!E282=MAX('排序（修正久期）'!$B282:$F282),'399481'!$B282&lt;'399481'!$C282),日收益率!E283,"")),"")</f>
        <v/>
      </c>
      <c r="F283" s="4" t="str">
        <f ca="1">IFERROR(IF(AND('排序（修正久期）'!F282=1,'399481'!$B282&gt;='399481'!$C282),日收益率!F283,IF(AND('排序（修正久期）'!F282=MAX('排序（修正久期）'!$B282:$F282),'399481'!$B282&lt;'399481'!$C282),日收益率!F283,"")),"")</f>
        <v/>
      </c>
      <c r="H283" s="9">
        <f t="shared" ca="1" si="4"/>
        <v>1.0150920097545235</v>
      </c>
    </row>
    <row r="284" spans="1:8" x14ac:dyDescent="0.15">
      <c r="A284" s="1">
        <v>42702</v>
      </c>
      <c r="B284" s="4" t="str">
        <f ca="1">IFERROR(IF(AND('排序（修正久期）'!B283=1,'399481'!$B283&gt;='399481'!$C283),日收益率!B284,IF(AND('排序（修正久期）'!B283=MAX('排序（修正久期）'!$B283:$F283),'399481'!$B283&lt;'399481'!$C283),日收益率!B284,"")),"")</f>
        <v/>
      </c>
      <c r="C284" s="4">
        <f ca="1">IFERROR(IF(AND('排序（修正久期）'!C283=1,'399481'!$B283&gt;='399481'!$C283),日收益率!C284,IF(AND('排序（修正久期）'!C283=MAX('排序（修正久期）'!$B283:$F283),'399481'!$B283&lt;'399481'!$C283),日收益率!C284,"")),"")</f>
        <v>1.5521238294233797E-3</v>
      </c>
      <c r="D284" s="4" t="str">
        <f ca="1">IFERROR(IF(AND('排序（修正久期）'!D283=1,'399481'!$B283&gt;='399481'!$C283),日收益率!D284,IF(AND('排序（修正久期）'!D283=MAX('排序（修正久期）'!$B283:$F283),'399481'!$B283&lt;'399481'!$C283),日收益率!D284,"")),"")</f>
        <v/>
      </c>
      <c r="E284" s="4" t="str">
        <f ca="1">IFERROR(IF(AND('排序（修正久期）'!E283=1,'399481'!$B283&gt;='399481'!$C283),日收益率!E284,IF(AND('排序（修正久期）'!E283=MAX('排序（修正久期）'!$B283:$F283),'399481'!$B283&lt;'399481'!$C283),日收益率!E284,"")),"")</f>
        <v/>
      </c>
      <c r="F284" s="4" t="str">
        <f ca="1">IFERROR(IF(AND('排序（修正久期）'!F283=1,'399481'!$B283&gt;='399481'!$C283),日收益率!F284,IF(AND('排序（修正久期）'!F283=MAX('排序（修正久期）'!$B283:$F283),'399481'!$B283&lt;'399481'!$C283),日收益率!F284,"")),"")</f>
        <v/>
      </c>
      <c r="H284" s="9">
        <f t="shared" ca="1" si="4"/>
        <v>1.0166675582519207</v>
      </c>
    </row>
    <row r="285" spans="1:8" x14ac:dyDescent="0.15">
      <c r="A285" s="1">
        <v>42703</v>
      </c>
      <c r="B285" s="4" t="str">
        <f ca="1">IFERROR(IF(AND('排序（修正久期）'!B284=1,'399481'!$B284&gt;='399481'!$C284),日收益率!B285,IF(AND('排序（修正久期）'!B284=MAX('排序（修正久期）'!$B284:$F284),'399481'!$B284&lt;'399481'!$C284),日收益率!B285,"")),"")</f>
        <v/>
      </c>
      <c r="C285" s="4">
        <f ca="1">IFERROR(IF(AND('排序（修正久期）'!C284=1,'399481'!$B284&gt;='399481'!$C284),日收益率!C285,IF(AND('排序（修正久期）'!C284=MAX('排序（修正久期）'!$B284:$F284),'399481'!$B284&lt;'399481'!$C284),日收益率!C285,"")),"")</f>
        <v>-1.6161160097736271E-3</v>
      </c>
      <c r="D285" s="4" t="str">
        <f ca="1">IFERROR(IF(AND('排序（修正久期）'!D284=1,'399481'!$B284&gt;='399481'!$C284),日收益率!D285,IF(AND('排序（修正久期）'!D284=MAX('排序（修正久期）'!$B284:$F284),'399481'!$B284&lt;'399481'!$C284),日收益率!D285,"")),"")</f>
        <v/>
      </c>
      <c r="E285" s="4" t="str">
        <f ca="1">IFERROR(IF(AND('排序（修正久期）'!E284=1,'399481'!$B284&gt;='399481'!$C284),日收益率!E285,IF(AND('排序（修正久期）'!E284=MAX('排序（修正久期）'!$B284:$F284),'399481'!$B284&lt;'399481'!$C284),日收益率!E285,"")),"")</f>
        <v/>
      </c>
      <c r="F285" s="4" t="str">
        <f ca="1">IFERROR(IF(AND('排序（修正久期）'!F284=1,'399481'!$B284&gt;='399481'!$C284),日收益率!F285,IF(AND('排序（修正久期）'!F284=MAX('排序（修正久期）'!$B284:$F284),'399481'!$B284&lt;'399481'!$C284),日收益率!F285,"")),"")</f>
        <v/>
      </c>
      <c r="H285" s="9">
        <f t="shared" ca="1" si="4"/>
        <v>1.0150245055344123</v>
      </c>
    </row>
    <row r="286" spans="1:8" x14ac:dyDescent="0.15">
      <c r="A286" s="1">
        <v>42704</v>
      </c>
      <c r="B286" s="4" t="str">
        <f ca="1">IFERROR(IF(AND('排序（修正久期）'!B285=1,'399481'!$B285&gt;='399481'!$C285),日收益率!B286,IF(AND('排序（修正久期）'!B285=MAX('排序（修正久期）'!$B285:$F285),'399481'!$B285&lt;'399481'!$C285),日收益率!B286,"")),"")</f>
        <v/>
      </c>
      <c r="C286" s="4">
        <f ca="1">IFERROR(IF(AND('排序（修正久期）'!C285=1,'399481'!$B285&gt;='399481'!$C285),日收益率!C286,IF(AND('排序（修正久期）'!C285=MAX('排序（修正久期）'!$B285:$F285),'399481'!$B285&lt;'399481'!$C285),日收益率!C286,"")),"")</f>
        <v>-5.5066152538563173E-4</v>
      </c>
      <c r="D286" s="4" t="str">
        <f ca="1">IFERROR(IF(AND('排序（修正久期）'!D285=1,'399481'!$B285&gt;='399481'!$C285),日收益率!D286,IF(AND('排序（修正久期）'!D285=MAX('排序（修正久期）'!$B285:$F285),'399481'!$B285&lt;'399481'!$C285),日收益率!D286,"")),"")</f>
        <v/>
      </c>
      <c r="E286" s="4" t="str">
        <f ca="1">IFERROR(IF(AND('排序（修正久期）'!E285=1,'399481'!$B285&gt;='399481'!$C285),日收益率!E286,IF(AND('排序（修正久期）'!E285=MAX('排序（修正久期）'!$B285:$F285),'399481'!$B285&lt;'399481'!$C285),日收益率!E286,"")),"")</f>
        <v/>
      </c>
      <c r="F286" s="4" t="str">
        <f ca="1">IFERROR(IF(AND('排序（修正久期）'!F285=1,'399481'!$B285&gt;='399481'!$C285),日收益率!F286,IF(AND('排序（修正久期）'!F285=MAX('排序（修正久期）'!$B285:$F285),'399481'!$B285&lt;'399481'!$C285),日收益率!F286,"")),"")</f>
        <v/>
      </c>
      <c r="H286" s="9">
        <f t="shared" ca="1" si="4"/>
        <v>1.0144655705918908</v>
      </c>
    </row>
    <row r="287" spans="1:8" x14ac:dyDescent="0.15">
      <c r="A287" s="1">
        <v>42705</v>
      </c>
      <c r="B287" s="4" t="str">
        <f ca="1">IFERROR(IF(AND('排序（修正久期）'!B286=1,'399481'!$B286&gt;='399481'!$C286),日收益率!B287,IF(AND('排序（修正久期）'!B286=MAX('排序（修正久期）'!$B286:$F286),'399481'!$B286&lt;'399481'!$C286),日收益率!B287,"")),"")</f>
        <v/>
      </c>
      <c r="C287" s="4" t="str">
        <f ca="1">IFERROR(IF(AND('排序（修正久期）'!C286=1,'399481'!$B286&gt;='399481'!$C286),日收益率!C287,IF(AND('排序（修正久期）'!C286=MAX('排序（修正久期）'!$B286:$F286),'399481'!$B286&lt;'399481'!$C286),日收益率!C287,"")),"")</f>
        <v/>
      </c>
      <c r="D287" s="4" t="str">
        <f ca="1">IFERROR(IF(AND('排序（修正久期）'!D286=1,'399481'!$B286&gt;='399481'!$C286),日收益率!D287,IF(AND('排序（修正久期）'!D286=MAX('排序（修正久期）'!$B286:$F286),'399481'!$B286&lt;'399481'!$C286),日收益率!D287,"")),"")</f>
        <v/>
      </c>
      <c r="E287" s="4">
        <f ca="1">IFERROR(IF(AND('排序（修正久期）'!E286=1,'399481'!$B286&gt;='399481'!$C286),日收益率!E287,IF(AND('排序（修正久期）'!E286=MAX('排序（修正久期）'!$B286:$F286),'399481'!$B286&lt;'399481'!$C286),日收益率!E287,"")),"")</f>
        <v>4.6430779338701988E-4</v>
      </c>
      <c r="F287" s="4" t="str">
        <f ca="1">IFERROR(IF(AND('排序（修正久期）'!F286=1,'399481'!$B286&gt;='399481'!$C286),日收益率!F287,IF(AND('排序（修正久期）'!F286=MAX('排序（修正久期）'!$B286:$F286),'399481'!$B286&lt;'399481'!$C286),日收益率!F287,"")),"")</f>
        <v/>
      </c>
      <c r="H287" s="9">
        <f t="shared" ca="1" si="4"/>
        <v>1.0149365948624394</v>
      </c>
    </row>
    <row r="288" spans="1:8" x14ac:dyDescent="0.15">
      <c r="A288" s="1">
        <v>42706</v>
      </c>
      <c r="B288" s="4" t="str">
        <f ca="1">IFERROR(IF(AND('排序（修正久期）'!B287=1,'399481'!$B287&gt;='399481'!$C287),日收益率!B288,IF(AND('排序（修正久期）'!B287=MAX('排序（修正久期）'!$B287:$F287),'399481'!$B287&lt;'399481'!$C287),日收益率!B288,"")),"")</f>
        <v/>
      </c>
      <c r="C288" s="4" t="str">
        <f ca="1">IFERROR(IF(AND('排序（修正久期）'!C287=1,'399481'!$B287&gt;='399481'!$C287),日收益率!C288,IF(AND('排序（修正久期）'!C287=MAX('排序（修正久期）'!$B287:$F287),'399481'!$B287&lt;'399481'!$C287),日收益率!C288,"")),"")</f>
        <v/>
      </c>
      <c r="D288" s="4" t="str">
        <f ca="1">IFERROR(IF(AND('排序（修正久期）'!D287=1,'399481'!$B287&gt;='399481'!$C287),日收益率!D288,IF(AND('排序（修正久期）'!D287=MAX('排序（修正久期）'!$B287:$F287),'399481'!$B287&lt;'399481'!$C287),日收益率!D288,"")),"")</f>
        <v/>
      </c>
      <c r="E288" s="4">
        <f ca="1">IFERROR(IF(AND('排序（修正久期）'!E287=1,'399481'!$B287&gt;='399481'!$C287),日收益率!E288,IF(AND('排序（修正久期）'!E287=MAX('排序（修正久期）'!$B287:$F287),'399481'!$B287&lt;'399481'!$C287),日收益率!E288,"")),"")</f>
        <v>5.5846205754472855E-4</v>
      </c>
      <c r="F288" s="4" t="str">
        <f ca="1">IFERROR(IF(AND('排序（修正久期）'!F287=1,'399481'!$B287&gt;='399481'!$C287),日收益率!F288,IF(AND('排序（修正久期）'!F287=MAX('排序（修正久期）'!$B287:$F287),'399481'!$B287&lt;'399481'!$C287),日收益率!F288,"")),"")</f>
        <v/>
      </c>
      <c r="H288" s="9">
        <f t="shared" ca="1" si="4"/>
        <v>1.0155033984414836</v>
      </c>
    </row>
    <row r="289" spans="1:8" x14ac:dyDescent="0.15">
      <c r="A289" s="1">
        <v>42709</v>
      </c>
      <c r="B289" s="4" t="str">
        <f ca="1">IFERROR(IF(AND('排序（修正久期）'!B288=1,'399481'!$B288&gt;='399481'!$C288),日收益率!B289,IF(AND('排序（修正久期）'!B288=MAX('排序（修正久期）'!$B288:$F288),'399481'!$B288&lt;'399481'!$C288),日收益率!B289,"")),"")</f>
        <v/>
      </c>
      <c r="C289" s="4" t="str">
        <f ca="1">IFERROR(IF(AND('排序（修正久期）'!C288=1,'399481'!$B288&gt;='399481'!$C288),日收益率!C289,IF(AND('排序（修正久期）'!C288=MAX('排序（修正久期）'!$B288:$F288),'399481'!$B288&lt;'399481'!$C288),日收益率!C289,"")),"")</f>
        <v/>
      </c>
      <c r="D289" s="4" t="str">
        <f ca="1">IFERROR(IF(AND('排序（修正久期）'!D288=1,'399481'!$B288&gt;='399481'!$C288),日收益率!D289,IF(AND('排序（修正久期）'!D288=MAX('排序（修正久期）'!$B288:$F288),'399481'!$B288&lt;'399481'!$C288),日收益率!D289,"")),"")</f>
        <v/>
      </c>
      <c r="E289" s="4">
        <f ca="1">IFERROR(IF(AND('排序（修正久期）'!E288=1,'399481'!$B288&gt;='399481'!$C288),日收益率!E289,IF(AND('排序（修正久期）'!E288=MAX('排序（修正久期）'!$B288:$F288),'399481'!$B288&lt;'399481'!$C288),日收益率!E289,"")),"")</f>
        <v>9.1991446862649262E-4</v>
      </c>
      <c r="F289" s="4" t="str">
        <f ca="1">IFERROR(IF(AND('排序（修正久期）'!F288=1,'399481'!$B288&gt;='399481'!$C288),日收益率!F289,IF(AND('排序（修正久期）'!F288=MAX('排序（修正久期）'!$B288:$F288),'399481'!$B288&lt;'399481'!$C288),日收益率!F289,"")),"")</f>
        <v/>
      </c>
      <c r="H289" s="9">
        <f t="shared" ca="1" si="4"/>
        <v>1.0164375747106493</v>
      </c>
    </row>
    <row r="290" spans="1:8" x14ac:dyDescent="0.15">
      <c r="A290" s="1">
        <v>42710</v>
      </c>
      <c r="B290" s="4" t="str">
        <f ca="1">IFERROR(IF(AND('排序（修正久期）'!B289=1,'399481'!$B289&gt;='399481'!$C289),日收益率!B290,IF(AND('排序（修正久期）'!B289=MAX('排序（修正久期）'!$B289:$F289),'399481'!$B289&lt;'399481'!$C289),日收益率!B290,"")),"")</f>
        <v/>
      </c>
      <c r="C290" s="4" t="str">
        <f ca="1">IFERROR(IF(AND('排序（修正久期）'!C289=1,'399481'!$B289&gt;='399481'!$C289),日收益率!C290,IF(AND('排序（修正久期）'!C289=MAX('排序（修正久期）'!$B289:$F289),'399481'!$B289&lt;'399481'!$C289),日收益率!C290,"")),"")</f>
        <v/>
      </c>
      <c r="D290" s="4" t="str">
        <f ca="1">IFERROR(IF(AND('排序（修正久期）'!D289=1,'399481'!$B289&gt;='399481'!$C289),日收益率!D290,IF(AND('排序（修正久期）'!D289=MAX('排序（修正久期）'!$B289:$F289),'399481'!$B289&lt;'399481'!$C289),日收益率!D290,"")),"")</f>
        <v/>
      </c>
      <c r="E290" s="4">
        <f ca="1">IFERROR(IF(AND('排序（修正久期）'!E289=1,'399481'!$B289&gt;='399481'!$C289),日收益率!E290,IF(AND('排序（修正久期）'!E289=MAX('排序（修正久期）'!$B289:$F289),'399481'!$B289&lt;'399481'!$C289),日收益率!E290,"")),"")</f>
        <v>-1.0197535294442783E-4</v>
      </c>
      <c r="F290" s="4" t="str">
        <f ca="1">IFERROR(IF(AND('排序（修正久期）'!F289=1,'399481'!$B289&gt;='399481'!$C289),日收益率!F290,IF(AND('排序（修正久期）'!F289=MAX('排序（修正久期）'!$B289:$F289),'399481'!$B289&lt;'399481'!$C289),日收益率!F290,"")),"")</f>
        <v/>
      </c>
      <c r="H290" s="9">
        <f t="shared" ca="1" si="4"/>
        <v>1.0163339231302222</v>
      </c>
    </row>
    <row r="291" spans="1:8" x14ac:dyDescent="0.15">
      <c r="A291" s="1">
        <v>42711</v>
      </c>
      <c r="B291" s="4" t="str">
        <f ca="1">IFERROR(IF(AND('排序（修正久期）'!B290=1,'399481'!$B290&gt;='399481'!$C290),日收益率!B291,IF(AND('排序（修正久期）'!B290=MAX('排序（修正久期）'!$B290:$F290),'399481'!$B290&lt;'399481'!$C290),日收益率!B291,"")),"")</f>
        <v/>
      </c>
      <c r="C291" s="4" t="str">
        <f ca="1">IFERROR(IF(AND('排序（修正久期）'!C290=1,'399481'!$B290&gt;='399481'!$C290),日收益率!C291,IF(AND('排序（修正久期）'!C290=MAX('排序（修正久期）'!$B290:$F290),'399481'!$B290&lt;'399481'!$C290),日收益率!C291,"")),"")</f>
        <v/>
      </c>
      <c r="D291" s="4" t="str">
        <f ca="1">IFERROR(IF(AND('排序（修正久期）'!D290=1,'399481'!$B290&gt;='399481'!$C290),日收益率!D291,IF(AND('排序（修正久期）'!D290=MAX('排序（修正久期）'!$B290:$F290),'399481'!$B290&lt;'399481'!$C290),日收益率!D291,"")),"")</f>
        <v/>
      </c>
      <c r="E291" s="4">
        <f ca="1">IFERROR(IF(AND('排序（修正久期）'!E290=1,'399481'!$B290&gt;='399481'!$C290),日收益率!E291,IF(AND('排序（修正久期）'!E290=MAX('排序（修正久期）'!$B290:$F290),'399481'!$B290&lt;'399481'!$C290),日收益率!E291,"")),"")</f>
        <v>-4.789457513250106E-4</v>
      </c>
      <c r="F291" s="4" t="str">
        <f ca="1">IFERROR(IF(AND('排序（修正久期）'!F290=1,'399481'!$B290&gt;='399481'!$C290),日收益率!F291,IF(AND('排序（修正久期）'!F290=MAX('排序（修正久期）'!$B290:$F290),'399481'!$B290&lt;'399481'!$C290),日收益率!F291,"")),"")</f>
        <v/>
      </c>
      <c r="H291" s="9">
        <f t="shared" ca="1" si="4"/>
        <v>1.0158471543158114</v>
      </c>
    </row>
    <row r="292" spans="1:8" x14ac:dyDescent="0.15">
      <c r="A292" s="1">
        <v>42712</v>
      </c>
      <c r="B292" s="4" t="str">
        <f ca="1">IFERROR(IF(AND('排序（修正久期）'!B291=1,'399481'!$B291&gt;='399481'!$C291),日收益率!B292,IF(AND('排序（修正久期）'!B291=MAX('排序（修正久期）'!$B291:$F291),'399481'!$B291&lt;'399481'!$C291),日收益率!B292,"")),"")</f>
        <v/>
      </c>
      <c r="C292" s="4" t="str">
        <f ca="1">IFERROR(IF(AND('排序（修正久期）'!C291=1,'399481'!$B291&gt;='399481'!$C291),日收益率!C292,IF(AND('排序（修正久期）'!C291=MAX('排序（修正久期）'!$B291:$F291),'399481'!$B291&lt;'399481'!$C291),日收益率!C292,"")),"")</f>
        <v/>
      </c>
      <c r="D292" s="4" t="str">
        <f ca="1">IFERROR(IF(AND('排序（修正久期）'!D291=1,'399481'!$B291&gt;='399481'!$C291),日收益率!D292,IF(AND('排序（修正久期）'!D291=MAX('排序（修正久期）'!$B291:$F291),'399481'!$B291&lt;'399481'!$C291),日收益率!D292,"")),"")</f>
        <v/>
      </c>
      <c r="E292" s="4">
        <f ca="1">IFERROR(IF(AND('排序（修正久期）'!E291=1,'399481'!$B291&gt;='399481'!$C291),日收益率!E292,IF(AND('排序（修正久期）'!E291=MAX('排序（修正久期）'!$B291:$F291),'399481'!$B291&lt;'399481'!$C291),日收益率!E292,"")),"")</f>
        <v>1.8082084916049013E-4</v>
      </c>
      <c r="F292" s="4" t="str">
        <f ca="1">IFERROR(IF(AND('排序（修正久期）'!F291=1,'399481'!$B291&gt;='399481'!$C291),日收益率!F292,IF(AND('排序（修正久期）'!F291=MAX('排序（修正久期）'!$B291:$F291),'399481'!$B291&lt;'399481'!$C291),日收益率!F292,"")),"")</f>
        <v/>
      </c>
      <c r="H292" s="9">
        <f t="shared" ca="1" si="4"/>
        <v>1.016030840660872</v>
      </c>
    </row>
    <row r="293" spans="1:8" x14ac:dyDescent="0.15">
      <c r="A293" s="1">
        <v>42713</v>
      </c>
      <c r="B293" s="4" t="str">
        <f ca="1">IFERROR(IF(AND('排序（修正久期）'!B292=1,'399481'!$B292&gt;='399481'!$C292),日收益率!B293,IF(AND('排序（修正久期）'!B292=MAX('排序（修正久期）'!$B292:$F292),'399481'!$B292&lt;'399481'!$C292),日收益率!B293,"")),"")</f>
        <v/>
      </c>
      <c r="C293" s="4" t="str">
        <f ca="1">IFERROR(IF(AND('排序（修正久期）'!C292=1,'399481'!$B292&gt;='399481'!$C292),日收益率!C293,IF(AND('排序（修正久期）'!C292=MAX('排序（修正久期）'!$B292:$F292),'399481'!$B292&lt;'399481'!$C292),日收益率!C293,"")),"")</f>
        <v/>
      </c>
      <c r="D293" s="4" t="str">
        <f ca="1">IFERROR(IF(AND('排序（修正久期）'!D292=1,'399481'!$B292&gt;='399481'!$C292),日收益率!D293,IF(AND('排序（修正久期）'!D292=MAX('排序（修正久期）'!$B292:$F292),'399481'!$B292&lt;'399481'!$C292),日收益率!D293,"")),"")</f>
        <v/>
      </c>
      <c r="E293" s="4">
        <f ca="1">IFERROR(IF(AND('排序（修正久期）'!E292=1,'399481'!$B292&gt;='399481'!$C292),日收益率!E293,IF(AND('排序（修正久期）'!E292=MAX('排序（修正久期）'!$B292:$F292),'399481'!$B292&lt;'399481'!$C292),日收益率!E293,"")),"")</f>
        <v>2.7505627031443325E-4</v>
      </c>
      <c r="F293" s="4" t="str">
        <f ca="1">IFERROR(IF(AND('排序（修正久期）'!F292=1,'399481'!$B292&gt;='399481'!$C292),日收益率!F293,IF(AND('排序（修正久期）'!F292=MAX('排序（修正久期）'!$B292:$F292),'399481'!$B292&lt;'399481'!$C292),日收益率!F293,"")),"")</f>
        <v/>
      </c>
      <c r="H293" s="9">
        <f t="shared" ca="1" si="4"/>
        <v>1.0163103063144285</v>
      </c>
    </row>
    <row r="294" spans="1:8" x14ac:dyDescent="0.15">
      <c r="A294" s="1">
        <v>42716</v>
      </c>
      <c r="B294" s="4" t="str">
        <f ca="1">IFERROR(IF(AND('排序（修正久期）'!B293=1,'399481'!$B293&gt;='399481'!$C293),日收益率!B294,IF(AND('排序（修正久期）'!B293=MAX('排序（修正久期）'!$B293:$F293),'399481'!$B293&lt;'399481'!$C293),日收益率!B294,"")),"")</f>
        <v/>
      </c>
      <c r="C294" s="4" t="str">
        <f ca="1">IFERROR(IF(AND('排序（修正久期）'!C293=1,'399481'!$B293&gt;='399481'!$C293),日收益率!C294,IF(AND('排序（修正久期）'!C293=MAX('排序（修正久期）'!$B293:$F293),'399481'!$B293&lt;'399481'!$C293),日收益率!C294,"")),"")</f>
        <v/>
      </c>
      <c r="D294" s="4" t="str">
        <f ca="1">IFERROR(IF(AND('排序（修正久期）'!D293=1,'399481'!$B293&gt;='399481'!$C293),日收益率!D294,IF(AND('排序（修正久期）'!D293=MAX('排序（修正久期）'!$B293:$F293),'399481'!$B293&lt;'399481'!$C293),日收益率!D294,"")),"")</f>
        <v/>
      </c>
      <c r="E294" s="4">
        <f ca="1">IFERROR(IF(AND('排序（修正久期）'!E293=1,'399481'!$B293&gt;='399481'!$C293),日收益率!E294,IF(AND('排序（修正久期）'!E293=MAX('排序（修正久期）'!$B293:$F293),'399481'!$B293&lt;'399481'!$C293),日收益率!E294,"")),"")</f>
        <v>2.5948876839665402E-4</v>
      </c>
      <c r="F294" s="4" t="str">
        <f ca="1">IFERROR(IF(AND('排序（修正久期）'!F293=1,'399481'!$B293&gt;='399481'!$C293),日收益率!F294,IF(AND('排序（修正久期）'!F293=MAX('排序（修正久期）'!$B293:$F293),'399481'!$B293&lt;'399481'!$C293),日收益率!F294,"")),"")</f>
        <v/>
      </c>
      <c r="H294" s="9">
        <f t="shared" ca="1" si="4"/>
        <v>1.0165740274241228</v>
      </c>
    </row>
    <row r="295" spans="1:8" x14ac:dyDescent="0.15">
      <c r="A295" s="1">
        <v>42717</v>
      </c>
      <c r="B295" s="4" t="str">
        <f ca="1">IFERROR(IF(AND('排序（修正久期）'!B294=1,'399481'!$B294&gt;='399481'!$C294),日收益率!B295,IF(AND('排序（修正久期）'!B294=MAX('排序（修正久期）'!$B294:$F294),'399481'!$B294&lt;'399481'!$C294),日收益率!B295,"")),"")</f>
        <v/>
      </c>
      <c r="C295" s="4" t="str">
        <f ca="1">IFERROR(IF(AND('排序（修正久期）'!C294=1,'399481'!$B294&gt;='399481'!$C294),日收益率!C295,IF(AND('排序（修正久期）'!C294=MAX('排序（修正久期）'!$B294:$F294),'399481'!$B294&lt;'399481'!$C294),日收益率!C295,"")),"")</f>
        <v/>
      </c>
      <c r="D295" s="4" t="str">
        <f ca="1">IFERROR(IF(AND('排序（修正久期）'!D294=1,'399481'!$B294&gt;='399481'!$C294),日收益率!D295,IF(AND('排序（修正久期）'!D294=MAX('排序（修正久期）'!$B294:$F294),'399481'!$B294&lt;'399481'!$C294),日收益率!D295,"")),"")</f>
        <v/>
      </c>
      <c r="E295" s="4">
        <f ca="1">IFERROR(IF(AND('排序（修正久期）'!E294=1,'399481'!$B294&gt;='399481'!$C294),日收益率!E295,IF(AND('排序（修正久期）'!E294=MAX('排序（修正久期）'!$B294:$F294),'399481'!$B294&lt;'399481'!$C294),日收益率!E295,"")),"")</f>
        <v>9.3443348679222993E-4</v>
      </c>
      <c r="F295" s="4" t="str">
        <f ca="1">IFERROR(IF(AND('排序（修正久期）'!F294=1,'399481'!$B294&gt;='399481'!$C294),日收益率!F295,IF(AND('排序（修正久期）'!F294=MAX('排序（修正久期）'!$B294:$F294),'399481'!$B294&lt;'399481'!$C294),日收益率!F295,"")),"")</f>
        <v/>
      </c>
      <c r="H295" s="9">
        <f t="shared" ca="1" si="4"/>
        <v>1.0175239482371512</v>
      </c>
    </row>
    <row r="296" spans="1:8" x14ac:dyDescent="0.15">
      <c r="A296" s="1">
        <v>42718</v>
      </c>
      <c r="B296" s="4" t="str">
        <f ca="1">IFERROR(IF(AND('排序（修正久期）'!B295=1,'399481'!$B295&gt;='399481'!$C295),日收益率!B296,IF(AND('排序（修正久期）'!B295=MAX('排序（修正久期）'!$B295:$F295),'399481'!$B295&lt;'399481'!$C295),日收益率!B296,"")),"")</f>
        <v/>
      </c>
      <c r="C296" s="4" t="str">
        <f ca="1">IFERROR(IF(AND('排序（修正久期）'!C295=1,'399481'!$B295&gt;='399481'!$C295),日收益率!C296,IF(AND('排序（修正久期）'!C295=MAX('排序（修正久期）'!$B295:$F295),'399481'!$B295&lt;'399481'!$C295),日收益率!C296,"")),"")</f>
        <v/>
      </c>
      <c r="D296" s="4" t="str">
        <f ca="1">IFERROR(IF(AND('排序（修正久期）'!D295=1,'399481'!$B295&gt;='399481'!$C295),日收益率!D296,IF(AND('排序（修正久期）'!D295=MAX('排序（修正久期）'!$B295:$F295),'399481'!$B295&lt;'399481'!$C295),日收益率!D296,"")),"")</f>
        <v/>
      </c>
      <c r="E296" s="4">
        <f ca="1">IFERROR(IF(AND('排序（修正久期）'!E295=1,'399481'!$B295&gt;='399481'!$C295),日收益率!E296,IF(AND('排序（修正久期）'!E295=MAX('排序（修正久期）'!$B295:$F295),'399481'!$B295&lt;'399481'!$C295),日收益率!E296,"")),"")</f>
        <v>1.8052287160297276E-4</v>
      </c>
      <c r="F296" s="4" t="str">
        <f ca="1">IFERROR(IF(AND('排序（修正久期）'!F295=1,'399481'!$B295&gt;='399481'!$C295),日收益率!F296,IF(AND('排序（修正久期）'!F295=MAX('排序（修正久期）'!$B295:$F295),'399481'!$B295&lt;'399481'!$C295),日收益率!F296,"")),"")</f>
        <v/>
      </c>
      <c r="H296" s="9">
        <f t="shared" ca="1" si="4"/>
        <v>1.0177076345822118</v>
      </c>
    </row>
    <row r="297" spans="1:8" x14ac:dyDescent="0.15">
      <c r="A297" s="1">
        <v>42719</v>
      </c>
      <c r="B297" s="4" t="str">
        <f ca="1">IFERROR(IF(AND('排序（修正久期）'!B296=1,'399481'!$B296&gt;='399481'!$C296),日收益率!B297,IF(AND('排序（修正久期）'!B296=MAX('排序（修正久期）'!$B296:$F296),'399481'!$B296&lt;'399481'!$C296),日收益率!B297,"")),"")</f>
        <v/>
      </c>
      <c r="C297" s="4" t="str">
        <f ca="1">IFERROR(IF(AND('排序（修正久期）'!C296=1,'399481'!$B296&gt;='399481'!$C296),日收益率!C297,IF(AND('排序（修正久期）'!C296=MAX('排序（修正久期）'!$B296:$F296),'399481'!$B296&lt;'399481'!$C296),日收益率!C297,"")),"")</f>
        <v/>
      </c>
      <c r="D297" s="4" t="str">
        <f ca="1">IFERROR(IF(AND('排序（修正久期）'!D296=1,'399481'!$B296&gt;='399481'!$C296),日收益率!D297,IF(AND('排序（修正久期）'!D296=MAX('排序（修正久期）'!$B296:$F296),'399481'!$B296&lt;'399481'!$C296),日收益率!D297,"")),"")</f>
        <v/>
      </c>
      <c r="E297" s="4">
        <f ca="1">IFERROR(IF(AND('排序（修正久期）'!E296=1,'399481'!$B296&gt;='399481'!$C296),日收益率!E297,IF(AND('排序（修正久期）'!E296=MAX('排序（修正久期）'!$B296:$F296),'399481'!$B296&lt;'399481'!$C296),日收益率!E297,"")),"")</f>
        <v>-6.6652485286800012E-4</v>
      </c>
      <c r="F297" s="4" t="str">
        <f ca="1">IFERROR(IF(AND('排序（修正久期）'!F296=1,'399481'!$B296&gt;='399481'!$C296),日收益率!F297,IF(AND('排序（修正久期）'!F296=MAX('排序（修正久期）'!$B296:$F296),'399481'!$B296&lt;'399481'!$C296),日收益率!F297,"")),"")</f>
        <v/>
      </c>
      <c r="H297" s="9">
        <f t="shared" ca="1" si="4"/>
        <v>1.0170293071508092</v>
      </c>
    </row>
    <row r="298" spans="1:8" x14ac:dyDescent="0.15">
      <c r="A298" s="1">
        <v>42720</v>
      </c>
      <c r="B298" s="4" t="str">
        <f ca="1">IFERROR(IF(AND('排序（修正久期）'!B297=1,'399481'!$B297&gt;='399481'!$C297),日收益率!B298,IF(AND('排序（修正久期）'!B297=MAX('排序（修正久期）'!$B297:$F297),'399481'!$B297&lt;'399481'!$C297),日收益率!B298,"")),"")</f>
        <v/>
      </c>
      <c r="C298" s="4" t="str">
        <f ca="1">IFERROR(IF(AND('排序（修正久期）'!C297=1,'399481'!$B297&gt;='399481'!$C297),日收益率!C298,IF(AND('排序（修正久期）'!C297=MAX('排序（修正久期）'!$B297:$F297),'399481'!$B297&lt;'399481'!$C297),日收益率!C298,"")),"")</f>
        <v/>
      </c>
      <c r="D298" s="4" t="str">
        <f ca="1">IFERROR(IF(AND('排序（修正久期）'!D297=1,'399481'!$B297&gt;='399481'!$C297),日收益率!D298,IF(AND('排序（修正久期）'!D297=MAX('排序（修正久期）'!$B297:$F297),'399481'!$B297&lt;'399481'!$C297),日收益率!D298,"")),"")</f>
        <v/>
      </c>
      <c r="E298" s="4">
        <f ca="1">IFERROR(IF(AND('排序（修正久期）'!E297=1,'399481'!$B297&gt;='399481'!$C297),日收益率!E298,IF(AND('排序（修正久期）'!E297=MAX('排序（修正久期）'!$B297:$F297),'399481'!$B297&lt;'399481'!$C297),日收益率!E298,"")),"")</f>
        <v>6.5148848993978881E-4</v>
      </c>
      <c r="F298" s="4" t="str">
        <f ca="1">IFERROR(IF(AND('排序（修正久期）'!F297=1,'399481'!$B297&gt;='399481'!$C297),日收益率!F298,IF(AND('排序（修正久期）'!F297=MAX('排序（修正久期）'!$B297:$F297),'399481'!$B297&lt;'399481'!$C297),日收益率!F298,"")),"")</f>
        <v/>
      </c>
      <c r="H298" s="9">
        <f t="shared" ca="1" si="4"/>
        <v>1.0176918900383494</v>
      </c>
    </row>
    <row r="299" spans="1:8" x14ac:dyDescent="0.15">
      <c r="A299" s="1">
        <v>42723</v>
      </c>
      <c r="B299" s="4" t="str">
        <f ca="1">IFERROR(IF(AND('排序（修正久期）'!B298=1,'399481'!$B298&gt;='399481'!$C298),日收益率!B299,IF(AND('排序（修正久期）'!B298=MAX('排序（修正久期）'!$B298:$F298),'399481'!$B298&lt;'399481'!$C298),日收益率!B299,"")),"")</f>
        <v/>
      </c>
      <c r="C299" s="4" t="str">
        <f ca="1">IFERROR(IF(AND('排序（修正久期）'!C298=1,'399481'!$B298&gt;='399481'!$C298),日收益率!C299,IF(AND('排序（修正久期）'!C298=MAX('排序（修正久期）'!$B298:$F298),'399481'!$B298&lt;'399481'!$C298),日收益率!C299,"")),"")</f>
        <v/>
      </c>
      <c r="D299" s="4" t="str">
        <f ca="1">IFERROR(IF(AND('排序（修正久期）'!D298=1,'399481'!$B298&gt;='399481'!$C298),日收益率!D299,IF(AND('排序（修正久期）'!D298=MAX('排序（修正久期）'!$B298:$F298),'399481'!$B298&lt;'399481'!$C298),日收益率!D299,"")),"")</f>
        <v/>
      </c>
      <c r="E299" s="4">
        <f ca="1">IFERROR(IF(AND('排序（修正久期）'!E298=1,'399481'!$B298&gt;='399481'!$C298),日收益率!E299,IF(AND('排序（修正久期）'!E298=MAX('排序（修正久期）'!$B298:$F298),'399481'!$B298&lt;'399481'!$C298),日收益率!E299,"")),"")</f>
        <v>-3.0554900193757728E-4</v>
      </c>
      <c r="F299" s="4" t="str">
        <f ca="1">IFERROR(IF(AND('排序（修正久期）'!F298=1,'399481'!$B298&gt;='399481'!$C298),日收益率!F299,IF(AND('排序（修正久期）'!F298=MAX('排序（修正久期）'!$B298:$F298),'399481'!$B298&lt;'399481'!$C298),日收益率!F299,"")),"")</f>
        <v/>
      </c>
      <c r="H299" s="9">
        <f t="shared" ca="1" si="4"/>
        <v>1.0173809352970682</v>
      </c>
    </row>
    <row r="300" spans="1:8" x14ac:dyDescent="0.15">
      <c r="A300" s="1">
        <v>42724</v>
      </c>
      <c r="B300" s="4" t="str">
        <f ca="1">IFERROR(IF(AND('排序（修正久期）'!B299=1,'399481'!$B299&gt;='399481'!$C299),日收益率!B300,IF(AND('排序（修正久期）'!B299=MAX('排序（修正久期）'!$B299:$F299),'399481'!$B299&lt;'399481'!$C299),日收益率!B300,"")),"")</f>
        <v/>
      </c>
      <c r="C300" s="4" t="str">
        <f ca="1">IFERROR(IF(AND('排序（修正久期）'!C299=1,'399481'!$B299&gt;='399481'!$C299),日收益率!C300,IF(AND('排序（修正久期）'!C299=MAX('排序（修正久期）'!$B299:$F299),'399481'!$B299&lt;'399481'!$C299),日收益率!C300,"")),"")</f>
        <v/>
      </c>
      <c r="D300" s="4" t="str">
        <f ca="1">IFERROR(IF(AND('排序（修正久期）'!D299=1,'399481'!$B299&gt;='399481'!$C299),日收益率!D300,IF(AND('排序（修正久期）'!D299=MAX('排序（修正久期）'!$B299:$F299),'399481'!$B299&lt;'399481'!$C299),日收益率!D300,"")),"")</f>
        <v/>
      </c>
      <c r="E300" s="4">
        <f ca="1">IFERROR(IF(AND('排序（修正久期）'!E299=1,'399481'!$B299&gt;='399481'!$C299),日收益率!E300,IF(AND('排序（修正久期）'!E299=MAX('排序（修正久期）'!$B299:$F299),'399481'!$B299&lt;'399481'!$C299),日收益率!E300,"")),"")</f>
        <v>-7.7377820422164234E-6</v>
      </c>
      <c r="F300" s="4" t="str">
        <f ca="1">IFERROR(IF(AND('排序（修正久期）'!F299=1,'399481'!$B299&gt;='399481'!$C299),日收益率!F300,IF(AND('排序（修正久期）'!F299=MAX('排序（修正久期）'!$B299:$F299),'399481'!$B299&lt;'399481'!$C299),日收益率!F300,"")),"")</f>
        <v/>
      </c>
      <c r="H300" s="9">
        <f t="shared" ca="1" si="4"/>
        <v>1.017373063025137</v>
      </c>
    </row>
    <row r="301" spans="1:8" x14ac:dyDescent="0.15">
      <c r="A301" s="1">
        <v>42725</v>
      </c>
      <c r="B301" s="4" t="str">
        <f ca="1">IFERROR(IF(AND('排序（修正久期）'!B300=1,'399481'!$B300&gt;='399481'!$C300),日收益率!B301,IF(AND('排序（修正久期）'!B300=MAX('排序（修正久期）'!$B300:$F300),'399481'!$B300&lt;'399481'!$C300),日收益率!B301,"")),"")</f>
        <v/>
      </c>
      <c r="C301" s="4" t="str">
        <f ca="1">IFERROR(IF(AND('排序（修正久期）'!C300=1,'399481'!$B300&gt;='399481'!$C300),日收益率!C301,IF(AND('排序（修正久期）'!C300=MAX('排序（修正久期）'!$B300:$F300),'399481'!$B300&lt;'399481'!$C300),日收益率!C301,"")),"")</f>
        <v/>
      </c>
      <c r="D301" s="4" t="str">
        <f ca="1">IFERROR(IF(AND('排序（修正久期）'!D300=1,'399481'!$B300&gt;='399481'!$C300),日收益率!D301,IF(AND('排序（修正久期）'!D300=MAX('排序（修正久期）'!$B300:$F300),'399481'!$B300&lt;'399481'!$C300),日收益率!D301,"")),"")</f>
        <v/>
      </c>
      <c r="E301" s="4">
        <f ca="1">IFERROR(IF(AND('排序（修正久期）'!E300=1,'399481'!$B300&gt;='399481'!$C300),日收益率!E301,IF(AND('排序（修正久期）'!E300=MAX('排序（修正久期）'!$B300:$F300),'399481'!$B300&lt;'399481'!$C300),日收益率!E301,"")),"")</f>
        <v>1.4985620510439279E-3</v>
      </c>
      <c r="F301" s="4" t="str">
        <f ca="1">IFERROR(IF(AND('排序（修正久期）'!F300=1,'399481'!$B300&gt;='399481'!$C300),日收益率!F301,IF(AND('排序（修正久期）'!F300=MAX('排序（修正久期）'!$B300:$F300),'399481'!$B300&lt;'399481'!$C300),日收益率!F301,"")),"")</f>
        <v/>
      </c>
      <c r="H301" s="9">
        <f t="shared" ca="1" si="4"/>
        <v>1.0188976596891408</v>
      </c>
    </row>
    <row r="302" spans="1:8" x14ac:dyDescent="0.15">
      <c r="A302" s="1">
        <v>42726</v>
      </c>
      <c r="B302" s="4" t="str">
        <f ca="1">IFERROR(IF(AND('排序（修正久期）'!B301=1,'399481'!$B301&gt;='399481'!$C301),日收益率!B302,IF(AND('排序（修正久期）'!B301=MAX('排序（修正久期）'!$B301:$F301),'399481'!$B301&lt;'399481'!$C301),日收益率!B302,"")),"")</f>
        <v/>
      </c>
      <c r="C302" s="4" t="str">
        <f ca="1">IFERROR(IF(AND('排序（修正久期）'!C301=1,'399481'!$B301&gt;='399481'!$C301),日收益率!C302,IF(AND('排序（修正久期）'!C301=MAX('排序（修正久期）'!$B301:$F301),'399481'!$B301&lt;'399481'!$C301),日收益率!C302,"")),"")</f>
        <v/>
      </c>
      <c r="D302" s="4" t="str">
        <f ca="1">IFERROR(IF(AND('排序（修正久期）'!D301=1,'399481'!$B301&gt;='399481'!$C301),日收益率!D302,IF(AND('排序（修正久期）'!D301=MAX('排序（修正久期）'!$B301:$F301),'399481'!$B301&lt;'399481'!$C301),日收益率!D302,"")),"")</f>
        <v/>
      </c>
      <c r="E302" s="4">
        <f ca="1">IFERROR(IF(AND('排序（修正久期）'!E301=1,'399481'!$B301&gt;='399481'!$C301),日收益率!E302,IF(AND('排序（修正久期）'!E301=MAX('排序（修正久期）'!$B301:$F301),'399481'!$B301&lt;'399481'!$C301),日收益率!E302,"")),"")</f>
        <v>4.622881072198215E-4</v>
      </c>
      <c r="F302" s="4" t="str">
        <f ca="1">IFERROR(IF(AND('排序（修正久期）'!F301=1,'399481'!$B301&gt;='399481'!$C301),日收益率!F302,IF(AND('排序（修正久期）'!F301=MAX('排序（修正久期）'!$B301:$F301),'399481'!$B301&lt;'399481'!$C301),日收益率!F302,"")),"")</f>
        <v/>
      </c>
      <c r="H302" s="9">
        <f t="shared" ca="1" si="4"/>
        <v>1.0193686839596892</v>
      </c>
    </row>
    <row r="303" spans="1:8" x14ac:dyDescent="0.15">
      <c r="A303" s="1">
        <v>42727</v>
      </c>
      <c r="B303" s="4" t="str">
        <f ca="1">IFERROR(IF(AND('排序（修正久期）'!B302=1,'399481'!$B302&gt;='399481'!$C302),日收益率!B303,IF(AND('排序（修正久期）'!B302=MAX('排序（修正久期）'!$B302:$F302),'399481'!$B302&lt;'399481'!$C302),日收益率!B303,"")),"")</f>
        <v/>
      </c>
      <c r="C303" s="4" t="str">
        <f ca="1">IFERROR(IF(AND('排序（修正久期）'!C302=1,'399481'!$B302&gt;='399481'!$C302),日收益率!C303,IF(AND('排序（修正久期）'!C302=MAX('排序（修正久期）'!$B302:$F302),'399481'!$B302&lt;'399481'!$C302),日收益率!C303,"")),"")</f>
        <v/>
      </c>
      <c r="D303" s="4" t="str">
        <f ca="1">IFERROR(IF(AND('排序（修正久期）'!D302=1,'399481'!$B302&gt;='399481'!$C302),日收益率!D303,IF(AND('排序（修正久期）'!D302=MAX('排序（修正久期）'!$B302:$F302),'399481'!$B302&lt;'399481'!$C302),日收益率!D303,"")),"")</f>
        <v/>
      </c>
      <c r="E303" s="4">
        <f ca="1">IFERROR(IF(AND('排序（修正久期）'!E302=1,'399481'!$B302&gt;='399481'!$C302),日收益率!E303,IF(AND('排序（修正久期）'!E302=MAX('排序（修正久期）'!$B302:$F302),'399481'!$B302&lt;'399481'!$C302),日收益率!E303,"")),"")</f>
        <v>7.439528091941483E-4</v>
      </c>
      <c r="F303" s="4" t="str">
        <f ca="1">IFERROR(IF(AND('排序（修正久期）'!F302=1,'399481'!$B302&gt;='399481'!$C302),日收益率!F303,IF(AND('排序（修正久期）'!F302=MAX('排序（修正久期）'!$B302:$F302),'399481'!$B302&lt;'399481'!$C302),日收益率!F303,"")),"")</f>
        <v/>
      </c>
      <c r="H303" s="9">
        <f t="shared" ca="1" si="4"/>
        <v>1.0201270461557255</v>
      </c>
    </row>
    <row r="304" spans="1:8" x14ac:dyDescent="0.15">
      <c r="A304" s="1">
        <v>42730</v>
      </c>
      <c r="B304" s="4" t="str">
        <f ca="1">IFERROR(IF(AND('排序（修正久期）'!B303=1,'399481'!$B303&gt;='399481'!$C303),日收益率!B304,IF(AND('排序（修正久期）'!B303=MAX('排序（修正久期）'!$B303:$F303),'399481'!$B303&lt;'399481'!$C303),日收益率!B304,"")),"")</f>
        <v/>
      </c>
      <c r="C304" s="4" t="str">
        <f ca="1">IFERROR(IF(AND('排序（修正久期）'!C303=1,'399481'!$B303&gt;='399481'!$C303),日收益率!C304,IF(AND('排序（修正久期）'!C303=MAX('排序（修正久期）'!$B303:$F303),'399481'!$B303&lt;'399481'!$C303),日收益率!C304,"")),"")</f>
        <v/>
      </c>
      <c r="D304" s="4" t="str">
        <f ca="1">IFERROR(IF(AND('排序（修正久期）'!D303=1,'399481'!$B303&gt;='399481'!$C303),日收益率!D304,IF(AND('排序（修正久期）'!D303=MAX('排序（修正久期）'!$B303:$F303),'399481'!$B303&lt;'399481'!$C303),日收益率!D304,"")),"")</f>
        <v/>
      </c>
      <c r="E304" s="4">
        <f ca="1">IFERROR(IF(AND('排序（修正久期）'!E303=1,'399481'!$B303&gt;='399481'!$C303),日收益率!E304,IF(AND('排序（修正久期）'!E303=MAX('排序（修正久期）'!$B303:$F303),'399481'!$B303&lt;'399481'!$C303),日收益率!E304,"")),"")</f>
        <v>4.4629708466392692E-4</v>
      </c>
      <c r="F304" s="4" t="str">
        <f ca="1">IFERROR(IF(AND('排序（修正久期）'!F303=1,'399481'!$B303&gt;='399481'!$C303),日收益率!F304,IF(AND('排序（修正久期）'!F303=MAX('排序（修正久期）'!$B303:$F303),'399481'!$B303&lt;'399481'!$C303),日收益率!F304,"")),"")</f>
        <v/>
      </c>
      <c r="H304" s="9">
        <f t="shared" ca="1" si="4"/>
        <v>1.0205823258824116</v>
      </c>
    </row>
    <row r="305" spans="1:8" x14ac:dyDescent="0.15">
      <c r="A305" s="1">
        <v>42731</v>
      </c>
      <c r="B305" s="4" t="str">
        <f ca="1">IFERROR(IF(AND('排序（修正久期）'!B304=1,'399481'!$B304&gt;='399481'!$C304),日收益率!B305,IF(AND('排序（修正久期）'!B304=MAX('排序（修正久期）'!$B304:$F304),'399481'!$B304&lt;'399481'!$C304),日收益率!B305,"")),"")</f>
        <v/>
      </c>
      <c r="C305" s="4" t="str">
        <f ca="1">IFERROR(IF(AND('排序（修正久期）'!C304=1,'399481'!$B304&gt;='399481'!$C304),日收益率!C305,IF(AND('排序（修正久期）'!C304=MAX('排序（修正久期）'!$B304:$F304),'399481'!$B304&lt;'399481'!$C304),日收益率!C305,"")),"")</f>
        <v/>
      </c>
      <c r="D305" s="4" t="str">
        <f ca="1">IFERROR(IF(AND('排序（修正久期）'!D304=1,'399481'!$B304&gt;='399481'!$C304),日收益率!D305,IF(AND('排序（修正久期）'!D304=MAX('排序（修正久期）'!$B304:$F304),'399481'!$B304&lt;'399481'!$C304),日收益率!D305,"")),"")</f>
        <v/>
      </c>
      <c r="E305" s="4">
        <f ca="1">IFERROR(IF(AND('排序（修正久期）'!E304=1,'399481'!$B304&gt;='399481'!$C304),日收益率!E305,IF(AND('排序（修正久期）'!E304=MAX('排序（修正久期）'!$B304:$F304),'399481'!$B304&lt;'399481'!$C304),日收益率!E305,"")),"")</f>
        <v>-2.8925662333378899E-4</v>
      </c>
      <c r="F305" s="4" t="str">
        <f ca="1">IFERROR(IF(AND('排序（修正久期）'!F304=1,'399481'!$B304&gt;='399481'!$C304),日收益率!F305,IF(AND('排序（修正久期）'!F304=MAX('排序（修正久期）'!$B304:$F304),'399481'!$B304&lt;'399481'!$C304),日收益率!F305,"")),"")</f>
        <v/>
      </c>
      <c r="H305" s="9">
        <f t="shared" ca="1" si="4"/>
        <v>1.0202871156849926</v>
      </c>
    </row>
    <row r="306" spans="1:8" x14ac:dyDescent="0.15">
      <c r="A306" s="1">
        <v>42732</v>
      </c>
      <c r="B306" s="4" t="str">
        <f ca="1">IFERROR(IF(AND('排序（修正久期）'!B305=1,'399481'!$B305&gt;='399481'!$C305),日收益率!B306,IF(AND('排序（修正久期）'!B305=MAX('排序（修正久期）'!$B305:$F305),'399481'!$B305&lt;'399481'!$C305),日收益率!B306,"")),"")</f>
        <v/>
      </c>
      <c r="C306" s="4" t="str">
        <f ca="1">IFERROR(IF(AND('排序（修正久期）'!C305=1,'399481'!$B305&gt;='399481'!$C305),日收益率!C306,IF(AND('排序（修正久期）'!C305=MAX('排序（修正久期）'!$B305:$F305),'399481'!$B305&lt;'399481'!$C305),日收益率!C306,"")),"")</f>
        <v/>
      </c>
      <c r="D306" s="4" t="str">
        <f ca="1">IFERROR(IF(AND('排序（修正久期）'!D305=1,'399481'!$B305&gt;='399481'!$C305),日收益率!D306,IF(AND('排序（修正久期）'!D305=MAX('排序（修正久期）'!$B305:$F305),'399481'!$B305&lt;'399481'!$C305),日收益率!D306,"")),"")</f>
        <v/>
      </c>
      <c r="E306" s="4">
        <f ca="1">IFERROR(IF(AND('排序（修正久期）'!E305=1,'399481'!$B305&gt;='399481'!$C305),日收益率!E306,IF(AND('排序（修正久期）'!E305=MAX('排序（修正久期）'!$B305:$F305),'399481'!$B305&lt;'399481'!$C305),日收益率!E306,"")),"")</f>
        <v>2.7390883336675387E-4</v>
      </c>
      <c r="F306" s="4" t="str">
        <f ca="1">IFERROR(IF(AND('排序（修正久期）'!F305=1,'399481'!$B305&gt;='399481'!$C305),日收益率!F306,IF(AND('排序（修正久期）'!F305=MAX('排序（修正久期）'!$B305:$F305),'399481'!$B305&lt;'399481'!$C305),日收益率!F306,"")),"")</f>
        <v/>
      </c>
      <c r="H306" s="9">
        <f t="shared" ca="1" si="4"/>
        <v>1.0205665813385489</v>
      </c>
    </row>
    <row r="307" spans="1:8" x14ac:dyDescent="0.15">
      <c r="A307" s="1">
        <v>42733</v>
      </c>
      <c r="B307" s="4" t="str">
        <f ca="1">IFERROR(IF(AND('排序（修正久期）'!B306=1,'399481'!$B306&gt;='399481'!$C306),日收益率!B307,IF(AND('排序（修正久期）'!B306=MAX('排序（修正久期）'!$B306:$F306),'399481'!$B306&lt;'399481'!$C306),日收益率!B307,"")),"")</f>
        <v/>
      </c>
      <c r="C307" s="4" t="str">
        <f ca="1">IFERROR(IF(AND('排序（修正久期）'!C306=1,'399481'!$B306&gt;='399481'!$C306),日收益率!C307,IF(AND('排序（修正久期）'!C306=MAX('排序（修正久期）'!$B306:$F306),'399481'!$B306&lt;'399481'!$C306),日收益率!C307,"")),"")</f>
        <v/>
      </c>
      <c r="D307" s="4" t="str">
        <f ca="1">IFERROR(IF(AND('排序（修正久期）'!D306=1,'399481'!$B306&gt;='399481'!$C306),日收益率!D307,IF(AND('排序（修正久期）'!D306=MAX('排序（修正久期）'!$B306:$F306),'399481'!$B306&lt;'399481'!$C306),日收益率!D307,"")),"")</f>
        <v/>
      </c>
      <c r="E307" s="4">
        <f ca="1">IFERROR(IF(AND('排序（修正久期）'!E306=1,'399481'!$B306&gt;='399481'!$C306),日收益率!E307,IF(AND('排序（修正久期）'!E306=MAX('排序（修正久期）'!$B306:$F306),'399481'!$B306&lt;'399481'!$C306),日收益率!E307,"")),"")</f>
        <v>4.6153213240707203E-4</v>
      </c>
      <c r="F307" s="4" t="str">
        <f ca="1">IFERROR(IF(AND('排序（修正久期）'!F306=1,'399481'!$B306&gt;='399481'!$C306),日收益率!F307,IF(AND('排序（修正久期）'!F306=MAX('排序（修正久期）'!$B306:$F306),'399481'!$B306&lt;'399481'!$C306),日收益率!F307,"")),"")</f>
        <v/>
      </c>
      <c r="H307" s="9">
        <f t="shared" ca="1" si="4"/>
        <v>1.0210376056090975</v>
      </c>
    </row>
    <row r="308" spans="1:8" x14ac:dyDescent="0.15">
      <c r="A308" s="1">
        <v>42734</v>
      </c>
      <c r="B308" s="4" t="str">
        <f ca="1">IFERROR(IF(AND('排序（修正久期）'!B307=1,'399481'!$B307&gt;='399481'!$C307),日收益率!B308,IF(AND('排序（修正久期）'!B307=MAX('排序（修正久期）'!$B307:$F307),'399481'!$B307&lt;'399481'!$C307),日收益率!B308,"")),"")</f>
        <v/>
      </c>
      <c r="C308" s="4" t="str">
        <f ca="1">IFERROR(IF(AND('排序（修正久期）'!C307=1,'399481'!$B307&gt;='399481'!$C307),日收益率!C308,IF(AND('排序（修正久期）'!C307=MAX('排序（修正久期）'!$B307:$F307),'399481'!$B307&lt;'399481'!$C307),日收益率!C308,"")),"")</f>
        <v/>
      </c>
      <c r="D308" s="4" t="str">
        <f ca="1">IFERROR(IF(AND('排序（修正久期）'!D307=1,'399481'!$B307&gt;='399481'!$C307),日收益率!D308,IF(AND('排序（修正久期）'!D307=MAX('排序（修正久期）'!$B307:$F307),'399481'!$B307&lt;'399481'!$C307),日收益率!D308,"")),"")</f>
        <v/>
      </c>
      <c r="E308" s="4">
        <f ca="1">IFERROR(IF(AND('排序（修正久期）'!E307=1,'399481'!$B307&gt;='399481'!$C307),日收益率!E308,IF(AND('排序（修正久期）'!E307=MAX('排序（修正久期）'!$B307:$F307),'399481'!$B307&lt;'399481'!$C307),日收益率!E308,"")),"")</f>
        <v>8.3654265018262564E-4</v>
      </c>
      <c r="F308" s="4" t="str">
        <f ca="1">IFERROR(IF(AND('排序（修正久期）'!F307=1,'399481'!$B307&gt;='399481'!$C307),日收益率!F308,IF(AND('排序（修正久期）'!F307=MAX('排序（修正久期）'!$B307:$F307),'399481'!$B307&lt;'399481'!$C307),日收益率!F308,"")),"")</f>
        <v/>
      </c>
      <c r="H308" s="9">
        <f t="shared" ca="1" si="4"/>
        <v>1.02189174711363</v>
      </c>
    </row>
    <row r="309" spans="1:8" x14ac:dyDescent="0.15">
      <c r="A309" s="1">
        <v>42738</v>
      </c>
      <c r="B309" s="4" t="str">
        <f ca="1">IFERROR(IF(AND('排序（修正久期）'!B308=1,'399481'!$B308&gt;='399481'!$C308),日收益率!B309,IF(AND('排序（修正久期）'!B308=MAX('排序（修正久期）'!$B308:$F308),'399481'!$B308&lt;'399481'!$C308),日收益率!B309,"")),"")</f>
        <v/>
      </c>
      <c r="C309" s="4" t="str">
        <f ca="1">IFERROR(IF(AND('排序（修正久期）'!C308=1,'399481'!$B308&gt;='399481'!$C308),日收益率!C309,IF(AND('排序（修正久期）'!C308=MAX('排序（修正久期）'!$B308:$F308),'399481'!$B308&lt;'399481'!$C308),日收益率!C309,"")),"")</f>
        <v/>
      </c>
      <c r="D309" s="4" t="str">
        <f ca="1">IFERROR(IF(AND('排序（修正久期）'!D308=1,'399481'!$B308&gt;='399481'!$C308),日收益率!D309,IF(AND('排序（修正久期）'!D308=MAX('排序（修正久期）'!$B308:$F308),'399481'!$B308&lt;'399481'!$C308),日收益率!D309,"")),"")</f>
        <v/>
      </c>
      <c r="E309" s="4">
        <f ca="1">IFERROR(IF(AND('排序（修正久期）'!E308=1,'399481'!$B308&gt;='399481'!$C308),日收益率!E309,IF(AND('排序（修正久期）'!E308=MAX('排序（修正久期）'!$B308:$F308),'399481'!$B308&lt;'399481'!$C308),日收益率!E309,"")),"")</f>
        <v>2.5036784814624902E-4</v>
      </c>
      <c r="F309" s="4" t="str">
        <f ca="1">IFERROR(IF(AND('排序（修正久期）'!F308=1,'399481'!$B308&gt;='399481'!$C308),日收益率!F309,IF(AND('排序（修正久期）'!F308=MAX('排序（修正久期）'!$B308:$F308),'399481'!$B308&lt;'399481'!$C308),日收益率!F309,"")),"")</f>
        <v/>
      </c>
      <c r="H309" s="9">
        <f t="shared" ca="1" si="4"/>
        <v>1.0221475959513933</v>
      </c>
    </row>
    <row r="310" spans="1:8" x14ac:dyDescent="0.15">
      <c r="A310" s="1">
        <v>42739</v>
      </c>
      <c r="B310" s="4" t="str">
        <f ca="1">IFERROR(IF(AND('排序（修正久期）'!B309=1,'399481'!$B309&gt;='399481'!$C309),日收益率!B310,IF(AND('排序（修正久期）'!B309=MAX('排序（修正久期）'!$B309:$F309),'399481'!$B309&lt;'399481'!$C309),日收益率!B310,"")),"")</f>
        <v/>
      </c>
      <c r="C310" s="4" t="str">
        <f ca="1">IFERROR(IF(AND('排序（修正久期）'!C309=1,'399481'!$B309&gt;='399481'!$C309),日收益率!C310,IF(AND('排序（修正久期）'!C309=MAX('排序（修正久期）'!$B309:$F309),'399481'!$B309&lt;'399481'!$C309),日收益率!C310,"")),"")</f>
        <v/>
      </c>
      <c r="D310" s="4" t="str">
        <f ca="1">IFERROR(IF(AND('排序（修正久期）'!D309=1,'399481'!$B309&gt;='399481'!$C309),日收益率!D310,IF(AND('排序（修正久期）'!D309=MAX('排序（修正久期）'!$B309:$F309),'399481'!$B309&lt;'399481'!$C309),日收益率!D310,"")),"")</f>
        <v/>
      </c>
      <c r="E310" s="4">
        <f ca="1">IFERROR(IF(AND('排序（修正久期）'!E309=1,'399481'!$B309&gt;='399481'!$C309),日收益率!E310,IF(AND('排序（修正久期）'!E309=MAX('排序（修正久期）'!$B309:$F309),'399481'!$B309&lt;'399481'!$C309),日收益率!E310,"")),"")</f>
        <v>1.7970628291674728E-4</v>
      </c>
      <c r="F310" s="4" t="str">
        <f ca="1">IFERROR(IF(AND('排序（修正久期）'!F309=1,'399481'!$B309&gt;='399481'!$C309),日收益率!F310,IF(AND('排序（修正久期）'!F309=MAX('排序（修正久期）'!$B309:$F309),'399481'!$B309&lt;'399481'!$C309),日收益率!F310,"")),"")</f>
        <v/>
      </c>
      <c r="H310" s="9">
        <f t="shared" ca="1" si="4"/>
        <v>1.0223312822964539</v>
      </c>
    </row>
    <row r="311" spans="1:8" x14ac:dyDescent="0.15">
      <c r="A311" s="1">
        <v>42740</v>
      </c>
      <c r="B311" s="4" t="str">
        <f ca="1">IFERROR(IF(AND('排序（修正久期）'!B310=1,'399481'!$B310&gt;='399481'!$C310),日收益率!B311,IF(AND('排序（修正久期）'!B310=MAX('排序（修正久期）'!$B310:$F310),'399481'!$B310&lt;'399481'!$C310),日收益率!B311,"")),"")</f>
        <v/>
      </c>
      <c r="C311" s="4" t="str">
        <f ca="1">IFERROR(IF(AND('排序（修正久期）'!C310=1,'399481'!$B310&gt;='399481'!$C310),日收益率!C311,IF(AND('排序（修正久期）'!C310=MAX('排序（修正久期）'!$B310:$F310),'399481'!$B310&lt;'399481'!$C310),日收益率!C311,"")),"")</f>
        <v/>
      </c>
      <c r="D311" s="4" t="str">
        <f ca="1">IFERROR(IF(AND('排序（修正久期）'!D310=1,'399481'!$B310&gt;='399481'!$C310),日收益率!D311,IF(AND('排序（修正久期）'!D310=MAX('排序（修正久期）'!$B310:$F310),'399481'!$B310&lt;'399481'!$C310),日收益率!D311,"")),"")</f>
        <v/>
      </c>
      <c r="E311" s="4">
        <f ca="1">IFERROR(IF(AND('排序（修正久期）'!E310=1,'399481'!$B310&gt;='399481'!$C310),日收益率!E311,IF(AND('排序（修正久期）'!E310=MAX('排序（修正久期）'!$B310:$F310),'399481'!$B310&lt;'399481'!$C310),日收益率!E311,"")),"")</f>
        <v>1.7967399437091025E-4</v>
      </c>
      <c r="F311" s="4" t="str">
        <f ca="1">IFERROR(IF(AND('排序（修正久期）'!F310=1,'399481'!$B310&gt;='399481'!$C310),日收益率!F311,IF(AND('排序（修正久期）'!F310=MAX('排序（修正久期）'!$B310:$F310),'399481'!$B310&lt;'399481'!$C310),日收益率!F311,"")),"")</f>
        <v/>
      </c>
      <c r="H311" s="9">
        <f t="shared" ca="1" si="4"/>
        <v>1.0225149686415145</v>
      </c>
    </row>
    <row r="312" spans="1:8" x14ac:dyDescent="0.15">
      <c r="A312" s="1">
        <v>42741</v>
      </c>
      <c r="B312" s="4" t="str">
        <f ca="1">IFERROR(IF(AND('排序（修正久期）'!B311=1,'399481'!$B311&gt;='399481'!$C311),日收益率!B312,IF(AND('排序（修正久期）'!B311=MAX('排序（修正久期）'!$B311:$F311),'399481'!$B311&lt;'399481'!$C311),日收益率!B312,"")),"")</f>
        <v/>
      </c>
      <c r="C312" s="4" t="str">
        <f ca="1">IFERROR(IF(AND('排序（修正久期）'!C311=1,'399481'!$B311&gt;='399481'!$C311),日收益率!C312,IF(AND('排序（修正久期）'!C311=MAX('排序（修正久期）'!$B311:$F311),'399481'!$B311&lt;'399481'!$C311),日收益率!C312,"")),"")</f>
        <v/>
      </c>
      <c r="D312" s="4" t="str">
        <f ca="1">IFERROR(IF(AND('排序（修正久期）'!D311=1,'399481'!$B311&gt;='399481'!$C311),日收益率!D312,IF(AND('排序（修正久期）'!D311=MAX('排序（修正久期）'!$B311:$F311),'399481'!$B311&lt;'399481'!$C311),日收益率!D312,"")),"")</f>
        <v/>
      </c>
      <c r="E312" s="4">
        <f ca="1">IFERROR(IF(AND('排序（修正久期）'!E311=1,'399481'!$B311&gt;='399481'!$C311),日收益率!E312,IF(AND('排序（修正久期）'!E311=MAX('排序（修正久期）'!$B311:$F311),'399481'!$B311&lt;'399481'!$C311),日收益率!E312,"")),"")</f>
        <v>1.7964171742623769E-4</v>
      </c>
      <c r="F312" s="4" t="str">
        <f ca="1">IFERROR(IF(AND('排序（修正久期）'!F311=1,'399481'!$B311&gt;='399481'!$C311),日收益率!F312,IF(AND('排序（修正久期）'!F311=MAX('排序（修正久期）'!$B311:$F311),'399481'!$B311&lt;'399481'!$C311),日收益率!F312,"")),"")</f>
        <v/>
      </c>
      <c r="H312" s="9">
        <f t="shared" ca="1" si="4"/>
        <v>1.0226986549865753</v>
      </c>
    </row>
    <row r="313" spans="1:8" x14ac:dyDescent="0.15">
      <c r="A313" s="1">
        <v>42744</v>
      </c>
      <c r="B313" s="4" t="str">
        <f ca="1">IFERROR(IF(AND('排序（修正久期）'!B312=1,'399481'!$B312&gt;='399481'!$C312),日收益率!B313,IF(AND('排序（修正久期）'!B312=MAX('排序（修正久期）'!$B312:$F312),'399481'!$B312&lt;'399481'!$C312),日收益率!B313,"")),"")</f>
        <v/>
      </c>
      <c r="C313" s="4" t="str">
        <f ca="1">IFERROR(IF(AND('排序（修正久期）'!C312=1,'399481'!$B312&gt;='399481'!$C312),日收益率!C313,IF(AND('排序（修正久期）'!C312=MAX('排序（修正久期）'!$B312:$F312),'399481'!$B312&lt;'399481'!$C312),日收益率!C313,"")),"")</f>
        <v/>
      </c>
      <c r="D313" s="4" t="str">
        <f ca="1">IFERROR(IF(AND('排序（修正久期）'!D312=1,'399481'!$B312&gt;='399481'!$C312),日收益率!D313,IF(AND('排序（修正久期）'!D312=MAX('排序（修正久期）'!$B312:$F312),'399481'!$B312&lt;'399481'!$C312),日收益率!D313,"")),"")</f>
        <v/>
      </c>
      <c r="E313" s="4">
        <f ca="1">IFERROR(IF(AND('排序（修正久期）'!E312=1,'399481'!$B312&gt;='399481'!$C312),日收益率!E313,IF(AND('排序（修正久期）'!E312=MAX('排序（修正久期）'!$B312:$F312),'399481'!$B312&lt;'399481'!$C312),日收益率!E313,"")),"")</f>
        <v>-2.1938011646390088E-2</v>
      </c>
      <c r="F313" s="4" t="str">
        <f ca="1">IFERROR(IF(AND('排序（修正久期）'!F312=1,'399481'!$B312&gt;='399481'!$C312),日收益率!F313,IF(AND('排序（修正久期）'!F312=MAX('排序（修正久期）'!$B312:$F312),'399481'!$B312&lt;'399481'!$C312),日收益率!F313,"")),"")</f>
        <v/>
      </c>
      <c r="H313" s="9">
        <f t="shared" ca="1" si="4"/>
        <v>1.0002626799827323</v>
      </c>
    </row>
    <row r="314" spans="1:8" x14ac:dyDescent="0.15">
      <c r="A314" s="1">
        <v>42745</v>
      </c>
      <c r="B314" s="4" t="str">
        <f ca="1">IFERROR(IF(AND('排序（修正久期）'!B313=1,'399481'!$B313&gt;='399481'!$C313),日收益率!B314,IF(AND('排序（修正久期）'!B313=MAX('排序（修正久期）'!$B313:$F313),'399481'!$B313&lt;'399481'!$C313),日收益率!B314,"")),"")</f>
        <v/>
      </c>
      <c r="C314" s="4" t="str">
        <f ca="1">IFERROR(IF(AND('排序（修正久期）'!C313=1,'399481'!$B313&gt;='399481'!$C313),日收益率!C314,IF(AND('排序（修正久期）'!C313=MAX('排序（修正久期）'!$B313:$F313),'399481'!$B313&lt;'399481'!$C313),日收益率!C314,"")),"")</f>
        <v/>
      </c>
      <c r="D314" s="4" t="str">
        <f ca="1">IFERROR(IF(AND('排序（修正久期）'!D313=1,'399481'!$B313&gt;='399481'!$C313),日收益率!D314,IF(AND('排序（修正久期）'!D313=MAX('排序（修正久期）'!$B313:$F313),'399481'!$B313&lt;'399481'!$C313),日收益率!D314,"")),"")</f>
        <v/>
      </c>
      <c r="E314" s="4">
        <f ca="1">IFERROR(IF(AND('排序（修正久期）'!E313=1,'399481'!$B313&gt;='399481'!$C313),日收益率!E314,IF(AND('排序（修正久期）'!E313=MAX('排序（修正久期）'!$B313:$F313),'399481'!$B313&lt;'399481'!$C313),日收益率!E314,"")),"")</f>
        <v>1.3326879765573896E-3</v>
      </c>
      <c r="F314" s="4" t="str">
        <f ca="1">IFERROR(IF(AND('排序（修正久期）'!F313=1,'399481'!$B313&gt;='399481'!$C313),日收益率!F314,IF(AND('排序（修正久期）'!F313=MAX('排序（修正久期）'!$B313:$F313),'399481'!$B313&lt;'399481'!$C313),日收益率!F314,"")),"")</f>
        <v/>
      </c>
      <c r="H314" s="9">
        <f t="shared" ca="1" si="4"/>
        <v>1.0015957180297443</v>
      </c>
    </row>
    <row r="315" spans="1:8" x14ac:dyDescent="0.15">
      <c r="A315" s="1">
        <v>42746</v>
      </c>
      <c r="B315" s="4" t="str">
        <f ca="1">IFERROR(IF(AND('排序（修正久期）'!B314=1,'399481'!$B314&gt;='399481'!$C314),日收益率!B315,IF(AND('排序（修正久期）'!B314=MAX('排序（修正久期）'!$B314:$F314),'399481'!$B314&lt;'399481'!$C314),日收益率!B315,"")),"")</f>
        <v/>
      </c>
      <c r="C315" s="4" t="str">
        <f ca="1">IFERROR(IF(AND('排序（修正久期）'!C314=1,'399481'!$B314&gt;='399481'!$C314),日收益率!C315,IF(AND('排序（修正久期）'!C314=MAX('排序（修正久期）'!$B314:$F314),'399481'!$B314&lt;'399481'!$C314),日收益率!C315,"")),"")</f>
        <v/>
      </c>
      <c r="D315" s="4" t="str">
        <f ca="1">IFERROR(IF(AND('排序（修正久期）'!D314=1,'399481'!$B314&gt;='399481'!$C314),日收益率!D315,IF(AND('排序（修正久期）'!D314=MAX('排序（修正久期）'!$B314:$F314),'399481'!$B314&lt;'399481'!$C314),日收益率!D315,"")),"")</f>
        <v/>
      </c>
      <c r="E315" s="4">
        <f ca="1">IFERROR(IF(AND('排序（修正久期）'!E314=1,'399481'!$B314&gt;='399481'!$C314),日收益率!E315,IF(AND('排序（修正久期）'!E314=MAX('排序（修正久期）'!$B314:$F314),'399481'!$B314&lt;'399481'!$C314),日收益率!E315,"")),"")</f>
        <v>2.7653150114292924E-3</v>
      </c>
      <c r="F315" s="4" t="str">
        <f ca="1">IFERROR(IF(AND('排序（修正久期）'!F314=1,'399481'!$B314&gt;='399481'!$C314),日收益率!F315,IF(AND('排序（修正久期）'!F314=MAX('排序（修正久期）'!$B314:$F314),'399481'!$B314&lt;'399481'!$C314),日收益率!F315,"")),"")</f>
        <v/>
      </c>
      <c r="H315" s="9">
        <f t="shared" ca="1" si="4"/>
        <v>1.0043654457041953</v>
      </c>
    </row>
    <row r="316" spans="1:8" x14ac:dyDescent="0.15">
      <c r="A316" s="1">
        <v>42747</v>
      </c>
      <c r="B316" s="4" t="str">
        <f ca="1">IFERROR(IF(AND('排序（修正久期）'!B315=1,'399481'!$B315&gt;='399481'!$C315),日收益率!B316,IF(AND('排序（修正久期）'!B315=MAX('排序（修正久期）'!$B315:$F315),'399481'!$B315&lt;'399481'!$C315),日收益率!B316,"")),"")</f>
        <v/>
      </c>
      <c r="C316" s="4" t="str">
        <f ca="1">IFERROR(IF(AND('排序（修正久期）'!C315=1,'399481'!$B315&gt;='399481'!$C315),日收益率!C316,IF(AND('排序（修正久期）'!C315=MAX('排序（修正久期）'!$B315:$F315),'399481'!$B315&lt;'399481'!$C315),日收益率!C316,"")),"")</f>
        <v/>
      </c>
      <c r="D316" s="4" t="str">
        <f ca="1">IFERROR(IF(AND('排序（修正久期）'!D315=1,'399481'!$B315&gt;='399481'!$C315),日收益率!D316,IF(AND('排序（修正久期）'!D315=MAX('排序（修正久期）'!$B315:$F315),'399481'!$B315&lt;'399481'!$C315),日收益率!D316,"")),"")</f>
        <v/>
      </c>
      <c r="E316" s="4">
        <f ca="1">IFERROR(IF(AND('排序（修正久期）'!E315=1,'399481'!$B315&gt;='399481'!$C315),日收益率!E316,IF(AND('排序（修正久期）'!E315=MAX('排序（修正久期）'!$B315:$F315),'399481'!$B315&lt;'399481'!$C315),日收益率!E316,"")),"")</f>
        <v>9.4579200936384389E-4</v>
      </c>
      <c r="F316" s="4" t="str">
        <f ca="1">IFERROR(IF(AND('排序（修正久期）'!F315=1,'399481'!$B315&gt;='399481'!$C315),日收益率!F316,IF(AND('排序（修正久期）'!F315=MAX('排序（修正久期）'!$B315:$F315),'399481'!$B315&lt;'399481'!$C315),日收益率!F316,"")),"")</f>
        <v/>
      </c>
      <c r="H316" s="9">
        <f t="shared" ca="1" si="4"/>
        <v>1.0053153665172234</v>
      </c>
    </row>
    <row r="317" spans="1:8" x14ac:dyDescent="0.15">
      <c r="A317" s="1">
        <v>42748</v>
      </c>
      <c r="B317" s="4" t="str">
        <f ca="1">IFERROR(IF(AND('排序（修正久期）'!B316=1,'399481'!$B316&gt;='399481'!$C316),日收益率!B317,IF(AND('排序（修正久期）'!B316=MAX('排序（修正久期）'!$B316:$F316),'399481'!$B316&lt;'399481'!$C316),日收益率!B317,"")),"")</f>
        <v/>
      </c>
      <c r="C317" s="4" t="str">
        <f ca="1">IFERROR(IF(AND('排序（修正久期）'!C316=1,'399481'!$B316&gt;='399481'!$C316),日收益率!C317,IF(AND('排序（修正久期）'!C316=MAX('排序（修正久期）'!$B316:$F316),'399481'!$B316&lt;'399481'!$C316),日收益率!C317,"")),"")</f>
        <v/>
      </c>
      <c r="D317" s="4" t="str">
        <f ca="1">IFERROR(IF(AND('排序（修正久期）'!D316=1,'399481'!$B316&gt;='399481'!$C316),日收益率!D317,IF(AND('排序（修正久期）'!D316=MAX('排序（修正久期）'!$B316:$F316),'399481'!$B316&lt;'399481'!$C316),日收益率!D317,"")),"")</f>
        <v/>
      </c>
      <c r="E317" s="4">
        <f ca="1">IFERROR(IF(AND('排序（修正久期）'!E316=1,'399481'!$B316&gt;='399481'!$C316),日收益率!E317,IF(AND('排序（修正久期）'!E316=MAX('排序（修正久期）'!$B316:$F316),'399481'!$B316&lt;'399481'!$C316),日收益率!E317,"")),"")</f>
        <v>-3.818746574091092E-3</v>
      </c>
      <c r="F317" s="4" t="str">
        <f ca="1">IFERROR(IF(AND('排序（修正久期）'!F316=1,'399481'!$B316&gt;='399481'!$C316),日收益率!F317,IF(AND('排序（修正久期）'!F316=MAX('排序（修正久期）'!$B316:$F316),'399481'!$B316&lt;'399481'!$C316),日收益率!F317,"")),"")</f>
        <v/>
      </c>
      <c r="H317" s="9">
        <f t="shared" ca="1" si="4"/>
        <v>1.0014763219054545</v>
      </c>
    </row>
    <row r="318" spans="1:8" x14ac:dyDescent="0.15">
      <c r="A318" s="1">
        <v>42751</v>
      </c>
      <c r="B318" s="4" t="str">
        <f ca="1">IFERROR(IF(AND('排序（修正久期）'!B317=1,'399481'!$B317&gt;='399481'!$C317),日收益率!B318,IF(AND('排序（修正久期）'!B317=MAX('排序（修正久期）'!$B317:$F317),'399481'!$B317&lt;'399481'!$C317),日收益率!B318,"")),"")</f>
        <v/>
      </c>
      <c r="C318" s="4" t="str">
        <f ca="1">IFERROR(IF(AND('排序（修正久期）'!C317=1,'399481'!$B317&gt;='399481'!$C317),日收益率!C318,IF(AND('排序（修正久期）'!C317=MAX('排序（修正久期）'!$B317:$F317),'399481'!$B317&lt;'399481'!$C317),日收益率!C318,"")),"")</f>
        <v/>
      </c>
      <c r="D318" s="4" t="str">
        <f ca="1">IFERROR(IF(AND('排序（修正久期）'!D317=1,'399481'!$B317&gt;='399481'!$C317),日收益率!D318,IF(AND('排序（修正久期）'!D317=MAX('排序（修正久期）'!$B317:$F317),'399481'!$B317&lt;'399481'!$C317),日收益率!D318,"")),"")</f>
        <v/>
      </c>
      <c r="E318" s="4">
        <f ca="1">IFERROR(IF(AND('排序（修正久期）'!E317=1,'399481'!$B317&gt;='399481'!$C317),日收益率!E318,IF(AND('排序（修正久期）'!E317=MAX('排序（修正久期）'!$B317:$F317),'399481'!$B317&lt;'399481'!$C317),日收益率!E318,"")),"")</f>
        <v>1.5661068998315208E-2</v>
      </c>
      <c r="F318" s="4" t="str">
        <f ca="1">IFERROR(IF(AND('排序（修正久期）'!F317=1,'399481'!$B317&gt;='399481'!$C317),日收益率!F318,IF(AND('排序（修正久期）'!F317=MAX('排序（修正久期）'!$B317:$F317),'399481'!$B317&lt;'399481'!$C317),日收益率!F318,"")),"")</f>
        <v/>
      </c>
      <c r="H318" s="9">
        <f t="shared" ca="1" si="4"/>
        <v>1.0171605116829947</v>
      </c>
    </row>
    <row r="319" spans="1:8" x14ac:dyDescent="0.15">
      <c r="A319" s="1">
        <v>42752</v>
      </c>
      <c r="B319" s="4" t="str">
        <f ca="1">IFERROR(IF(AND('排序（修正久期）'!B318=1,'399481'!$B318&gt;='399481'!$C318),日收益率!B319,IF(AND('排序（修正久期）'!B318=MAX('排序（修正久期）'!$B318:$F318),'399481'!$B318&lt;'399481'!$C318),日收益率!B319,"")),"")</f>
        <v/>
      </c>
      <c r="C319" s="4" t="str">
        <f ca="1">IFERROR(IF(AND('排序（修正久期）'!C318=1,'399481'!$B318&gt;='399481'!$C318),日收益率!C319,IF(AND('排序（修正久期）'!C318=MAX('排序（修正久期）'!$B318:$F318),'399481'!$B318&lt;'399481'!$C318),日收益率!C319,"")),"")</f>
        <v/>
      </c>
      <c r="D319" s="4" t="str">
        <f ca="1">IFERROR(IF(AND('排序（修正久期）'!D318=1,'399481'!$B318&gt;='399481'!$C318),日收益率!D319,IF(AND('排序（修正久期）'!D318=MAX('排序（修正久期）'!$B318:$F318),'399481'!$B318&lt;'399481'!$C318),日收益率!D319,"")),"")</f>
        <v/>
      </c>
      <c r="E319" s="4" t="str">
        <f ca="1">IFERROR(IF(AND('排序（修正久期）'!E318=1,'399481'!$B318&gt;='399481'!$C318),日收益率!E319,IF(AND('排序（修正久期）'!E318=MAX('排序（修正久期）'!$B318:$F318),'399481'!$B318&lt;'399481'!$C318),日收益率!E319,"")),"")</f>
        <v/>
      </c>
      <c r="F319" s="4">
        <f ca="1">IFERROR(IF(AND('排序（修正久期）'!F318=1,'399481'!$B318&gt;='399481'!$C318),日收益率!F319,IF(AND('排序（修正久期）'!F318=MAX('排序（修正久期）'!$B318:$F318),'399481'!$B318&lt;'399481'!$C318),日收益率!F319,"")),"")</f>
        <v>-1.0551020618199125E-5</v>
      </c>
      <c r="H319" s="9">
        <f t="shared" ca="1" si="4"/>
        <v>1.0171497796014639</v>
      </c>
    </row>
    <row r="320" spans="1:8" x14ac:dyDescent="0.15">
      <c r="A320" s="1">
        <v>42753</v>
      </c>
      <c r="B320" s="4" t="str">
        <f ca="1">IFERROR(IF(AND('排序（修正久期）'!B319=1,'399481'!$B319&gt;='399481'!$C319),日收益率!B320,IF(AND('排序（修正久期）'!B319=MAX('排序（修正久期）'!$B319:$F319),'399481'!$B319&lt;'399481'!$C319),日收益率!B320,"")),"")</f>
        <v/>
      </c>
      <c r="C320" s="4" t="str">
        <f ca="1">IFERROR(IF(AND('排序（修正久期）'!C319=1,'399481'!$B319&gt;='399481'!$C319),日收益率!C320,IF(AND('排序（修正久期）'!C319=MAX('排序（修正久期）'!$B319:$F319),'399481'!$B319&lt;'399481'!$C319),日收益率!C320,"")),"")</f>
        <v/>
      </c>
      <c r="D320" s="4" t="str">
        <f ca="1">IFERROR(IF(AND('排序（修正久期）'!D319=1,'399481'!$B319&gt;='399481'!$C319),日收益率!D320,IF(AND('排序（修正久期）'!D319=MAX('排序（修正久期）'!$B319:$F319),'399481'!$B319&lt;'399481'!$C319),日收益率!D320,"")),"")</f>
        <v/>
      </c>
      <c r="E320" s="4" t="str">
        <f ca="1">IFERROR(IF(AND('排序（修正久期）'!E319=1,'399481'!$B319&gt;='399481'!$C319),日收益率!E320,IF(AND('排序（修正久期）'!E319=MAX('排序（修正久期）'!$B319:$F319),'399481'!$B319&lt;'399481'!$C319),日收益率!E320,"")),"")</f>
        <v/>
      </c>
      <c r="F320" s="4">
        <f ca="1">IFERROR(IF(AND('排序（修正久期）'!F319=1,'399481'!$B319&gt;='399481'!$C319),日收益率!F320,IF(AND('排序（修正久期）'!F319=MAX('排序（修正久期）'!$B319:$F319),'399481'!$B319&lt;'399481'!$C319),日收益率!F320,"")),"")</f>
        <v>-3.862743670028923E-4</v>
      </c>
      <c r="H320" s="9">
        <f t="shared" ca="1" si="4"/>
        <v>1.0167568807142011</v>
      </c>
    </row>
    <row r="321" spans="1:8" x14ac:dyDescent="0.15">
      <c r="A321" s="1">
        <v>42754</v>
      </c>
      <c r="B321" s="4" t="str">
        <f ca="1">IFERROR(IF(AND('排序（修正久期）'!B320=1,'399481'!$B320&gt;='399481'!$C320),日收益率!B321,IF(AND('排序（修正久期）'!B320=MAX('排序（修正久期）'!$B320:$F320),'399481'!$B320&lt;'399481'!$C320),日收益率!B321,"")),"")</f>
        <v/>
      </c>
      <c r="C321" s="4" t="str">
        <f ca="1">IFERROR(IF(AND('排序（修正久期）'!C320=1,'399481'!$B320&gt;='399481'!$C320),日收益率!C321,IF(AND('排序（修正久期）'!C320=MAX('排序（修正久期）'!$B320:$F320),'399481'!$B320&lt;'399481'!$C320),日收益率!C321,"")),"")</f>
        <v/>
      </c>
      <c r="D321" s="4" t="str">
        <f ca="1">IFERROR(IF(AND('排序（修正久期）'!D320=1,'399481'!$B320&gt;='399481'!$C320),日收益率!D321,IF(AND('排序（修正久期）'!D320=MAX('排序（修正久期）'!$B320:$F320),'399481'!$B320&lt;'399481'!$C320),日收益率!D321,"")),"")</f>
        <v/>
      </c>
      <c r="E321" s="4" t="str">
        <f ca="1">IFERROR(IF(AND('排序（修正久期）'!E320=1,'399481'!$B320&gt;='399481'!$C320),日收益率!E321,IF(AND('排序（修正久期）'!E320=MAX('排序（修正久期）'!$B320:$F320),'399481'!$B320&lt;'399481'!$C320),日收益率!E321,"")),"")</f>
        <v/>
      </c>
      <c r="F321" s="4">
        <f ca="1">IFERROR(IF(AND('排序（修正久期）'!F320=1,'399481'!$B320&gt;='399481'!$C320),日收益率!F321,IF(AND('排序（修正久期）'!F320=MAX('排序（修正久期）'!$B320:$F320),'399481'!$B320&lt;'399481'!$C320),日收益率!F321,"")),"")</f>
        <v>-1.0555209150164835E-5</v>
      </c>
      <c r="H321" s="9">
        <f t="shared" ca="1" si="4"/>
        <v>1.0167461486326703</v>
      </c>
    </row>
    <row r="322" spans="1:8" x14ac:dyDescent="0.15">
      <c r="A322" s="1">
        <v>42755</v>
      </c>
      <c r="B322" s="4" t="str">
        <f ca="1">IFERROR(IF(AND('排序（修正久期）'!B321=1,'399481'!$B321&gt;='399481'!$C321),日收益率!B322,IF(AND('排序（修正久期）'!B321=MAX('排序（修正久期）'!$B321:$F321),'399481'!$B321&lt;'399481'!$C321),日收益率!B322,"")),"")</f>
        <v/>
      </c>
      <c r="C322" s="4" t="str">
        <f ca="1">IFERROR(IF(AND('排序（修正久期）'!C321=1,'399481'!$B321&gt;='399481'!$C321),日收益率!C322,IF(AND('排序（修正久期）'!C321=MAX('排序（修正久期）'!$B321:$F321),'399481'!$B321&lt;'399481'!$C321),日收益率!C322,"")),"")</f>
        <v/>
      </c>
      <c r="D322" s="4" t="str">
        <f ca="1">IFERROR(IF(AND('排序（修正久期）'!D321=1,'399481'!$B321&gt;='399481'!$C321),日收益率!D322,IF(AND('排序（修正久期）'!D321=MAX('排序（修正久期）'!$B321:$F321),'399481'!$B321&lt;'399481'!$C321),日收益率!D322,"")),"")</f>
        <v/>
      </c>
      <c r="E322" s="4" t="str">
        <f ca="1">IFERROR(IF(AND('排序（修正久期）'!E321=1,'399481'!$B321&gt;='399481'!$C321),日收益率!E322,IF(AND('排序（修正久期）'!E321=MAX('排序（修正久期）'!$B321:$F321),'399481'!$B321&lt;'399481'!$C321),日收益率!E322,"")),"")</f>
        <v/>
      </c>
      <c r="F322" s="4">
        <f ca="1">IFERROR(IF(AND('排序（修正久期）'!F321=1,'399481'!$B321&gt;='399481'!$C321),日收益率!F322,IF(AND('排序（修正久期）'!F321=MAX('排序（修正久期）'!$B321:$F321),'399481'!$B321&lt;'399481'!$C321),日收益率!F322,"")),"")</f>
        <v>3.6531707024467508E-4</v>
      </c>
      <c r="H322" s="9">
        <f t="shared" ca="1" si="4"/>
        <v>1.0171175833568713</v>
      </c>
    </row>
    <row r="323" spans="1:8" x14ac:dyDescent="0.15">
      <c r="A323" s="1">
        <v>42758</v>
      </c>
      <c r="B323" s="4" t="str">
        <f ca="1">IFERROR(IF(AND('排序（修正久期）'!B322=1,'399481'!$B322&gt;='399481'!$C322),日收益率!B323,IF(AND('排序（修正久期）'!B322=MAX('排序（修正久期）'!$B322:$F322),'399481'!$B322&lt;'399481'!$C322),日收益率!B323,"")),"")</f>
        <v/>
      </c>
      <c r="C323" s="4" t="str">
        <f ca="1">IFERROR(IF(AND('排序（修正久期）'!C322=1,'399481'!$B322&gt;='399481'!$C322),日收益率!C323,IF(AND('排序（修正久期）'!C322=MAX('排序（修正久期）'!$B322:$F322),'399481'!$B322&lt;'399481'!$C322),日收益率!C323,"")),"")</f>
        <v/>
      </c>
      <c r="D323" s="4" t="str">
        <f ca="1">IFERROR(IF(AND('排序（修正久期）'!D322=1,'399481'!$B322&gt;='399481'!$C322),日收益率!D323,IF(AND('排序（修正久期）'!D322=MAX('排序（修正久期）'!$B322:$F322),'399481'!$B322&lt;'399481'!$C322),日收益率!D323,"")),"")</f>
        <v/>
      </c>
      <c r="E323" s="4" t="str">
        <f ca="1">IFERROR(IF(AND('排序（修正久期）'!E322=1,'399481'!$B322&gt;='399481'!$C322),日收益率!E323,IF(AND('排序（修正久期）'!E322=MAX('排序（修正久期）'!$B322:$F322),'399481'!$B322&lt;'399481'!$C322),日收益率!E323,"")),"")</f>
        <v/>
      </c>
      <c r="F323" s="4">
        <f ca="1">IFERROR(IF(AND('排序（修正久期）'!F322=1,'399481'!$B322&gt;='399481'!$C322),日收益率!F323,IF(AND('排序（修正久期）'!F322=MAX('排序（修正久期）'!$B322:$F322),'399481'!$B322&lt;'399481'!$C322),日收益率!F323,"")),"")</f>
        <v>-1.055223799165983E-2</v>
      </c>
      <c r="H323" s="9">
        <f t="shared" ca="1" si="4"/>
        <v>1.0063847165517876</v>
      </c>
    </row>
    <row r="324" spans="1:8" x14ac:dyDescent="0.15">
      <c r="A324" s="1">
        <v>42759</v>
      </c>
      <c r="B324" s="4" t="str">
        <f ca="1">IFERROR(IF(AND('排序（修正久期）'!B323=1,'399481'!$B323&gt;='399481'!$C323),日收益率!B324,IF(AND('排序（修正久期）'!B323=MAX('排序（修正久期）'!$B323:$F323),'399481'!$B323&lt;'399481'!$C323),日收益率!B324,"")),"")</f>
        <v/>
      </c>
      <c r="C324" s="4" t="str">
        <f ca="1">IFERROR(IF(AND('排序（修正久期）'!C323=1,'399481'!$B323&gt;='399481'!$C323),日收益率!C324,IF(AND('排序（修正久期）'!C323=MAX('排序（修正久期）'!$B323:$F323),'399481'!$B323&lt;'399481'!$C323),日收益率!C324,"")),"")</f>
        <v/>
      </c>
      <c r="D324" s="4" t="str">
        <f ca="1">IFERROR(IF(AND('排序（修正久期）'!D323=1,'399481'!$B323&gt;='399481'!$C323),日收益率!D324,IF(AND('排序（修正久期）'!D323=MAX('排序（修正久期）'!$B323:$F323),'399481'!$B323&lt;'399481'!$C323),日收益率!D324,"")),"")</f>
        <v/>
      </c>
      <c r="E324" s="4" t="str">
        <f ca="1">IFERROR(IF(AND('排序（修正久期）'!E323=1,'399481'!$B323&gt;='399481'!$C323),日收益率!E324,IF(AND('排序（修正久期）'!E323=MAX('排序（修正久期）'!$B323:$F323),'399481'!$B323&lt;'399481'!$C323),日收益率!E324,"")),"")</f>
        <v/>
      </c>
      <c r="F324" s="4">
        <f ca="1">IFERROR(IF(AND('排序（修正久期）'!F323=1,'399481'!$B323&gt;='399481'!$C323),日收益率!F324,IF(AND('排序（修正久期）'!F323=MAX('排序（修正久期）'!$B323:$F323),'399481'!$B323&lt;'399481'!$C323),日收益率!F324,"")),"")</f>
        <v>7.4882052314451109E-4</v>
      </c>
      <c r="H324" s="9">
        <f t="shared" ca="1" si="4"/>
        <v>1.0071383180817206</v>
      </c>
    </row>
    <row r="325" spans="1:8" x14ac:dyDescent="0.15">
      <c r="A325" s="1">
        <v>42760</v>
      </c>
      <c r="B325" s="4" t="str">
        <f ca="1">IFERROR(IF(AND('排序（修正久期）'!B324=1,'399481'!$B324&gt;='399481'!$C324),日收益率!B325,IF(AND('排序（修正久期）'!B324=MAX('排序（修正久期）'!$B324:$F324),'399481'!$B324&lt;'399481'!$C324),日收益率!B325,"")),"")</f>
        <v/>
      </c>
      <c r="C325" s="4" t="str">
        <f ca="1">IFERROR(IF(AND('排序（修正久期）'!C324=1,'399481'!$B324&gt;='399481'!$C324),日收益率!C325,IF(AND('排序（修正久期）'!C324=MAX('排序（修正久期）'!$B324:$F324),'399481'!$B324&lt;'399481'!$C324),日收益率!C325,"")),"")</f>
        <v/>
      </c>
      <c r="D325" s="4" t="str">
        <f ca="1">IFERROR(IF(AND('排序（修正久期）'!D324=1,'399481'!$B324&gt;='399481'!$C324),日收益率!D325,IF(AND('排序（修正久期）'!D324=MAX('排序（修正久期）'!$B324:$F324),'399481'!$B324&lt;'399481'!$C324),日收益率!D325,"")),"")</f>
        <v/>
      </c>
      <c r="E325" s="4" t="str">
        <f ca="1">IFERROR(IF(AND('排序（修正久期）'!E324=1,'399481'!$B324&gt;='399481'!$C324),日收益率!E325,IF(AND('排序（修正久期）'!E324=MAX('排序（修正久期）'!$B324:$F324),'399481'!$B324&lt;'399481'!$C324),日收益率!E325,"")),"")</f>
        <v/>
      </c>
      <c r="F325" s="4">
        <f ca="1">IFERROR(IF(AND('排序（修正久期）'!F324=1,'399481'!$B324&gt;='399481'!$C324),日收益率!F325,IF(AND('排序（修正久期）'!F324=MAX('排序（修正久期）'!$B324:$F324),'399481'!$B324&lt;'399481'!$C324),日收益率!F325,"")),"")</f>
        <v>-1.0656015502652494E-5</v>
      </c>
      <c r="H325" s="9">
        <f t="shared" ref="H325:H327" ca="1" si="5">IFERROR(H324*(1+AVERAGE(B325:F325)),H324)</f>
        <v>1.0071275860001898</v>
      </c>
    </row>
    <row r="326" spans="1:8" x14ac:dyDescent="0.15">
      <c r="A326" s="1">
        <v>42761</v>
      </c>
      <c r="B326" s="4" t="str">
        <f ca="1">IFERROR(IF(AND('排序（修正久期）'!B325=1,'399481'!$B325&gt;='399481'!$C325),日收益率!B326,IF(AND('排序（修正久期）'!B325=MAX('排序（修正久期）'!$B325:$F325),'399481'!$B325&lt;'399481'!$C325),日收益率!B326,"")),"")</f>
        <v/>
      </c>
      <c r="C326" s="4" t="str">
        <f ca="1">IFERROR(IF(AND('排序（修正久期）'!C325=1,'399481'!$B325&gt;='399481'!$C325),日收益率!C326,IF(AND('排序（修正久期）'!C325=MAX('排序（修正久期）'!$B325:$F325),'399481'!$B325&lt;'399481'!$C325),日收益率!C326,"")),"")</f>
        <v/>
      </c>
      <c r="D326" s="4" t="str">
        <f ca="1">IFERROR(IF(AND('排序（修正久期）'!D325=1,'399481'!$B325&gt;='399481'!$C325),日收益率!D326,IF(AND('排序（修正久期）'!D325=MAX('排序（修正久期）'!$B325:$F325),'399481'!$B325&lt;'399481'!$C325),日收益率!D326,"")),"")</f>
        <v/>
      </c>
      <c r="E326" s="4" t="str">
        <f ca="1">IFERROR(IF(AND('排序（修正久期）'!E325=1,'399481'!$B325&gt;='399481'!$C325),日收益率!E326,IF(AND('排序（修正久期）'!E325=MAX('排序（修正久期）'!$B325:$F325),'399481'!$B325&lt;'399481'!$C325),日收益率!E326,"")),"")</f>
        <v/>
      </c>
      <c r="F326" s="4">
        <f ca="1">IFERROR(IF(AND('排序（修正久期）'!F325=1,'399481'!$B325&gt;='399481'!$C325),日收益率!F326,IF(AND('排序（修正久期）'!F325=MAX('排序（修正久期）'!$B325:$F325),'399481'!$B325&lt;'399481'!$C325),日收益率!F326,"")),"")</f>
        <v>-2.9525274648734001E-4</v>
      </c>
      <c r="H326" s="9">
        <f t="shared" ca="1" si="5"/>
        <v>1.00683022881436</v>
      </c>
    </row>
    <row r="327" spans="1:8" x14ac:dyDescent="0.15">
      <c r="A327" s="1">
        <v>42769</v>
      </c>
      <c r="B327" s="4" t="str">
        <f ca="1">IFERROR(IF(AND('排序（修正久期）'!B326=1,'399481'!$B326&gt;='399481'!$C326),日收益率!B327,IF(AND('排序（修正久期）'!B326=MAX('排序（修正久期）'!$B326:$F326),'399481'!$B326&lt;'399481'!$C326),日收益率!B327,"")),"")</f>
        <v/>
      </c>
      <c r="C327" s="4" t="str">
        <f ca="1">IFERROR(IF(AND('排序（修正久期）'!C326=1,'399481'!$B326&gt;='399481'!$C326),日收益率!C327,IF(AND('排序（修正久期）'!C326=MAX('排序（修正久期）'!$B326:$F326),'399481'!$B326&lt;'399481'!$C326),日收益率!C327,"")),"")</f>
        <v/>
      </c>
      <c r="D327" s="4" t="str">
        <f ca="1">IFERROR(IF(AND('排序（修正久期）'!D326=1,'399481'!$B326&gt;='399481'!$C326),日收益率!D327,IF(AND('排序（修正久期）'!D326=MAX('排序（修正久期）'!$B326:$F326),'399481'!$B326&lt;'399481'!$C326),日收益率!D327,"")),"")</f>
        <v/>
      </c>
      <c r="E327" s="4" t="str">
        <f ca="1">IFERROR(IF(AND('排序（修正久期）'!E326=1,'399481'!$B326&gt;='399481'!$C326),日收益率!E327,IF(AND('排序（修正久期）'!E326=MAX('排序（修正久期）'!$B326:$F326),'399481'!$B326&lt;'399481'!$C326),日收益率!E327,"")),"")</f>
        <v/>
      </c>
      <c r="F327" s="4">
        <f ca="1">IFERROR(IF(AND('排序（修正久期）'!F326=1,'399481'!$B326&gt;='399481'!$C326),日收益率!F327,IF(AND('排序（修正久期）'!F326=MAX('排序（修正久期）'!$B326:$F326),'399481'!$B326&lt;'399481'!$C326),日收益率!F327,"")),"")</f>
        <v>-3.6995488006374977E-4</v>
      </c>
      <c r="H327" s="9">
        <f t="shared" ca="1" si="5"/>
        <v>1.0064577470578144</v>
      </c>
    </row>
  </sheetData>
  <phoneticPr fontId="18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 ca="1">IFERROR(IF(日收益率!$I3&gt;日收益率!$J3,IF('排序（修正久期）'!B3=1,日收益率!B4,""),IF('排序（修正久期）'!B3=MAX('排序（修正久期）'!$B3:$F3),日收益率!B4,"")),"")</f>
        <v/>
      </c>
      <c r="C4" s="4" t="str">
        <f ca="1">IFERROR(IF(日收益率!$I3&gt;日收益率!$J3,IF('排序（修正久期）'!C3=1,日收益率!C4,""),IF('排序（修正久期）'!C3=MAX('排序（修正久期）'!$B3:$F3),日收益率!C4,"")),"")</f>
        <v/>
      </c>
      <c r="D4" s="4" t="str">
        <f ca="1">IFERROR(IF(日收益率!$I3&gt;日收益率!$J3,IF('排序（修正久期）'!D3=1,日收益率!D4,""),IF('排序（修正久期）'!D3=MAX('排序（修正久期）'!$B3:$F3),日收益率!D4,"")),"")</f>
        <v/>
      </c>
      <c r="E4" s="4">
        <f ca="1">IFERROR(IF(日收益率!$I3&gt;日收益率!$J3,IF('排序（修正久期）'!E3=1,日收益率!E4,""),IF('排序（修正久期）'!E3=MAX('排序（修正久期）'!$B3:$F3),日收益率!E4,"")),"")</f>
        <v>1.460103328383644E-3</v>
      </c>
      <c r="F4" s="4" t="str">
        <f ca="1">IFERROR(IF(日收益率!$I3&gt;日收益率!$J3,IF('排序（修正久期）'!F3=1,日收益率!F4,""),IF('排序（修正久期）'!F3=MAX('排序（修正久期）'!$B3:$F3),日收益率!F4,"")),"")</f>
        <v/>
      </c>
      <c r="G4" s="2" t="str">
        <f>IF('排序（YTM）'!G3=1,全价!G4/全价!G3-1,"")</f>
        <v/>
      </c>
      <c r="H4" s="9">
        <f ca="1">IFERROR(H3*(1+AVERAGE(B4:F4)),H3)</f>
        <v>1.0014601033283836</v>
      </c>
    </row>
    <row r="5" spans="1:8" x14ac:dyDescent="0.15">
      <c r="A5" s="1">
        <v>42286</v>
      </c>
      <c r="B5" s="4" t="str">
        <f ca="1">IFERROR(IF(日收益率!$I4&gt;日收益率!$J4,IF('排序（修正久期）'!B4=1,日收益率!B5,""),IF('排序（修正久期）'!B4=MAX('排序（修正久期）'!$B4:$F4),日收益率!B5,"")),"")</f>
        <v/>
      </c>
      <c r="C5" s="4" t="str">
        <f ca="1">IFERROR(IF(日收益率!$I4&gt;日收益率!$J4,IF('排序（修正久期）'!C4=1,日收益率!C5,""),IF('排序（修正久期）'!C4=MAX('排序（修正久期）'!$B4:$F4),日收益率!C5,"")),"")</f>
        <v/>
      </c>
      <c r="D5" s="4" t="str">
        <f ca="1">IFERROR(IF(日收益率!$I4&gt;日收益率!$J4,IF('排序（修正久期）'!D4=1,日收益率!D5,""),IF('排序（修正久期）'!D4=MAX('排序（修正久期）'!$B4:$F4),日收益率!D5,"")),"")</f>
        <v/>
      </c>
      <c r="E5" s="4">
        <f ca="1">IFERROR(IF(日收益率!$I4&gt;日收益率!$J4,IF('排序（修正久期）'!E4=1,日收益率!E5,""),IF('排序（修正久期）'!E4=MAX('排序（修正久期）'!$B4:$F4),日收益率!E5,"")),"")</f>
        <v>1.8224681686418442E-4</v>
      </c>
      <c r="F5" s="4" t="str">
        <f ca="1">IFERROR(IF(日收益率!$I4&gt;日收益率!$J4,IF('排序（修正久期）'!F4=1,日收益率!F5,""),IF('排序（修正久期）'!F4=MAX('排序（修正久期）'!$B4:$F4),日收益率!F5,"")),"")</f>
        <v/>
      </c>
      <c r="H5" s="9">
        <f t="shared" ref="H5:H68" ca="1" si="0">IFERROR(H4*(1+AVERAGE(B5:F5)),H4)</f>
        <v>1.0016426162444316</v>
      </c>
    </row>
    <row r="6" spans="1:8" x14ac:dyDescent="0.15">
      <c r="A6" s="1">
        <v>42289</v>
      </c>
      <c r="B6" s="4" t="str">
        <f ca="1">IFERROR(IF(日收益率!$I5&gt;日收益率!$J5,IF('排序（修正久期）'!B5=1,日收益率!B6,""),IF('排序（修正久期）'!B5=MAX('排序（修正久期）'!$B5:$F5),日收益率!B6,"")),"")</f>
        <v/>
      </c>
      <c r="C6" s="4" t="str">
        <f ca="1">IFERROR(IF(日收益率!$I5&gt;日收益率!$J5,IF('排序（修正久期）'!C5=1,日收益率!C6,""),IF('排序（修正久期）'!C5=MAX('排序（修正久期）'!$B5:$F5),日收益率!C6,"")),"")</f>
        <v/>
      </c>
      <c r="D6" s="4" t="str">
        <f ca="1">IFERROR(IF(日收益率!$I5&gt;日收益率!$J5,IF('排序（修正久期）'!D5=1,日收益率!D6,""),IF('排序（修正久期）'!D5=MAX('排序（修正久期）'!$B5:$F5),日收益率!D6,"")),"")</f>
        <v/>
      </c>
      <c r="E6" s="4">
        <f ca="1">IFERROR(IF(日收益率!$I5&gt;日收益率!$J5,IF('排序（修正久期）'!E5=1,日收益率!E6,""),IF('排序（修正久期）'!E5=MAX('排序（修正久期）'!$B5:$F5),日收益率!E6,"")),"")</f>
        <v>5.4664082704136696E-4</v>
      </c>
      <c r="F6" s="4" t="str">
        <f ca="1">IFERROR(IF(日收益率!$I5&gt;日收益率!$J5,IF('排序（修正久期）'!F5=1,日收益率!F6,""),IF('排序（修正久期）'!F5=MAX('排序（修正久期）'!$B5:$F5),日收益率!F6,"")),"")</f>
        <v/>
      </c>
      <c r="H6" s="9">
        <f t="shared" ca="1" si="0"/>
        <v>1.0021901549925754</v>
      </c>
    </row>
    <row r="7" spans="1:8" x14ac:dyDescent="0.15">
      <c r="A7" s="1">
        <v>42290</v>
      </c>
      <c r="B7" s="4" t="str">
        <f ca="1">IFERROR(IF(日收益率!$I6&gt;日收益率!$J6,IF('排序（修正久期）'!B6=1,日收益率!B7,""),IF('排序（修正久期）'!B6=MAX('排序（修正久期）'!$B6:$F6),日收益率!B7,"")),"")</f>
        <v/>
      </c>
      <c r="C7" s="4" t="str">
        <f ca="1">IFERROR(IF(日收益率!$I6&gt;日收益率!$J6,IF('排序（修正久期）'!C6=1,日收益率!C7,""),IF('排序（修正久期）'!C6=MAX('排序（修正久期）'!$B6:$F6),日收益率!C7,"")),"")</f>
        <v/>
      </c>
      <c r="D7" s="4" t="str">
        <f ca="1">IFERROR(IF(日收益率!$I6&gt;日收益率!$J6,IF('排序（修正久期）'!D6=1,日收益率!D7,""),IF('排序（修正久期）'!D6=MAX('排序（修正久期）'!$B6:$F6),日收益率!D7,"")),"")</f>
        <v/>
      </c>
      <c r="E7" s="4">
        <f ca="1">IFERROR(IF(日收益率!$I6&gt;日收益率!$J6,IF('排序（修正久期）'!E6=1,日收益率!E7,""),IF('排序（修正久期）'!E6=MAX('排序（修正久期）'!$B6:$F6),日收益率!E7,"")),"")</f>
        <v>1.8211405803469916E-4</v>
      </c>
      <c r="F7" s="4" t="str">
        <f ca="1">IFERROR(IF(日收益率!$I6&gt;日收益率!$J6,IF('排序（修正久期）'!F6=1,日收益率!F7,""),IF('排序（修正久期）'!F6=MAX('排序（修正久期）'!$B6:$F6),日收益率!F7,"")),"")</f>
        <v/>
      </c>
      <c r="H7" s="9">
        <f t="shared" ca="1" si="0"/>
        <v>1.0023726679086236</v>
      </c>
    </row>
    <row r="8" spans="1:8" x14ac:dyDescent="0.15">
      <c r="A8" s="1">
        <v>42291</v>
      </c>
      <c r="B8" s="4" t="str">
        <f ca="1">IFERROR(IF(日收益率!$I7&gt;日收益率!$J7,IF('排序（修正久期）'!B7=1,日收益率!B8,""),IF('排序（修正久期）'!B7=MAX('排序（修正久期）'!$B7:$F7),日收益率!B8,"")),"")</f>
        <v/>
      </c>
      <c r="C8" s="4" t="str">
        <f ca="1">IFERROR(IF(日收益率!$I7&gt;日收益率!$J7,IF('排序（修正久期）'!C7=1,日收益率!C8,""),IF('排序（修正久期）'!C7=MAX('排序（修正久期）'!$B7:$F7),日收益率!C8,"")),"")</f>
        <v/>
      </c>
      <c r="D8" s="4" t="str">
        <f ca="1">IFERROR(IF(日收益率!$I7&gt;日收益率!$J7,IF('排序（修正久期）'!D7=1,日收益率!D8,""),IF('排序（修正久期）'!D7=MAX('排序（修正久期）'!$B7:$F7),日收益率!D8,"")),"")</f>
        <v/>
      </c>
      <c r="E8" s="4">
        <f ca="1">IFERROR(IF(日收益率!$I7&gt;日收益率!$J7,IF('排序（修正久期）'!E7=1,日收益率!E8,""),IF('排序（修正久期）'!E7=MAX('排序（修正久期）'!$B7:$F7),日收益率!E8,"")),"")</f>
        <v>1.8208089854332421E-4</v>
      </c>
      <c r="F8" s="4" t="str">
        <f ca="1">IFERROR(IF(日收益率!$I7&gt;日收益率!$J7,IF('排序（修正久期）'!F7=1,日收益率!F8,""),IF('排序（修正久期）'!F7=MAX('排序（修正久期）'!$B7:$F7),日收益率!F8,"")),"")</f>
        <v/>
      </c>
      <c r="H8" s="9">
        <f t="shared" ca="1" si="0"/>
        <v>1.0025551808246715</v>
      </c>
    </row>
    <row r="9" spans="1:8" x14ac:dyDescent="0.15">
      <c r="A9" s="1">
        <v>42292</v>
      </c>
      <c r="B9" s="4" t="str">
        <f ca="1">IFERROR(IF(日收益率!$I8&gt;日收益率!$J8,IF('排序（修正久期）'!B8=1,日收益率!B9,""),IF('排序（修正久期）'!B8=MAX('排序（修正久期）'!$B8:$F8),日收益率!B9,"")),"")</f>
        <v/>
      </c>
      <c r="C9" s="4">
        <f ca="1">IFERROR(IF(日收益率!$I8&gt;日收益率!$J8,IF('排序（修正久期）'!C8=1,日收益率!C9,""),IF('排序（修正久期）'!C8=MAX('排序（修正久期）'!$B8:$F8),日收益率!C9,"")),"")</f>
        <v>2.2613157862430455E-2</v>
      </c>
      <c r="D9" s="4" t="str">
        <f ca="1">IFERROR(IF(日收益率!$I8&gt;日收益率!$J8,IF('排序（修正久期）'!D8=1,日收益率!D9,""),IF('排序（修正久期）'!D8=MAX('排序（修正久期）'!$B8:$F8),日收益率!D9,"")),"")</f>
        <v/>
      </c>
      <c r="E9" s="4" t="str">
        <f ca="1">IFERROR(IF(日收益率!$I8&gt;日收益率!$J8,IF('排序（修正久期）'!E8=1,日收益率!E9,""),IF('排序（修正久期）'!E8=MAX('排序（修正久期）'!$B8:$F8),日收益率!E9,"")),"")</f>
        <v/>
      </c>
      <c r="F9" s="4" t="str">
        <f ca="1">IFERROR(IF(日收益率!$I8&gt;日收益率!$J8,IF('排序（修正久期）'!F8=1,日收益率!F9,""),IF('排序（修正久期）'!F8=MAX('排序（修正久期）'!$B8:$F8),日收益率!F9,"")),"")</f>
        <v/>
      </c>
      <c r="H9" s="9">
        <f t="shared" ca="1" si="0"/>
        <v>1.0252261193944574</v>
      </c>
    </row>
    <row r="10" spans="1:8" x14ac:dyDescent="0.15">
      <c r="A10" s="1">
        <v>42293</v>
      </c>
      <c r="B10" s="4" t="str">
        <f ca="1">IFERROR(IF(日收益率!$I9&gt;日收益率!$J9,IF('排序（修正久期）'!B9=1,日收益率!B10,""),IF('排序（修正久期）'!B9=MAX('排序（修正久期）'!$B9:$F9),日收益率!B10,"")),"")</f>
        <v/>
      </c>
      <c r="C10" s="4">
        <f ca="1">IFERROR(IF(日收益率!$I9&gt;日收益率!$J9,IF('排序（修正久期）'!C9=1,日收益率!C10,""),IF('排序（修正久期）'!C9=MAX('排序（修正久期）'!$B9:$F9),日收益率!C10,"")),"")</f>
        <v>-1.2941331828713376E-2</v>
      </c>
      <c r="D10" s="4" t="str">
        <f ca="1">IFERROR(IF(日收益率!$I9&gt;日收益率!$J9,IF('排序（修正久期）'!D9=1,日收益率!D10,""),IF('排序（修正久期）'!D9=MAX('排序（修正久期）'!$B9:$F9),日收益率!D10,"")),"")</f>
        <v/>
      </c>
      <c r="E10" s="4" t="str">
        <f ca="1">IFERROR(IF(日收益率!$I9&gt;日收益率!$J9,IF('排序（修正久期）'!E9=1,日收益率!E10,""),IF('排序（修正久期）'!E9=MAX('排序（修正久期）'!$B9:$F9),日收益率!E10,"")),"")</f>
        <v/>
      </c>
      <c r="F10" s="4" t="str">
        <f ca="1">IFERROR(IF(日收益率!$I9&gt;日收益率!$J9,IF('排序（修正久期）'!F9=1,日收益率!F10,""),IF('排序（修正久期）'!F9=MAX('排序（修正久期）'!$B9:$F9),日收益率!F10,"")),"")</f>
        <v/>
      </c>
      <c r="H10" s="9">
        <f t="shared" ca="1" si="0"/>
        <v>1.0119583279839095</v>
      </c>
    </row>
    <row r="11" spans="1:8" x14ac:dyDescent="0.15">
      <c r="A11" s="1">
        <v>42296</v>
      </c>
      <c r="B11" s="4" t="str">
        <f ca="1">IFERROR(IF(日收益率!$I10&gt;日收益率!$J10,IF('排序（修正久期）'!B10=1,日收益率!B11,""),IF('排序（修正久期）'!B10=MAX('排序（修正久期）'!$B10:$F10),日收益率!B11,"")),"")</f>
        <v/>
      </c>
      <c r="C11" s="4">
        <f ca="1">IFERROR(IF(日收益率!$I10&gt;日收益率!$J10,IF('排序（修正久期）'!C10=1,日收益率!C11,""),IF('排序（修正久期）'!C10=MAX('排序（修正久期）'!$B10:$F10),日收益率!C11,"")),"")</f>
        <v>6.2027949064091814E-4</v>
      </c>
      <c r="D11" s="4" t="str">
        <f ca="1">IFERROR(IF(日收益率!$I10&gt;日收益率!$J10,IF('排序（修正久期）'!D10=1,日收益率!D11,""),IF('排序（修正久期）'!D10=MAX('排序（修正久期）'!$B10:$F10),日收益率!D11,"")),"")</f>
        <v/>
      </c>
      <c r="E11" s="4" t="str">
        <f ca="1">IFERROR(IF(日收益率!$I10&gt;日收益率!$J10,IF('排序（修正久期）'!E10=1,日收益率!E11,""),IF('排序（修正久期）'!E10=MAX('排序（修正久期）'!$B10:$F10),日收益率!E11,"")),"")</f>
        <v/>
      </c>
      <c r="F11" s="4" t="str">
        <f ca="1">IFERROR(IF(日收益率!$I10&gt;日收益率!$J10,IF('排序（修正久期）'!F10=1,日收益率!F11,""),IF('排序（修正久期）'!F10=MAX('排序（修正久期）'!$B10:$F10),日收益率!F11,"")),"")</f>
        <v/>
      </c>
      <c r="H11" s="9">
        <f t="shared" ca="1" si="0"/>
        <v>1.0125860249801413</v>
      </c>
    </row>
    <row r="12" spans="1:8" x14ac:dyDescent="0.15">
      <c r="A12" s="1">
        <v>42297</v>
      </c>
      <c r="B12" s="4" t="str">
        <f ca="1">IFERROR(IF(日收益率!$I11&gt;日收益率!$J11,IF('排序（修正久期）'!B11=1,日收益率!B12,""),IF('排序（修正久期）'!B11=MAX('排序（修正久期）'!$B11:$F11),日收益率!B12,"")),"")</f>
        <v/>
      </c>
      <c r="C12" s="4">
        <f ca="1">IFERROR(IF(日收益率!$I11&gt;日收益率!$J11,IF('排序（修正久期）'!C11=1,日收益率!C12,""),IF('排序（修正久期）'!C11=MAX('排序（修正久期）'!$B11:$F11),日收益率!C12,"")),"")</f>
        <v>1.6976614157915293E-2</v>
      </c>
      <c r="D12" s="4" t="str">
        <f ca="1">IFERROR(IF(日收益率!$I11&gt;日收益率!$J11,IF('排序（修正久期）'!D11=1,日收益率!D12,""),IF('排序（修正久期）'!D11=MAX('排序（修正久期）'!$B11:$F11),日收益率!D12,"")),"")</f>
        <v/>
      </c>
      <c r="E12" s="4" t="str">
        <f ca="1">IFERROR(IF(日收益率!$I11&gt;日收益率!$J11,IF('排序（修正久期）'!E11=1,日收益率!E12,""),IF('排序（修正久期）'!E11=MAX('排序（修正久期）'!$B11:$F11),日收益率!E12,"")),"")</f>
        <v/>
      </c>
      <c r="F12" s="4" t="str">
        <f ca="1">IFERROR(IF(日收益率!$I11&gt;日收益率!$J11,IF('排序（修正久期）'!F11=1,日收益率!F12,""),IF('排序（修正久期）'!F11=MAX('排序（修正久期）'!$B11:$F11),日收益率!F12,"")),"")</f>
        <v/>
      </c>
      <c r="H12" s="9">
        <f t="shared" ca="1" si="0"/>
        <v>1.0297763072279262</v>
      </c>
    </row>
    <row r="13" spans="1:8" x14ac:dyDescent="0.15">
      <c r="A13" s="1">
        <v>42298</v>
      </c>
      <c r="B13" s="4" t="str">
        <f ca="1">IFERROR(IF(日收益率!$I12&gt;日收益率!$J12,IF('排序（修正久期）'!B12=1,日收益率!B13,""),IF('排序（修正久期）'!B12=MAX('排序（修正久期）'!$B12:$F12),日收益率!B13,"")),"")</f>
        <v/>
      </c>
      <c r="C13" s="4">
        <f ca="1">IFERROR(IF(日收益率!$I12&gt;日收益率!$J12,IF('排序（修正久期）'!C12=1,日收益率!C13,""),IF('排序（修正久期）'!C12=MAX('排序（修正久期）'!$B12:$F12),日收益率!C13,"")),"")</f>
        <v>2.0318231309923718E-4</v>
      </c>
      <c r="D13" s="4" t="str">
        <f ca="1">IFERROR(IF(日收益率!$I12&gt;日收益率!$J12,IF('排序（修正久期）'!D12=1,日收益率!D13,""),IF('排序（修正久期）'!D12=MAX('排序（修正久期）'!$B12:$F12),日收益率!D13,"")),"")</f>
        <v/>
      </c>
      <c r="E13" s="4" t="str">
        <f ca="1">IFERROR(IF(日收益率!$I12&gt;日收益率!$J12,IF('排序（修正久期）'!E12=1,日收益率!E13,""),IF('排序（修正久期）'!E12=MAX('排序（修正久期）'!$B12:$F12),日收益率!E13,"")),"")</f>
        <v/>
      </c>
      <c r="F13" s="4" t="str">
        <f ca="1">IFERROR(IF(日收益率!$I12&gt;日收益率!$J12,IF('排序（修正久期）'!F12=1,日收益率!F13,""),IF('排序（修正久期）'!F12=MAX('排序（修正久期）'!$B12:$F12),日收益率!F13,"")),"")</f>
        <v/>
      </c>
      <c r="H13" s="9">
        <f t="shared" ca="1" si="0"/>
        <v>1.0299855395600035</v>
      </c>
    </row>
    <row r="14" spans="1:8" x14ac:dyDescent="0.15">
      <c r="A14" s="1">
        <v>42299</v>
      </c>
      <c r="B14" s="4" t="str">
        <f ca="1">IFERROR(IF(日收益率!$I13&gt;日收益率!$J13,IF('排序（修正久期）'!B13=1,日收益率!B14,""),IF('排序（修正久期）'!B13=MAX('排序（修正久期）'!$B13:$F13),日收益率!B14,"")),"")</f>
        <v/>
      </c>
      <c r="C14" s="4">
        <f ca="1">IFERROR(IF(日收益率!$I13&gt;日收益率!$J13,IF('排序（修正久期）'!C13=1,日收益率!C14,""),IF('排序（修正久期）'!C13=MAX('排序（修正久期）'!$B13:$F13),日收益率!C14,"")),"")</f>
        <v>-1.1921989061452587E-2</v>
      </c>
      <c r="D14" s="4" t="str">
        <f ca="1">IFERROR(IF(日收益率!$I13&gt;日收益率!$J13,IF('排序（修正久期）'!D13=1,日收益率!D14,""),IF('排序（修正久期）'!D13=MAX('排序（修正久期）'!$B13:$F13),日收益率!D14,"")),"")</f>
        <v/>
      </c>
      <c r="E14" s="4" t="str">
        <f ca="1">IFERROR(IF(日收益率!$I13&gt;日收益率!$J13,IF('排序（修正久期）'!E13=1,日收益率!E14,""),IF('排序（修正久期）'!E13=MAX('排序（修正久期）'!$B13:$F13),日收益率!E14,"")),"")</f>
        <v/>
      </c>
      <c r="F14" s="4" t="str">
        <f ca="1">IFERROR(IF(日收益率!$I13&gt;日收益率!$J13,IF('排序（修正久期）'!F13=1,日收益率!F14,""),IF('排序（修正久期）'!F13=MAX('排序（修正久期）'!$B13:$F13),日收益率!F14,"")),"")</f>
        <v/>
      </c>
      <c r="H14" s="9">
        <f t="shared" ca="1" si="0"/>
        <v>1.0177060632239148</v>
      </c>
    </row>
    <row r="15" spans="1:8" x14ac:dyDescent="0.15">
      <c r="A15" s="1">
        <v>42300</v>
      </c>
      <c r="B15" s="4" t="str">
        <f ca="1">IFERROR(IF(日收益率!$I14&gt;日收益率!$J14,IF('排序（修正久期）'!B14=1,日收益率!B15,""),IF('排序（修正久期）'!B14=MAX('排序（修正久期）'!$B14:$F14),日收益率!B15,"")),"")</f>
        <v/>
      </c>
      <c r="C15" s="4">
        <f ca="1">IFERROR(IF(日收益率!$I14&gt;日收益率!$J14,IF('排序（修正久期）'!C14=1,日收益率!C15,""),IF('排序（修正久期）'!C14=MAX('排序（修正久期）'!$B14:$F14),日收益率!C15,"")),"")</f>
        <v>1.3448142414860698E-2</v>
      </c>
      <c r="D15" s="4" t="str">
        <f ca="1">IFERROR(IF(日收益率!$I14&gt;日收益率!$J14,IF('排序（修正久期）'!D14=1,日收益率!D15,""),IF('排序（修正久期）'!D14=MAX('排序（修正久期）'!$B14:$F14),日收益率!D15,"")),"")</f>
        <v/>
      </c>
      <c r="E15" s="4" t="str">
        <f ca="1">IFERROR(IF(日收益率!$I14&gt;日收益率!$J14,IF('排序（修正久期）'!E14=1,日收益率!E15,""),IF('排序（修正久期）'!E14=MAX('排序（修正久期）'!$B14:$F14),日收益率!E15,"")),"")</f>
        <v/>
      </c>
      <c r="F15" s="4" t="str">
        <f ca="1">IFERROR(IF(日收益率!$I14&gt;日收益率!$J14,IF('排序（修正久期）'!F14=1,日收益率!F15,""),IF('排序（修正久期）'!F14=MAX('排序（修正久期）'!$B14:$F14),日收益率!F15,"")),"")</f>
        <v/>
      </c>
      <c r="H15" s="9">
        <f t="shared" ca="1" si="0"/>
        <v>1.0313923192986172</v>
      </c>
    </row>
    <row r="16" spans="1:8" x14ac:dyDescent="0.15">
      <c r="A16" s="1">
        <v>42303</v>
      </c>
      <c r="B16" s="4" t="str">
        <f ca="1">IFERROR(IF(日收益率!$I15&gt;日收益率!$J15,IF('排序（修正久期）'!B15=1,日收益率!B16,""),IF('排序（修正久期）'!B15=MAX('排序（修正久期）'!$B15:$F15),日收益率!B16,"")),"")</f>
        <v/>
      </c>
      <c r="C16" s="4">
        <f ca="1">IFERROR(IF(日收益率!$I15&gt;日收益率!$J15,IF('排序（修正久期）'!C15=1,日收益率!C16,""),IF('排序（修正久期）'!C15=MAX('排序（修正久期）'!$B15:$F15),日收益率!C16,"")),"")</f>
        <v>6.0859188544148957E-4</v>
      </c>
      <c r="D16" s="4" t="str">
        <f ca="1">IFERROR(IF(日收益率!$I15&gt;日收益率!$J15,IF('排序（修正久期）'!D15=1,日收益率!D16,""),IF('排序（修正久期）'!D15=MAX('排序（修正久期）'!$B15:$F15),日收益率!D16,"")),"")</f>
        <v/>
      </c>
      <c r="E16" s="4" t="str">
        <f ca="1">IFERROR(IF(日收益率!$I15&gt;日收益率!$J15,IF('排序（修正久期）'!E15=1,日收益率!E16,""),IF('排序（修正久期）'!E15=MAX('排序（修正久期）'!$B15:$F15),日收益率!E16,"")),"")</f>
        <v/>
      </c>
      <c r="F16" s="4" t="str">
        <f ca="1">IFERROR(IF(日收益率!$I15&gt;日收益率!$J15,IF('排序（修正久期）'!F15=1,日收益率!F16,""),IF('排序（修正久期）'!F15=MAX('排序（修正久期）'!$B15:$F15),日收益率!F16,"")),"")</f>
        <v/>
      </c>
      <c r="H16" s="9">
        <f t="shared" ca="1" si="0"/>
        <v>1.032020016294849</v>
      </c>
    </row>
    <row r="17" spans="1:8" x14ac:dyDescent="0.15">
      <c r="A17" s="1">
        <v>42304</v>
      </c>
      <c r="B17" s="4" t="str">
        <f ca="1">IFERROR(IF(日收益率!$I16&gt;日收益率!$J16,IF('排序（修正久期）'!B16=1,日收益率!B17,""),IF('排序（修正久期）'!B16=MAX('排序（修正久期）'!$B16:$F16),日收益率!B17,"")),"")</f>
        <v/>
      </c>
      <c r="C17" s="4">
        <f ca="1">IFERROR(IF(日收益率!$I16&gt;日收益率!$J16,IF('排序（修正久期）'!C16=1,日收益率!C17,""),IF('排序（修正久期）'!C16=MAX('排序（修正久期）'!$B16:$F16),日收益率!C17,"")),"")</f>
        <v>2.0274057554470204E-4</v>
      </c>
      <c r="D17" s="4" t="str">
        <f ca="1">IFERROR(IF(日收益率!$I16&gt;日收益率!$J16,IF('排序（修正久期）'!D16=1,日收益率!D17,""),IF('排序（修正久期）'!D16=MAX('排序（修正久期）'!$B16:$F16),日收益率!D17,"")),"")</f>
        <v/>
      </c>
      <c r="E17" s="4" t="str">
        <f ca="1">IFERROR(IF(日收益率!$I16&gt;日收益率!$J16,IF('排序（修正久期）'!E16=1,日收益率!E17,""),IF('排序（修正久期）'!E16=MAX('排序（修正久期）'!$B16:$F16),日收益率!E17,"")),"")</f>
        <v/>
      </c>
      <c r="F17" s="4" t="str">
        <f ca="1">IFERROR(IF(日收益率!$I16&gt;日收益率!$J16,IF('排序（修正久期）'!F16=1,日收益率!F17,""),IF('排序（修正久期）'!F16=MAX('排序（修正久期）'!$B16:$F16),日收益率!F17,"")),"")</f>
        <v/>
      </c>
      <c r="H17" s="9">
        <f t="shared" ca="1" si="0"/>
        <v>1.0322292486269262</v>
      </c>
    </row>
    <row r="18" spans="1:8" x14ac:dyDescent="0.15">
      <c r="A18" s="1">
        <v>42305</v>
      </c>
      <c r="B18" s="4" t="str">
        <f ca="1">IFERROR(IF(日收益率!$I17&gt;日收益率!$J17,IF('排序（修正久期）'!B17=1,日收益率!B18,""),IF('排序（修正久期）'!B17=MAX('排序（修正久期）'!$B17:$F17),日收益率!B18,"")),"")</f>
        <v/>
      </c>
      <c r="C18" s="4">
        <f ca="1">IFERROR(IF(日收益率!$I17&gt;日收益率!$J17,IF('排序（修正久期）'!C17=1,日收益率!C18,""),IF('排序（修正久期）'!C17=MAX('排序（修正久期）'!$B17:$F17),日收益率!C18,"")),"")</f>
        <v>2.0269948013540429E-4</v>
      </c>
      <c r="D18" s="4" t="str">
        <f ca="1">IFERROR(IF(日收益率!$I17&gt;日收益率!$J17,IF('排序（修正久期）'!D17=1,日收益率!D18,""),IF('排序（修正久期）'!D17=MAX('排序（修正久期）'!$B17:$F17),日收益率!D18,"")),"")</f>
        <v/>
      </c>
      <c r="E18" s="4" t="str">
        <f ca="1">IFERROR(IF(日收益率!$I17&gt;日收益率!$J17,IF('排序（修正久期）'!E17=1,日收益率!E18,""),IF('排序（修正久期）'!E17=MAX('排序（修正久期）'!$B17:$F17),日收益率!E18,"")),"")</f>
        <v/>
      </c>
      <c r="F18" s="4" t="str">
        <f ca="1">IFERROR(IF(日收益率!$I17&gt;日收益率!$J17,IF('排序（修正久期）'!F17=1,日收益率!F18,""),IF('排序（修正久期）'!F17=MAX('排序（修正久期）'!$B17:$F17),日收益率!F18,"")),"")</f>
        <v/>
      </c>
      <c r="H18" s="9">
        <f t="shared" ca="1" si="0"/>
        <v>1.0324384809590035</v>
      </c>
    </row>
    <row r="19" spans="1:8" x14ac:dyDescent="0.15">
      <c r="A19" s="1">
        <v>42306</v>
      </c>
      <c r="B19" s="4" t="str">
        <f ca="1">IFERROR(IF(日收益率!$I18&gt;日收益率!$J18,IF('排序（修正久期）'!B18=1,日收益率!B19,""),IF('排序（修正久期）'!B18=MAX('排序（修正久期）'!$B18:$F18),日收益率!B19,"")),"")</f>
        <v/>
      </c>
      <c r="C19" s="4">
        <f ca="1">IFERROR(IF(日收益率!$I18&gt;日收益率!$J18,IF('排序（修正久期）'!C18=1,日收益率!C19,""),IF('排序（修正久期）'!C18=MAX('排序（修正久期）'!$B18:$F18),日收益率!C19,"")),"")</f>
        <v>2.0265840138278257E-4</v>
      </c>
      <c r="D19" s="4" t="str">
        <f ca="1">IFERROR(IF(日收益率!$I18&gt;日收益率!$J18,IF('排序（修正久期）'!D18=1,日收益率!D19,""),IF('排序（修正久期）'!D18=MAX('排序（修正久期）'!$B18:$F18),日收益率!D19,"")),"")</f>
        <v/>
      </c>
      <c r="E19" s="4" t="str">
        <f ca="1">IFERROR(IF(日收益率!$I18&gt;日收益率!$J18,IF('排序（修正久期）'!E18=1,日收益率!E19,""),IF('排序（修正久期）'!E18=MAX('排序（修正久期）'!$B18:$F18),日收益率!E19,"")),"")</f>
        <v/>
      </c>
      <c r="F19" s="4" t="str">
        <f ca="1">IFERROR(IF(日收益率!$I18&gt;日收益率!$J18,IF('排序（修正久期）'!F18=1,日收益率!F19,""),IF('排序（修正久期）'!F18=MAX('排序（修正久期）'!$B18:$F18),日收益率!F19,"")),"")</f>
        <v/>
      </c>
      <c r="H19" s="9">
        <f t="shared" ca="1" si="0"/>
        <v>1.0326477132910807</v>
      </c>
    </row>
    <row r="20" spans="1:8" x14ac:dyDescent="0.15">
      <c r="A20" s="1">
        <v>42307</v>
      </c>
      <c r="B20" s="4" t="str">
        <f ca="1">IFERROR(IF(日收益率!$I19&gt;日收益率!$J19,IF('排序（修正久期）'!B19=1,日收益率!B20,""),IF('排序（修正久期）'!B19=MAX('排序（修正久期）'!$B19:$F19),日收益率!B20,"")),"")</f>
        <v/>
      </c>
      <c r="C20" s="4">
        <f ca="1">IFERROR(IF(日收益率!$I19&gt;日收益率!$J19,IF('排序（修正久期）'!C19=1,日收益率!C20,""),IF('排序（修正久期）'!C19=MAX('排序（修正久期）'!$B19:$F19),日收益率!C20,"")),"")</f>
        <v>2.0261733927684489E-4</v>
      </c>
      <c r="D20" s="4" t="str">
        <f ca="1">IFERROR(IF(日收益率!$I19&gt;日收益率!$J19,IF('排序（修正久期）'!D19=1,日收益率!D20,""),IF('排序（修正久期）'!D19=MAX('排序（修正久期）'!$B19:$F19),日收益率!D20,"")),"")</f>
        <v/>
      </c>
      <c r="E20" s="4" t="str">
        <f ca="1">IFERROR(IF(日收益率!$I19&gt;日收益率!$J19,IF('排序（修正久期）'!E19=1,日收益率!E20,""),IF('排序（修正久期）'!E19=MAX('排序（修正久期）'!$B19:$F19),日收益率!E20,"")),"")</f>
        <v/>
      </c>
      <c r="F20" s="4" t="str">
        <f ca="1">IFERROR(IF(日收益率!$I19&gt;日收益率!$J19,IF('排序（修正久期）'!F19=1,日收益率!F20,""),IF('排序（修正久期）'!F19=MAX('排序（修正久期）'!$B19:$F19),日收益率!F20,"")),"")</f>
        <v/>
      </c>
      <c r="H20" s="9">
        <f t="shared" ca="1" si="0"/>
        <v>1.032856945623158</v>
      </c>
    </row>
    <row r="21" spans="1:8" x14ac:dyDescent="0.15">
      <c r="A21" s="1">
        <v>42310</v>
      </c>
      <c r="B21" s="4" t="str">
        <f ca="1">IFERROR(IF(日收益率!$I20&gt;日收益率!$J20,IF('排序（修正久期）'!B20=1,日收益率!B21,""),IF('排序（修正久期）'!B20=MAX('排序（修正久期）'!$B20:$F20),日收益率!B21,"")),"")</f>
        <v/>
      </c>
      <c r="C21" s="4">
        <f ca="1">IFERROR(IF(日收益率!$I20&gt;日收益率!$J20,IF('排序（修正久期）'!C20=1,日收益率!C21,""),IF('排序（修正久期）'!C20=MAX('排序（修正久期）'!$B20:$F20),日收益率!C21,"")),"")</f>
        <v>-2.6215755669156682E-4</v>
      </c>
      <c r="D21" s="4" t="str">
        <f ca="1">IFERROR(IF(日收益率!$I20&gt;日收益率!$J20,IF('排序（修正久期）'!D20=1,日收益率!D21,""),IF('排序（修正久期）'!D20=MAX('排序（修正久期）'!$B20:$F20),日收益率!D21,"")),"")</f>
        <v/>
      </c>
      <c r="E21" s="4" t="str">
        <f ca="1">IFERROR(IF(日收益率!$I20&gt;日收益率!$J20,IF('排序（修正久期）'!E20=1,日收益率!E21,""),IF('排序（修正久期）'!E20=MAX('排序（修正久期）'!$B20:$F20),日收益率!E21,"")),"")</f>
        <v/>
      </c>
      <c r="F21" s="4" t="str">
        <f ca="1">IFERROR(IF(日收益率!$I20&gt;日收益率!$J20,IF('排序（修正久期）'!F20=1,日收益率!F21,""),IF('排序（修正久期）'!F20=MAX('排序（修正久期）'!$B20:$F20),日收益率!F21,"")),"")</f>
        <v/>
      </c>
      <c r="H21" s="9">
        <f t="shared" ca="1" si="0"/>
        <v>1.0325861743698814</v>
      </c>
    </row>
    <row r="22" spans="1:8" x14ac:dyDescent="0.15">
      <c r="A22" s="1">
        <v>42311</v>
      </c>
      <c r="B22" s="4" t="str">
        <f ca="1">IFERROR(IF(日收益率!$I21&gt;日收益率!$J21,IF('排序（修正久期）'!B21=1,日收益率!B22,""),IF('排序（修正久期）'!B21=MAX('排序（修正久期）'!$B21:$F21),日收益率!B22,"")),"")</f>
        <v/>
      </c>
      <c r="C22" s="4">
        <f ca="1">IFERROR(IF(日收益率!$I21&gt;日收益率!$J21,IF('排序（修正久期）'!C21=1,日收益率!C22,""),IF('排序（修正久期）'!C21=MAX('排序（修正久期）'!$B21:$F21),日收益率!C22,"")),"")</f>
        <v>2.0262941463933259E-4</v>
      </c>
      <c r="D22" s="4" t="str">
        <f ca="1">IFERROR(IF(日收益率!$I21&gt;日收益率!$J21,IF('排序（修正久期）'!D21=1,日收益率!D22,""),IF('排序（修正久期）'!D21=MAX('排序（修正久期）'!$B21:$F21),日收益率!D22,"")),"")</f>
        <v/>
      </c>
      <c r="E22" s="4" t="str">
        <f ca="1">IFERROR(IF(日收益率!$I21&gt;日收益率!$J21,IF('排序（修正久期）'!E21=1,日收益率!E22,""),IF('排序（修正久期）'!E21=MAX('排序（修正久期）'!$B21:$F21),日收益率!E22,"")),"")</f>
        <v/>
      </c>
      <c r="F22" s="4" t="str">
        <f ca="1">IFERROR(IF(日收益率!$I21&gt;日收益率!$J21,IF('排序（修正久期）'!F21=1,日收益率!F22,""),IF('排序（修正久期）'!F21=MAX('排序（修正久期）'!$B21:$F21),日收益率!F22,"")),"")</f>
        <v/>
      </c>
      <c r="H22" s="9">
        <f t="shared" ca="1" si="0"/>
        <v>1.0327954067019587</v>
      </c>
    </row>
    <row r="23" spans="1:8" x14ac:dyDescent="0.15">
      <c r="A23" s="1">
        <v>42312</v>
      </c>
      <c r="B23" s="4" t="str">
        <f ca="1">IFERROR(IF(日收益率!$I22&gt;日收益率!$J22,IF('排序（修正久期）'!B22=1,日收益率!B23,""),IF('排序（修正久期）'!B22=MAX('排序（修正久期）'!$B22:$F22),日收益率!B23,"")),"")</f>
        <v/>
      </c>
      <c r="C23" s="4">
        <f ca="1">IFERROR(IF(日收益率!$I22&gt;日收益率!$J22,IF('排序（修正久期）'!C22=1,日收益率!C23,""),IF('排序（修正久期）'!C22=MAX('排序（修正久期）'!$B22:$F22),日收益率!C23,"")),"")</f>
        <v>2.0258836427777815E-4</v>
      </c>
      <c r="D23" s="4" t="str">
        <f ca="1">IFERROR(IF(日收益率!$I22&gt;日收益率!$J22,IF('排序（修正久期）'!D22=1,日收益率!D23,""),IF('排序（修正久期）'!D22=MAX('排序（修正久期）'!$B22:$F22),日收益率!D23,"")),"")</f>
        <v/>
      </c>
      <c r="E23" s="4" t="str">
        <f ca="1">IFERROR(IF(日收益率!$I22&gt;日收益率!$J22,IF('排序（修正久期）'!E22=1,日收益率!E23,""),IF('排序（修正久期）'!E22=MAX('排序（修正久期）'!$B22:$F22),日收益率!E23,"")),"")</f>
        <v/>
      </c>
      <c r="F23" s="4" t="str">
        <f ca="1">IFERROR(IF(日收益率!$I22&gt;日收益率!$J22,IF('排序（修正久期）'!F22=1,日收益率!F23,""),IF('排序（修正久期）'!F22=MAX('排序（修正久期）'!$B22:$F22),日收益率!F23,"")),"")</f>
        <v/>
      </c>
      <c r="H23" s="9">
        <f t="shared" ca="1" si="0"/>
        <v>1.0330046390340359</v>
      </c>
    </row>
    <row r="24" spans="1:8" x14ac:dyDescent="0.15">
      <c r="A24" s="1">
        <v>42313</v>
      </c>
      <c r="B24" s="4" t="str">
        <f ca="1">IFERROR(IF(日收益率!$I23&gt;日收益率!$J23,IF('排序（修正久期）'!B23=1,日收益率!B24,""),IF('排序（修正久期）'!B23=MAX('排序（修正久期）'!$B23:$F23),日收益率!B24,"")),"")</f>
        <v/>
      </c>
      <c r="C24" s="4">
        <f ca="1">IFERROR(IF(日收益率!$I23&gt;日收益率!$J23,IF('排序（修正久期）'!C23=1,日收益率!C24,""),IF('排序（修正久期）'!C23=MAX('排序（修正久期）'!$B23:$F23),日收益率!C24,"")),"")</f>
        <v>2.0254733054536622E-4</v>
      </c>
      <c r="D24" s="4" t="str">
        <f ca="1">IFERROR(IF(日收益率!$I23&gt;日收益率!$J23,IF('排序（修正久期）'!D23=1,日收益率!D24,""),IF('排序（修正久期）'!D23=MAX('排序（修正久期）'!$B23:$F23),日收益率!D24,"")),"")</f>
        <v/>
      </c>
      <c r="E24" s="4" t="str">
        <f ca="1">IFERROR(IF(日收益率!$I23&gt;日收益率!$J23,IF('排序（修正久期）'!E23=1,日收益率!E24,""),IF('排序（修正久期）'!E23=MAX('排序（修正久期）'!$B23:$F23),日收益率!E24,"")),"")</f>
        <v/>
      </c>
      <c r="F24" s="4" t="str">
        <f ca="1">IFERROR(IF(日收益率!$I23&gt;日收益率!$J23,IF('排序（修正久期）'!F23=1,日收益率!F24,""),IF('排序（修正久期）'!F23=MAX('排序（修正久期）'!$B23:$F23),日收益率!F24,"")),"")</f>
        <v/>
      </c>
      <c r="H24" s="9">
        <f t="shared" ca="1" si="0"/>
        <v>1.0332138713661132</v>
      </c>
    </row>
    <row r="25" spans="1:8" x14ac:dyDescent="0.15">
      <c r="A25" s="1">
        <v>42314</v>
      </c>
      <c r="B25" s="4" t="str">
        <f ca="1">IFERROR(IF(日收益率!$I24&gt;日收益率!$J24,IF('排序（修正久期）'!B24=1,日收益率!B25,""),IF('排序（修正久期）'!B24=MAX('排序（修正久期）'!$B24:$F24),日收益率!B25,"")),"")</f>
        <v/>
      </c>
      <c r="C25" s="4">
        <f ca="1">IFERROR(IF(日收益率!$I24&gt;日收益率!$J24,IF('排序（修正久期）'!C24=1,日收益率!C25,""),IF('排序（修正久期）'!C24=MAX('排序（修正久期）'!$B24:$F24),日收益率!C25,"")),"")</f>
        <v>2.0250631343210479E-4</v>
      </c>
      <c r="D25" s="4" t="str">
        <f ca="1">IFERROR(IF(日收益率!$I24&gt;日收益率!$J24,IF('排序（修正久期）'!D24=1,日收益率!D25,""),IF('排序（修正久期）'!D24=MAX('排序（修正久期）'!$B24:$F24),日收益率!D25,"")),"")</f>
        <v/>
      </c>
      <c r="E25" s="4" t="str">
        <f ca="1">IFERROR(IF(日收益率!$I24&gt;日收益率!$J24,IF('排序（修正久期）'!E24=1,日收益率!E25,""),IF('排序（修正久期）'!E24=MAX('排序（修正久期）'!$B24:$F24),日收益率!E25,"")),"")</f>
        <v/>
      </c>
      <c r="F25" s="4" t="str">
        <f ca="1">IFERROR(IF(日收益率!$I24&gt;日收益率!$J24,IF('排序（修正久期）'!F24=1,日收益率!F25,""),IF('排序（修正久期）'!F24=MAX('排序（修正久期）'!$B24:$F24),日收益率!F25,"")),"")</f>
        <v/>
      </c>
      <c r="H25" s="9">
        <f t="shared" ca="1" si="0"/>
        <v>1.0334231036981905</v>
      </c>
    </row>
    <row r="26" spans="1:8" x14ac:dyDescent="0.15">
      <c r="A26" s="1">
        <v>42317</v>
      </c>
      <c r="B26" s="4" t="str">
        <f ca="1">IFERROR(IF(日收益率!$I25&gt;日收益率!$J25,IF('排序（修正久期）'!B25=1,日收益率!B26,""),IF('排序（修正久期）'!B25=MAX('排序（修正久期）'!$B25:$F25),日收益率!B26,"")),"")</f>
        <v/>
      </c>
      <c r="C26" s="4">
        <f ca="1">IFERROR(IF(日收益率!$I25&gt;日收益率!$J25,IF('排序（修正久期）'!C25=1,日收益率!C26,""),IF('排序（修正久期）'!C25=MAX('排序（修正久期）'!$B25:$F25),日收益率!C26,"")),"")</f>
        <v>6.0739593878400555E-4</v>
      </c>
      <c r="D26" s="4" t="str">
        <f ca="1">IFERROR(IF(日收益率!$I25&gt;日收益率!$J25,IF('排序（修正久期）'!D25=1,日收益率!D26,""),IF('排序（修正久期）'!D25=MAX('排序（修正久期）'!$B25:$F25),日收益率!D26,"")),"")</f>
        <v/>
      </c>
      <c r="E26" s="4" t="str">
        <f ca="1">IFERROR(IF(日收益率!$I25&gt;日收益率!$J25,IF('排序（修正久期）'!E25=1,日收益率!E26,""),IF('排序（修正久期）'!E25=MAX('排序（修正久期）'!$B25:$F25),日收益率!E26,"")),"")</f>
        <v/>
      </c>
      <c r="F26" s="4" t="str">
        <f ca="1">IFERROR(IF(日收益率!$I25&gt;日收益率!$J25,IF('排序（修正久期）'!F25=1,日收益率!F26,""),IF('排序（修正久期）'!F25=MAX('排序（修正久期）'!$B25:$F25),日收益率!F26,"")),"")</f>
        <v/>
      </c>
      <c r="H26" s="9">
        <f t="shared" ca="1" si="0"/>
        <v>1.0340508006944222</v>
      </c>
    </row>
    <row r="27" spans="1:8" x14ac:dyDescent="0.15">
      <c r="A27" s="1">
        <v>42318</v>
      </c>
      <c r="B27" s="4" t="str">
        <f ca="1">IFERROR(IF(日收益率!$I26&gt;日收益率!$J26,IF('排序（修正久期）'!B26=1,日收益率!B27,""),IF('排序（修正久期）'!B26=MAX('排序（修正久期）'!$B26:$F26),日收益率!B27,"")),"")</f>
        <v/>
      </c>
      <c r="C27" s="4">
        <f ca="1">IFERROR(IF(日收益率!$I26&gt;日收益率!$J26,IF('排序（修正久期）'!C26=1,日收益率!C27,""),IF('排序（修正久期）'!C26=MAX('排序（修正久期）'!$B26:$F26),日收益率!C27,"")),"")</f>
        <v>2.0234241096939165E-4</v>
      </c>
      <c r="D27" s="4" t="str">
        <f ca="1">IFERROR(IF(日收益率!$I26&gt;日收益率!$J26,IF('排序（修正久期）'!D26=1,日收益率!D27,""),IF('排序（修正久期）'!D26=MAX('排序（修正久期）'!$B26:$F26),日收益率!D27,"")),"")</f>
        <v/>
      </c>
      <c r="E27" s="4" t="str">
        <f ca="1">IFERROR(IF(日收益率!$I26&gt;日收益率!$J26,IF('排序（修正久期）'!E26=1,日收益率!E27,""),IF('排序（修正久期）'!E26=MAX('排序（修正久期）'!$B26:$F26),日收益率!E27,"")),"")</f>
        <v/>
      </c>
      <c r="F27" s="4" t="str">
        <f ca="1">IFERROR(IF(日收益率!$I26&gt;日收益率!$J26,IF('排序（修正久期）'!F26=1,日收益率!F27,""),IF('排序（修正久期）'!F26=MAX('排序（修正久期）'!$B26:$F26),日收益率!F27,"")),"")</f>
        <v/>
      </c>
      <c r="H27" s="9">
        <f t="shared" ca="1" si="0"/>
        <v>1.0342600330264995</v>
      </c>
    </row>
    <row r="28" spans="1:8" x14ac:dyDescent="0.15">
      <c r="A28" s="1">
        <v>42319</v>
      </c>
      <c r="B28" s="4" t="str">
        <f ca="1">IFERROR(IF(日收益率!$I27&gt;日收益率!$J27,IF('排序（修正久期）'!B27=1,日收益率!B28,""),IF('排序（修正久期）'!B27=MAX('排序（修正久期）'!$B27:$F27),日收益率!B28,"")),"")</f>
        <v/>
      </c>
      <c r="C28" s="4">
        <f ca="1">IFERROR(IF(日收益率!$I27&gt;日收益率!$J27,IF('排序（修正久期）'!C27=1,日收益率!C28,""),IF('排序（修正久期）'!C27=MAX('排序（修正久期）'!$B27:$F27),日收益率!C28,"")),"")</f>
        <v>-7.7029262313615954E-3</v>
      </c>
      <c r="D28" s="4" t="str">
        <f ca="1">IFERROR(IF(日收益率!$I27&gt;日收益率!$J27,IF('排序（修正久期）'!D27=1,日收益率!D28,""),IF('排序（修正久期）'!D27=MAX('排序（修正久期）'!$B27:$F27),日收益率!D28,"")),"")</f>
        <v/>
      </c>
      <c r="E28" s="4" t="str">
        <f ca="1">IFERROR(IF(日收益率!$I27&gt;日收益率!$J27,IF('排序（修正久期）'!E27=1,日收益率!E28,""),IF('排序（修正久期）'!E27=MAX('排序（修正久期）'!$B27:$F27),日收益率!E28,"")),"")</f>
        <v/>
      </c>
      <c r="F28" s="4" t="str">
        <f ca="1">IFERROR(IF(日收益率!$I27&gt;日收益率!$J27,IF('排序（修正久期）'!F27=1,日收益率!F28,""),IF('排序（修正久期）'!F27=MAX('排序（修正久期）'!$B27:$F27),日收益率!F28,"")),"")</f>
        <v/>
      </c>
      <c r="H28" s="9">
        <f t="shared" ca="1" si="0"/>
        <v>1.0262932042880508</v>
      </c>
    </row>
    <row r="29" spans="1:8" x14ac:dyDescent="0.15">
      <c r="A29" s="1">
        <v>42320</v>
      </c>
      <c r="B29" s="4" t="str">
        <f ca="1">IFERROR(IF(日收益率!$I28&gt;日收益率!$J28,IF('排序（修正久期）'!B28=1,日收益率!B29,""),IF('排序（修正久期）'!B28=MAX('排序（修正久期）'!$B28:$F28),日收益率!B29,"")),"")</f>
        <v/>
      </c>
      <c r="C29" s="4">
        <f ca="1">IFERROR(IF(日收益率!$I28&gt;日收益率!$J28,IF('排序（修正久期）'!C28=1,日收益率!C29,""),IF('排序（修正久期）'!C28=MAX('排序（修正久期）'!$B28:$F28),日收益率!C29,"")),"")</f>
        <v>2.0387188690618174E-4</v>
      </c>
      <c r="D29" s="4" t="str">
        <f ca="1">IFERROR(IF(日收益率!$I28&gt;日收益率!$J28,IF('排序（修正久期）'!D28=1,日收益率!D29,""),IF('排序（修正久期）'!D28=MAX('排序（修正久期）'!$B28:$F28),日收益率!D29,"")),"")</f>
        <v/>
      </c>
      <c r="E29" s="4" t="str">
        <f ca="1">IFERROR(IF(日收益率!$I28&gt;日收益率!$J28,IF('排序（修正久期）'!E28=1,日收益率!E29,""),IF('排序（修正久期）'!E28=MAX('排序（修正久期）'!$B28:$F28),日收益率!E29,"")),"")</f>
        <v/>
      </c>
      <c r="F29" s="4" t="str">
        <f ca="1">IFERROR(IF(日收益率!$I28&gt;日收益率!$J28,IF('排序（修正久期）'!F28=1,日收益率!F29,""),IF('排序（修正久期）'!F28=MAX('排序（修正久期）'!$B28:$F28),日收益率!F29,"")),"")</f>
        <v/>
      </c>
      <c r="H29" s="9">
        <f t="shared" ca="1" si="0"/>
        <v>1.0265024366201281</v>
      </c>
    </row>
    <row r="30" spans="1:8" x14ac:dyDescent="0.15">
      <c r="A30" s="1">
        <v>42321</v>
      </c>
      <c r="B30" s="4" t="str">
        <f ca="1">IFERROR(IF(日收益率!$I29&gt;日收益率!$J29,IF('排序（修正久期）'!B29=1,日收益率!B30,""),IF('排序（修正久期）'!B29=MAX('排序（修正久期）'!$B29:$F29),日收益率!B30,"")),"")</f>
        <v/>
      </c>
      <c r="C30" s="4" t="str">
        <f ca="1">IFERROR(IF(日收益率!$I29&gt;日收益率!$J29,IF('排序（修正久期）'!C29=1,日收益率!C30,""),IF('排序（修正久期）'!C29=MAX('排序（修正久期）'!$B29:$F29),日收益率!C30,"")),"")</f>
        <v/>
      </c>
      <c r="D30" s="4" t="str">
        <f ca="1">IFERROR(IF(日收益率!$I29&gt;日收益率!$J29,IF('排序（修正久期）'!D29=1,日收益率!D30,""),IF('排序（修正久期）'!D29=MAX('排序（修正久期）'!$B29:$F29),日收益率!D30,"")),"")</f>
        <v/>
      </c>
      <c r="E30" s="4">
        <f ca="1">IFERROR(IF(日收益率!$I29&gt;日收益率!$J29,IF('排序（修正久期）'!E29=1,日收益率!E30,""),IF('排序（修正久期）'!E29=MAX('排序（修正久期）'!$B29:$F29),日收益率!E30,"")),"")</f>
        <v>1.8109169836844075E-4</v>
      </c>
      <c r="F30" s="4" t="str">
        <f ca="1">IFERROR(IF(日收益率!$I29&gt;日收益率!$J29,IF('排序（修正久期）'!F29=1,日收益率!F30,""),IF('排序（修正久期）'!F29=MAX('排序（修正久期）'!$B29:$F29),日收益率!F30,"")),"")</f>
        <v/>
      </c>
      <c r="H30" s="9">
        <f t="shared" ca="1" si="0"/>
        <v>1.0266883276897549</v>
      </c>
    </row>
    <row r="31" spans="1:8" x14ac:dyDescent="0.15">
      <c r="A31" s="1">
        <v>42324</v>
      </c>
      <c r="B31" s="4" t="str">
        <f ca="1">IFERROR(IF(日收益率!$I30&gt;日收益率!$J30,IF('排序（修正久期）'!B30=1,日收益率!B31,""),IF('排序（修正久期）'!B30=MAX('排序（修正久期）'!$B30:$F30),日收益率!B31,"")),"")</f>
        <v/>
      </c>
      <c r="C31" s="4" t="str">
        <f ca="1">IFERROR(IF(日收益率!$I30&gt;日收益率!$J30,IF('排序（修正久期）'!C30=1,日收益率!C31,""),IF('排序（修正久期）'!C30=MAX('排序（修正久期）'!$B30:$F30),日收益率!C31,"")),"")</f>
        <v/>
      </c>
      <c r="D31" s="4" t="str">
        <f ca="1">IFERROR(IF(日收益率!$I30&gt;日收益率!$J30,IF('排序（修正久期）'!D30=1,日收益率!D31,""),IF('排序（修正久期）'!D30=MAX('排序（修正久期）'!$B30:$F30),日收益率!D31,"")),"")</f>
        <v/>
      </c>
      <c r="E31" s="4">
        <f ca="1">IFERROR(IF(日收益率!$I30&gt;日收益率!$J30,IF('排序（修正久期）'!E30=1,日收益率!E31,""),IF('排序（修正久期）'!E30=MAX('排序（修正久期）'!$B30:$F30),日收益率!E31,"")),"")</f>
        <v>5.4317673030879199E-4</v>
      </c>
      <c r="F31" s="4" t="str">
        <f ca="1">IFERROR(IF(日收益率!$I30&gt;日收益率!$J30,IF('排序（修正久期）'!F30=1,日收益率!F31,""),IF('排序（修正久期）'!F30=MAX('排序（修正久期）'!$B30:$F30),日收益率!F31,"")),"")</f>
        <v/>
      </c>
      <c r="H31" s="9">
        <f t="shared" ca="1" si="0"/>
        <v>1.0272460008986357</v>
      </c>
    </row>
    <row r="32" spans="1:8" x14ac:dyDescent="0.15">
      <c r="A32" s="1">
        <v>42325</v>
      </c>
      <c r="B32" s="4" t="str">
        <f ca="1">IFERROR(IF(日收益率!$I31&gt;日收益率!$J31,IF('排序（修正久期）'!B31=1,日收益率!B32,""),IF('排序（修正久期）'!B31=MAX('排序（修正久期）'!$B31:$F31),日收益率!B32,"")),"")</f>
        <v/>
      </c>
      <c r="C32" s="4" t="str">
        <f ca="1">IFERROR(IF(日收益率!$I31&gt;日收益率!$J31,IF('排序（修正久期）'!C31=1,日收益率!C32,""),IF('排序（修正久期）'!C31=MAX('排序（修正久期）'!$B31:$F31),日收益率!C32,"")),"")</f>
        <v/>
      </c>
      <c r="D32" s="4" t="str">
        <f ca="1">IFERROR(IF(日收益率!$I31&gt;日收益率!$J31,IF('排序（修正久期）'!D31=1,日收益率!D32,""),IF('排序（修正久期）'!D31=MAX('排序（修正久期）'!$B31:$F31),日收益率!D32,"")),"")</f>
        <v/>
      </c>
      <c r="E32" s="4">
        <f ca="1">IFERROR(IF(日收益率!$I31&gt;日收益率!$J31,IF('排序（修正久期）'!E31=1,日收益率!E32,""),IF('排序（修正久期）'!E31=MAX('排序（修正久期）'!$B31:$F31),日收益率!E32,"")),"")</f>
        <v>1.8096061650685336E-4</v>
      </c>
      <c r="F32" s="4" t="str">
        <f ca="1">IFERROR(IF(日收益率!$I31&gt;日收益率!$J31,IF('排序（修正久期）'!F31=1,日收益率!F32,""),IF('排序（修正久期）'!F31=MAX('排序（修正久期）'!$B31:$F31),日收益率!F32,"")),"")</f>
        <v/>
      </c>
      <c r="H32" s="9">
        <f t="shared" ca="1" si="0"/>
        <v>1.0274318919682626</v>
      </c>
    </row>
    <row r="33" spans="1:8" x14ac:dyDescent="0.15">
      <c r="A33" s="1">
        <v>42326</v>
      </c>
      <c r="B33" s="4" t="str">
        <f ca="1">IFERROR(IF(日收益率!$I32&gt;日收益率!$J32,IF('排序（修正久期）'!B32=1,日收益率!B33,""),IF('排序（修正久期）'!B32=MAX('排序（修正久期）'!$B32:$F32),日收益率!B33,"")),"")</f>
        <v/>
      </c>
      <c r="C33" s="4" t="str">
        <f ca="1">IFERROR(IF(日收益率!$I32&gt;日收益率!$J32,IF('排序（修正久期）'!C32=1,日收益率!C33,""),IF('排序（修正久期）'!C32=MAX('排序（修正久期）'!$B32:$F32),日收益率!C33,"")),"")</f>
        <v/>
      </c>
      <c r="D33" s="4" t="str">
        <f ca="1">IFERROR(IF(日收益率!$I32&gt;日收益率!$J32,IF('排序（修正久期）'!D32=1,日收益率!D33,""),IF('排序（修正久期）'!D32=MAX('排序（修正久期）'!$B32:$F32),日收益率!D33,"")),"")</f>
        <v/>
      </c>
      <c r="E33" s="4">
        <f ca="1">IFERROR(IF(日收益率!$I32&gt;日收益率!$J32,IF('排序（修正久期）'!E32=1,日收益率!E33,""),IF('排序（修正久期）'!E32=MAX('排序（修正久期）'!$B32:$F32),日收益率!E33,"")),"")</f>
        <v>1.8092787568702029E-4</v>
      </c>
      <c r="F33" s="4" t="str">
        <f ca="1">IFERROR(IF(日收益率!$I32&gt;日收益率!$J32,IF('排序（修正久期）'!F32=1,日收益率!F33,""),IF('排序（修正久期）'!F32=MAX('排序（修正久期）'!$B32:$F32),日收益率!F33,"")),"")</f>
        <v/>
      </c>
      <c r="H33" s="9">
        <f t="shared" ca="1" si="0"/>
        <v>1.0276177830378894</v>
      </c>
    </row>
    <row r="34" spans="1:8" x14ac:dyDescent="0.15">
      <c r="A34" s="1">
        <v>42327</v>
      </c>
      <c r="B34" s="4" t="str">
        <f ca="1">IFERROR(IF(日收益率!$I33&gt;日收益率!$J33,IF('排序（修正久期）'!B33=1,日收益率!B34,""),IF('排序（修正久期）'!B33=MAX('排序（修正久期）'!$B33:$F33),日收益率!B34,"")),"")</f>
        <v/>
      </c>
      <c r="C34" s="4" t="str">
        <f ca="1">IFERROR(IF(日收益率!$I33&gt;日收益率!$J33,IF('排序（修正久期）'!C33=1,日收益率!C34,""),IF('排序（修正久期）'!C33=MAX('排序（修正久期）'!$B33:$F33),日收益率!C34,"")),"")</f>
        <v/>
      </c>
      <c r="D34" s="4" t="str">
        <f ca="1">IFERROR(IF(日收益率!$I33&gt;日收益率!$J33,IF('排序（修正久期）'!D33=1,日收益率!D34,""),IF('排序（修正久期）'!D33=MAX('排序（修正久期）'!$B33:$F33),日收益率!D34,"")),"")</f>
        <v/>
      </c>
      <c r="E34" s="4">
        <f ca="1">IFERROR(IF(日收益率!$I33&gt;日收益率!$J33,IF('排序（修正久期）'!E33=1,日收益率!E34,""),IF('排序（修正久期）'!E33=MAX('排序（修正久期）'!$B33:$F33),日收益率!E34,"")),"")</f>
        <v>1.8089514671237872E-4</v>
      </c>
      <c r="F34" s="4" t="str">
        <f ca="1">IFERROR(IF(日收益率!$I33&gt;日收益率!$J33,IF('排序（修正久期）'!F33=1,日收益率!F34,""),IF('排序（修正久期）'!F33=MAX('排序（修正久期）'!$B33:$F33),日收益率!F34,"")),"")</f>
        <v/>
      </c>
      <c r="H34" s="9">
        <f t="shared" ca="1" si="0"/>
        <v>1.0278036741075163</v>
      </c>
    </row>
    <row r="35" spans="1:8" x14ac:dyDescent="0.15">
      <c r="A35" s="1">
        <v>42328</v>
      </c>
      <c r="B35" s="4" t="str">
        <f ca="1">IFERROR(IF(日收益率!$I34&gt;日收益率!$J34,IF('排序（修正久期）'!B34=1,日收益率!B35,""),IF('排序（修正久期）'!B34=MAX('排序（修正久期）'!$B34:$F34),日收益率!B35,"")),"")</f>
        <v/>
      </c>
      <c r="C35" s="4" t="str">
        <f ca="1">IFERROR(IF(日收益率!$I34&gt;日收益率!$J34,IF('排序（修正久期）'!C34=1,日收益率!C35,""),IF('排序（修正久期）'!C34=MAX('排序（修正久期）'!$B34:$F34),日收益率!C35,"")),"")</f>
        <v/>
      </c>
      <c r="D35" s="4" t="str">
        <f ca="1">IFERROR(IF(日收益率!$I34&gt;日收益率!$J34,IF('排序（修正久期）'!D34=1,日收益率!D35,""),IF('排序（修正久期）'!D34=MAX('排序（修正久期）'!$B34:$F34),日收益率!D35,"")),"")</f>
        <v/>
      </c>
      <c r="E35" s="4">
        <f ca="1">IFERROR(IF(日收益率!$I34&gt;日收益率!$J34,IF('排序（修正久期）'!E34=1,日收益率!E35,""),IF('排序（修正久期）'!E34=MAX('排序（修正久期）'!$B34:$F34),日收益率!E35,"")),"")</f>
        <v>1.8086242957671139E-4</v>
      </c>
      <c r="F35" s="4" t="str">
        <f ca="1">IFERROR(IF(日收益率!$I34&gt;日收益率!$J34,IF('排序（修正久期）'!F34=1,日收益率!F35,""),IF('排序（修正久期）'!F34=MAX('排序（修正久期）'!$B34:$F34),日收益率!F35,"")),"")</f>
        <v/>
      </c>
      <c r="H35" s="9">
        <f t="shared" ca="1" si="0"/>
        <v>1.0279895651771431</v>
      </c>
    </row>
    <row r="36" spans="1:8" x14ac:dyDescent="0.15">
      <c r="A36" s="1">
        <v>42331</v>
      </c>
      <c r="B36" s="4" t="str">
        <f ca="1">IFERROR(IF(日收益率!$I35&gt;日收益率!$J35,IF('排序（修正久期）'!B35=1,日收益率!B36,""),IF('排序（修正久期）'!B35=MAX('排序（修正久期）'!$B35:$F35),日收益率!B36,"")),"")</f>
        <v/>
      </c>
      <c r="C36" s="4" t="str">
        <f ca="1">IFERROR(IF(日收益率!$I35&gt;日收益率!$J35,IF('排序（修正久期）'!C35=1,日收益率!C36,""),IF('排序（修正久期）'!C35=MAX('排序（修正久期）'!$B35:$F35),日收益率!C36,"")),"")</f>
        <v/>
      </c>
      <c r="D36" s="4" t="str">
        <f ca="1">IFERROR(IF(日收益率!$I35&gt;日收益率!$J35,IF('排序（修正久期）'!D35=1,日收益率!D36,""),IF('排序（修正久期）'!D35=MAX('排序（修正久期）'!$B35:$F35),日收益率!D36,"")),"")</f>
        <v/>
      </c>
      <c r="E36" s="4">
        <f ca="1">IFERROR(IF(日收益率!$I35&gt;日收益率!$J35,IF('排序（修正久期）'!E35=1,日收益率!E36,""),IF('排序（修正久期）'!E35=MAX('排序（修正久期）'!$B35:$F35),日收益率!E36,"")),"")</f>
        <v>5.4248917282029296E-4</v>
      </c>
      <c r="F36" s="4" t="str">
        <f ca="1">IFERROR(IF(日收益率!$I35&gt;日收益率!$J35,IF('排序（修正久期）'!F35=1,日收益率!F36,""),IF('排序（修正久期）'!F35=MAX('排序（修正久期）'!$B35:$F35),日收益率!F36,"")),"")</f>
        <v/>
      </c>
      <c r="H36" s="9">
        <f t="shared" ca="1" si="0"/>
        <v>1.0285472383860239</v>
      </c>
    </row>
    <row r="37" spans="1:8" x14ac:dyDescent="0.15">
      <c r="A37" s="1">
        <v>42332</v>
      </c>
      <c r="B37" s="4" t="str">
        <f ca="1">IFERROR(IF(日收益率!$I36&gt;日收益率!$J36,IF('排序（修正久期）'!B36=1,日收益率!B37,""),IF('排序（修正久期）'!B36=MAX('排序（修正久期）'!$B36:$F36),日收益率!B37,"")),"")</f>
        <v/>
      </c>
      <c r="C37" s="4" t="str">
        <f ca="1">IFERROR(IF(日收益率!$I36&gt;日收益率!$J36,IF('排序（修正久期）'!C36=1,日收益率!C37,""),IF('排序（修正久期）'!C36=MAX('排序（修正久期）'!$B36:$F36),日收益率!C37,"")),"")</f>
        <v/>
      </c>
      <c r="D37" s="4" t="str">
        <f ca="1">IFERROR(IF(日收益率!$I36&gt;日收益率!$J36,IF('排序（修正久期）'!D36=1,日收益率!D37,""),IF('排序（修正久期）'!D36=MAX('排序（修正久期）'!$B36:$F36),日收益率!D37,"")),"")</f>
        <v/>
      </c>
      <c r="E37" s="4">
        <f ca="1">IFERROR(IF(日收益率!$I36&gt;日收益率!$J36,IF('排序（修正久期）'!E36=1,日收益率!E37,""),IF('排序（修正久期）'!E36=MAX('排序（修正久期）'!$B36:$F36),日收益率!E37,"")),"")</f>
        <v>-1.0468237052834284E-2</v>
      </c>
      <c r="F37" s="4" t="str">
        <f ca="1">IFERROR(IF(日收益率!$I36&gt;日收益率!$J36,IF('排序（修正久期）'!F36=1,日收益率!F37,""),IF('排序（修正久期）'!F36=MAX('排序（修正久期）'!$B36:$F36),日收益率!F37,"")),"")</f>
        <v/>
      </c>
      <c r="H37" s="9">
        <f t="shared" ca="1" si="0"/>
        <v>1.017780162074561</v>
      </c>
    </row>
    <row r="38" spans="1:8" x14ac:dyDescent="0.15">
      <c r="A38" s="1">
        <v>42333</v>
      </c>
      <c r="B38" s="4" t="str">
        <f ca="1">IFERROR(IF(日收益率!$I37&gt;日收益率!$J37,IF('排序（修正久期）'!B37=1,日收益率!B38,""),IF('排序（修正久期）'!B37=MAX('排序（修正久期）'!$B37:$F37),日收益率!B38,"")),"")</f>
        <v/>
      </c>
      <c r="C38" s="4" t="str">
        <f ca="1">IFERROR(IF(日收益率!$I37&gt;日收益率!$J37,IF('排序（修正久期）'!C37=1,日收益率!C38,""),IF('排序（修正久期）'!C37=MAX('排序（修正久期）'!$B37:$F37),日收益率!C38,"")),"")</f>
        <v/>
      </c>
      <c r="D38" s="4" t="str">
        <f ca="1">IFERROR(IF(日收益率!$I37&gt;日收益率!$J37,IF('排序（修正久期）'!D37=1,日收益率!D38,""),IF('排序（修正久期）'!D37=MAX('排序（修正久期）'!$B37:$F37),日收益率!D38,"")),"")</f>
        <v/>
      </c>
      <c r="E38" s="4">
        <f ca="1">IFERROR(IF(日收益率!$I37&gt;日收益率!$J37,IF('排序（修正久期）'!E37=1,日收益率!E38,""),IF('排序（修正久期）'!E37=MAX('排序（修正久期）'!$B37:$F37),日收益率!E38,"")),"")</f>
        <v>1.8264363617381818E-4</v>
      </c>
      <c r="F38" s="4" t="str">
        <f ca="1">IFERROR(IF(日收益率!$I37&gt;日收益率!$J37,IF('排序（修正久期）'!F37=1,日收益率!F38,""),IF('排序（修正久期）'!F37=MAX('排序（修正久期）'!$B37:$F37),日收益率!F38,"")),"")</f>
        <v/>
      </c>
      <c r="H38" s="9">
        <f t="shared" ca="1" si="0"/>
        <v>1.0179660531441879</v>
      </c>
    </row>
    <row r="39" spans="1:8" x14ac:dyDescent="0.15">
      <c r="A39" s="1">
        <v>42334</v>
      </c>
      <c r="B39" s="4" t="str">
        <f ca="1">IFERROR(IF(日收益率!$I38&gt;日收益率!$J38,IF('排序（修正久期）'!B38=1,日收益率!B39,""),IF('排序（修正久期）'!B38=MAX('排序（修正久期）'!$B38:$F38),日收益率!B39,"")),"")</f>
        <v/>
      </c>
      <c r="C39" s="4" t="str">
        <f ca="1">IFERROR(IF(日收益率!$I38&gt;日收益率!$J38,IF('排序（修正久期）'!C38=1,日收益率!C39,""),IF('排序（修正久期）'!C38=MAX('排序（修正久期）'!$B38:$F38),日收益率!C39,"")),"")</f>
        <v/>
      </c>
      <c r="D39" s="4" t="str">
        <f ca="1">IFERROR(IF(日收益率!$I38&gt;日收益率!$J38,IF('排序（修正久期）'!D38=1,日收益率!D39,""),IF('排序（修正久期）'!D38=MAX('排序（修正久期）'!$B38:$F38),日收益率!D39,"")),"")</f>
        <v/>
      </c>
      <c r="E39" s="4">
        <f ca="1">IFERROR(IF(日收益率!$I38&gt;日收益率!$J38,IF('排序（修正久期）'!E38=1,日收益率!E39,""),IF('排序（修正久期）'!E38=MAX('排序（修正久期）'!$B38:$F38),日收益率!E39,"")),"")</f>
        <v>1.8261028356780784E-4</v>
      </c>
      <c r="F39" s="4" t="str">
        <f ca="1">IFERROR(IF(日收益率!$I38&gt;日收益率!$J38,IF('排序（修正久期）'!F38=1,日收益率!F39,""),IF('排序（修正久期）'!F38=MAX('排序（修正久期）'!$B38:$F38),日收益率!F39,"")),"")</f>
        <v/>
      </c>
      <c r="H39" s="9">
        <f t="shared" ca="1" si="0"/>
        <v>1.0181519442138149</v>
      </c>
    </row>
    <row r="40" spans="1:8" x14ac:dyDescent="0.15">
      <c r="A40" s="1">
        <v>42335</v>
      </c>
      <c r="B40" s="4" t="str">
        <f ca="1">IFERROR(IF(日收益率!$I39&gt;日收益率!$J39,IF('排序（修正久期）'!B39=1,日收益率!B40,""),IF('排序（修正久期）'!B39=MAX('排序（修正久期）'!$B39:$F39),日收益率!B40,"")),"")</f>
        <v/>
      </c>
      <c r="C40" s="4" t="str">
        <f ca="1">IFERROR(IF(日收益率!$I39&gt;日收益率!$J39,IF('排序（修正久期）'!C39=1,日收益率!C40,""),IF('排序（修正久期）'!C39=MAX('排序（修正久期）'!$B39:$F39),日收益率!C40,"")),"")</f>
        <v/>
      </c>
      <c r="D40" s="4" t="str">
        <f ca="1">IFERROR(IF(日收益率!$I39&gt;日收益率!$J39,IF('排序（修正久期）'!D39=1,日收益率!D40,""),IF('排序（修正久期）'!D39=MAX('排序（修正久期）'!$B39:$F39),日收益率!D40,"")),"")</f>
        <v/>
      </c>
      <c r="E40" s="4">
        <f ca="1">IFERROR(IF(日收益率!$I39&gt;日收益率!$J39,IF('排序（修正久期）'!E39=1,日收益率!E40,""),IF('排序（修正久期）'!E39=MAX('排序（修正久期）'!$B39:$F39),日收益率!E40,"")),"")</f>
        <v>1.8257694314027795E-4</v>
      </c>
      <c r="F40" s="4" t="str">
        <f ca="1">IFERROR(IF(日收益率!$I39&gt;日收益率!$J39,IF('排序（修正久期）'!F39=1,日收益率!F40,""),IF('排序（修正久期）'!F39=MAX('排序（修正久期）'!$B39:$F39),日收益率!F40,"")),"")</f>
        <v/>
      </c>
      <c r="H40" s="9">
        <f t="shared" ca="1" si="0"/>
        <v>1.0183378352834418</v>
      </c>
    </row>
    <row r="41" spans="1:8" x14ac:dyDescent="0.15">
      <c r="A41" s="1">
        <v>42338</v>
      </c>
      <c r="B41" s="4" t="str">
        <f ca="1">IFERROR(IF(日收益率!$I40&gt;日收益率!$J40,IF('排序（修正久期）'!B40=1,日收益率!B41,""),IF('排序（修正久期）'!B40=MAX('排序（修正久期）'!$B40:$F40),日收益率!B41,"")),"")</f>
        <v/>
      </c>
      <c r="C41" s="4" t="str">
        <f ca="1">IFERROR(IF(日收益率!$I40&gt;日收益率!$J40,IF('排序（修正久期）'!C40=1,日收益率!C41,""),IF('排序（修正久期）'!C40=MAX('排序（修正久期）'!$B40:$F40),日收益率!C41,"")),"")</f>
        <v/>
      </c>
      <c r="D41" s="4" t="str">
        <f ca="1">IFERROR(IF(日收益率!$I40&gt;日收益率!$J40,IF('排序（修正久期）'!D40=1,日收益率!D41,""),IF('排序（修正久期）'!D40=MAX('排序（修正久期）'!$B40:$F40),日收益率!D41,"")),"")</f>
        <v/>
      </c>
      <c r="E41" s="4">
        <f ca="1">IFERROR(IF(日收益率!$I40&gt;日收益率!$J40,IF('排序（修正久期）'!E40=1,日收益率!E41,""),IF('排序（修正久期）'!E40=MAX('排序（修正久期）'!$B40:$F40),日收益率!E41,"")),"")</f>
        <v>5.4763084465547784E-4</v>
      </c>
      <c r="F41" s="4" t="str">
        <f ca="1">IFERROR(IF(日收益率!$I40&gt;日收益率!$J40,IF('排序（修正久期）'!F40=1,日收益率!F41,""),IF('排序（修正久期）'!F40=MAX('排序（修正久期）'!$B40:$F40),日收益率!F41,"")),"")</f>
        <v/>
      </c>
      <c r="H41" s="9">
        <f t="shared" ca="1" si="0"/>
        <v>1.0188955084923228</v>
      </c>
    </row>
    <row r="42" spans="1:8" x14ac:dyDescent="0.15">
      <c r="A42" s="1">
        <v>42339</v>
      </c>
      <c r="B42" s="4" t="str">
        <f ca="1">IFERROR(IF(日收益率!$I41&gt;日收益率!$J41,IF('排序（修正久期）'!B41=1,日收益率!B42,""),IF('排序（修正久期）'!B41=MAX('排序（修正久期）'!$B41:$F41),日收益率!B42,"")),"")</f>
        <v/>
      </c>
      <c r="C42" s="4" t="str">
        <f ca="1">IFERROR(IF(日收益率!$I41&gt;日收益率!$J41,IF('排序（修正久期）'!C41=1,日收益率!C42,""),IF('排序（修正久期）'!C41=MAX('排序（修正久期）'!$B41:$F41),日收益率!C42,"")),"")</f>
        <v/>
      </c>
      <c r="D42" s="4" t="str">
        <f ca="1">IFERROR(IF(日收益率!$I41&gt;日收益率!$J41,IF('排序（修正久期）'!D41=1,日收益率!D42,""),IF('排序（修正久期）'!D41=MAX('排序（修正久期）'!$B41:$F41),日收益率!D42,"")),"")</f>
        <v/>
      </c>
      <c r="E42" s="4">
        <f ca="1">IFERROR(IF(日收益率!$I41&gt;日收益率!$J41,IF('排序（修正久期）'!E41=1,日收益率!E42,""),IF('排序（修正久期）'!E41=MAX('排序（修正久期）'!$B41:$F41),日收益率!E42,"")),"")</f>
        <v>1.8244370308573288E-4</v>
      </c>
      <c r="F42" s="4" t="str">
        <f ca="1">IFERROR(IF(日收益率!$I41&gt;日收益率!$J41,IF('排序（修正久期）'!F41=1,日收益率!F42,""),IF('排序（修正久期）'!F41=MAX('排序（修正久期）'!$B41:$F41),日收益率!F42,"")),"")</f>
        <v/>
      </c>
      <c r="H42" s="9">
        <f t="shared" ca="1" si="0"/>
        <v>1.0190813995619497</v>
      </c>
    </row>
    <row r="43" spans="1:8" x14ac:dyDescent="0.15">
      <c r="A43" s="1">
        <v>42340</v>
      </c>
      <c r="B43" s="4" t="str">
        <f ca="1">IFERROR(IF(日收益率!$I42&gt;日收益率!$J42,IF('排序（修正久期）'!B42=1,日收益率!B43,""),IF('排序（修正久期）'!B42=MAX('排序（修正久期）'!$B42:$F42),日收益率!B43,"")),"")</f>
        <v/>
      </c>
      <c r="C43" s="4" t="str">
        <f ca="1">IFERROR(IF(日收益率!$I42&gt;日收益率!$J42,IF('排序（修正久期）'!C42=1,日收益率!C43,""),IF('排序（修正久期）'!C42=MAX('排序（修正久期）'!$B42:$F42),日收益率!C43,"")),"")</f>
        <v/>
      </c>
      <c r="D43" s="4" t="str">
        <f ca="1">IFERROR(IF(日收益率!$I42&gt;日收益率!$J42,IF('排序（修正久期）'!D42=1,日收益率!D43,""),IF('排序（修正久期）'!D42=MAX('排序（修正久期）'!$B42:$F42),日收益率!D43,"")),"")</f>
        <v/>
      </c>
      <c r="E43" s="4">
        <f ca="1">IFERROR(IF(日收益率!$I42&gt;日收益率!$J42,IF('排序（修正久期）'!E42=1,日收益率!E43,""),IF('排序（修正久期）'!E42=MAX('排序（修正久期）'!$B42:$F42),日收益率!E43,"")),"")</f>
        <v>1.8241042345290559E-4</v>
      </c>
      <c r="F43" s="4" t="str">
        <f ca="1">IFERROR(IF(日收益率!$I42&gt;日收益率!$J42,IF('排序（修正久期）'!F42=1,日收益率!F43,""),IF('排序（修正久期）'!F42=MAX('排序（修正久期）'!$B42:$F42),日收益率!F43,"")),"")</f>
        <v/>
      </c>
      <c r="H43" s="9">
        <f t="shared" ca="1" si="0"/>
        <v>1.0192672906315767</v>
      </c>
    </row>
    <row r="44" spans="1:8" x14ac:dyDescent="0.15">
      <c r="A44" s="1">
        <v>42341</v>
      </c>
      <c r="B44" s="4" t="str">
        <f ca="1">IFERROR(IF(日收益率!$I43&gt;日收益率!$J43,IF('排序（修正久期）'!B43=1,日收益率!B44,""),IF('排序（修正久期）'!B43=MAX('排序（修正久期）'!$B43:$F43),日收益率!B44,"")),"")</f>
        <v/>
      </c>
      <c r="C44" s="4" t="str">
        <f ca="1">IFERROR(IF(日收益率!$I43&gt;日收益率!$J43,IF('排序（修正久期）'!C43=1,日收益率!C44,""),IF('排序（修正久期）'!C43=MAX('排序（修正久期）'!$B43:$F43),日收益率!C44,"")),"")</f>
        <v/>
      </c>
      <c r="D44" s="4" t="str">
        <f ca="1">IFERROR(IF(日收益率!$I43&gt;日收益率!$J43,IF('排序（修正久期）'!D43=1,日收益率!D44,""),IF('排序（修正久期）'!D43=MAX('排序（修正久期）'!$B43:$F43),日收益率!D44,"")),"")</f>
        <v/>
      </c>
      <c r="E44" s="4">
        <f ca="1">IFERROR(IF(日收益率!$I43&gt;日收益率!$J43,IF('排序（修正久期）'!E43=1,日收益率!E44,""),IF('排序（修正久期）'!E43=MAX('排序（修正久期）'!$B43:$F43),日收益率!E44,"")),"")</f>
        <v>1.8237715595859072E-4</v>
      </c>
      <c r="F44" s="4" t="str">
        <f ca="1">IFERROR(IF(日收益率!$I43&gt;日收益率!$J43,IF('排序（修正久期）'!F43=1,日收益率!F44,""),IF('排序（修正久期）'!F43=MAX('排序（修正久期）'!$B43:$F43),日收益率!F44,"")),"")</f>
        <v/>
      </c>
      <c r="H44" s="9">
        <f t="shared" ca="1" si="0"/>
        <v>1.0194531817012038</v>
      </c>
    </row>
    <row r="45" spans="1:8" x14ac:dyDescent="0.15">
      <c r="A45" s="1">
        <v>42342</v>
      </c>
      <c r="B45" s="4" t="str">
        <f ca="1">IFERROR(IF(日收益率!$I44&gt;日收益率!$J44,IF('排序（修正久期）'!B44=1,日收益率!B45,""),IF('排序（修正久期）'!B44=MAX('排序（修正久期）'!$B44:$F44),日收益率!B45,"")),"")</f>
        <v/>
      </c>
      <c r="C45" s="4" t="str">
        <f ca="1">IFERROR(IF(日收益率!$I44&gt;日收益率!$J44,IF('排序（修正久期）'!C44=1,日收益率!C45,""),IF('排序（修正久期）'!C44=MAX('排序（修正久期）'!$B44:$F44),日收益率!C45,"")),"")</f>
        <v/>
      </c>
      <c r="D45" s="4" t="str">
        <f ca="1">IFERROR(IF(日收益率!$I44&gt;日收益率!$J44,IF('排序（修正久期）'!D44=1,日收益率!D45,""),IF('排序（修正久期）'!D44=MAX('排序（修正久期）'!$B44:$F44),日收益率!D45,"")),"")</f>
        <v/>
      </c>
      <c r="E45" s="4">
        <f ca="1">IFERROR(IF(日收益率!$I44&gt;日收益率!$J44,IF('排序（修正久期）'!E44=1,日收益率!E45,""),IF('排序（修正久期）'!E44=MAX('排序（修正久期）'!$B44:$F44),日收益率!E45,"")),"")</f>
        <v>1.8234390059634897E-4</v>
      </c>
      <c r="F45" s="4" t="str">
        <f ca="1">IFERROR(IF(日收益率!$I44&gt;日收益率!$J44,IF('排序（修正久期）'!F44=1,日收益率!F45,""),IF('排序（修正久期）'!F44=MAX('排序（修正久期）'!$B44:$F44),日收益率!F45,"")),"")</f>
        <v/>
      </c>
      <c r="H45" s="9">
        <f t="shared" ca="1" si="0"/>
        <v>1.0196390727708307</v>
      </c>
    </row>
    <row r="46" spans="1:8" x14ac:dyDescent="0.15">
      <c r="A46" s="1">
        <v>42345</v>
      </c>
      <c r="B46" s="4" t="str">
        <f ca="1">IFERROR(IF(日收益率!$I45&gt;日收益率!$J45,IF('排序（修正久期）'!B45=1,日收益率!B46,""),IF('排序（修正久期）'!B45=MAX('排序（修正久期）'!$B45:$F45),日收益率!B46,"")),"")</f>
        <v/>
      </c>
      <c r="C46" s="4" t="str">
        <f ca="1">IFERROR(IF(日收益率!$I45&gt;日收益率!$J45,IF('排序（修正久期）'!C45=1,日收益率!C46,""),IF('排序（修正久期）'!C45=MAX('排序（修正久期）'!$B45:$F45),日收益率!C46,"")),"")</f>
        <v/>
      </c>
      <c r="D46" s="4" t="str">
        <f ca="1">IFERROR(IF(日收益率!$I45&gt;日收益率!$J45,IF('排序（修正久期）'!D45=1,日收益率!D46,""),IF('排序（修正久期）'!D45=MAX('排序（修正久期）'!$B45:$F45),日收益率!D46,"")),"")</f>
        <v/>
      </c>
      <c r="E46" s="4">
        <f ca="1">IFERROR(IF(日收益率!$I45&gt;日收益率!$J45,IF('排序（修正久期）'!E45=1,日收益率!E46,""),IF('排序（修正久期）'!E45=MAX('排序（修正久期）'!$B45:$F45),日收益率!E46,"")),"")</f>
        <v>5.469319720803334E-4</v>
      </c>
      <c r="F46" s="4" t="str">
        <f ca="1">IFERROR(IF(日收益率!$I45&gt;日收益率!$J45,IF('排序（修正久期）'!F45=1,日收益率!F46,""),IF('排序（修正久期）'!F45=MAX('排序（修正久期）'!$B45:$F45),日收益率!F46,"")),"")</f>
        <v/>
      </c>
      <c r="H46" s="9">
        <f t="shared" ca="1" si="0"/>
        <v>1.0201967459797114</v>
      </c>
    </row>
    <row r="47" spans="1:8" x14ac:dyDescent="0.15">
      <c r="A47" s="1">
        <v>42346</v>
      </c>
      <c r="B47" s="4" t="str">
        <f ca="1">IFERROR(IF(日收益率!$I46&gt;日收益率!$J46,IF('排序（修正久期）'!B46=1,日收益率!B47,""),IF('排序（修正久期）'!B46=MAX('排序（修正久期）'!$B46:$F46),日收益率!B47,"")),"")</f>
        <v/>
      </c>
      <c r="C47" s="4" t="str">
        <f ca="1">IFERROR(IF(日收益率!$I46&gt;日收益率!$J46,IF('排序（修正久期）'!C46=1,日收益率!C47,""),IF('排序（修正久期）'!C46=MAX('排序（修正久期）'!$B46:$F46),日收益率!C47,"")),"")</f>
        <v/>
      </c>
      <c r="D47" s="4" t="str">
        <f ca="1">IFERROR(IF(日收益率!$I46&gt;日收益率!$J46,IF('排序（修正久期）'!D46=1,日收益率!D47,""),IF('排序（修正久期）'!D46=MAX('排序（修正久期）'!$B46:$F46),日收益率!D47,"")),"")</f>
        <v/>
      </c>
      <c r="E47" s="4">
        <f ca="1">IFERROR(IF(日收益率!$I46&gt;日收益率!$J46,IF('排序（修正久期）'!E46=1,日收益率!E47,""),IF('排序（修正久期）'!E46=MAX('排序（修正久期）'!$B46:$F46),日收益率!E47,"")),"")</f>
        <v>1.8221100033843918E-4</v>
      </c>
      <c r="F47" s="4" t="str">
        <f ca="1">IFERROR(IF(日收益率!$I46&gt;日收益率!$J46,IF('排序（修正久期）'!F46=1,日收益率!F47,""),IF('排序（修正久期）'!F46=MAX('排序（修正久期）'!$B46:$F46),日收益率!F47,"")),"")</f>
        <v/>
      </c>
      <c r="H47" s="9">
        <f t="shared" ca="1" si="0"/>
        <v>1.0203826370493385</v>
      </c>
    </row>
    <row r="48" spans="1:8" x14ac:dyDescent="0.15">
      <c r="A48" s="1">
        <v>42347</v>
      </c>
      <c r="B48" s="4" t="str">
        <f ca="1">IFERROR(IF(日收益率!$I47&gt;日收益率!$J47,IF('排序（修正久期）'!B47=1,日收益率!B48,""),IF('排序（修正久期）'!B47=MAX('排序（修正久期）'!$B47:$F47),日收益率!B48,"")),"")</f>
        <v/>
      </c>
      <c r="C48" s="4" t="str">
        <f ca="1">IFERROR(IF(日收益率!$I47&gt;日收益率!$J47,IF('排序（修正久期）'!C47=1,日收益率!C48,""),IF('排序（修正久期）'!C47=MAX('排序（修正久期）'!$B47:$F47),日收益率!C48,"")),"")</f>
        <v/>
      </c>
      <c r="D48" s="4" t="str">
        <f ca="1">IFERROR(IF(日收益率!$I47&gt;日收益率!$J47,IF('排序（修正久期）'!D47=1,日收益率!D48,""),IF('排序（修正久期）'!D47=MAX('排序（修正久期）'!$B47:$F47),日收益率!D48,"")),"")</f>
        <v/>
      </c>
      <c r="E48" s="4">
        <f ca="1">IFERROR(IF(日收益率!$I47&gt;日收益率!$J47,IF('排序（修正久期）'!E47=1,日收益率!E48,""),IF('排序（修正久期）'!E47=MAX('排序（修正久期）'!$B47:$F47),日收益率!E48,"")),"")</f>
        <v>1.8217780553819729E-4</v>
      </c>
      <c r="F48" s="4" t="str">
        <f ca="1">IFERROR(IF(日收益率!$I47&gt;日收益率!$J47,IF('排序（修正久期）'!F47=1,日收益率!F48,""),IF('排序（修正久期）'!F47=MAX('排序（修正久期）'!$B47:$F47),日收益率!F48,"")),"")</f>
        <v/>
      </c>
      <c r="H48" s="9">
        <f t="shared" ca="1" si="0"/>
        <v>1.0205685281189654</v>
      </c>
    </row>
    <row r="49" spans="1:8" x14ac:dyDescent="0.15">
      <c r="A49" s="1">
        <v>42348</v>
      </c>
      <c r="B49" s="4" t="str">
        <f ca="1">IFERROR(IF(日收益率!$I48&gt;日收益率!$J48,IF('排序（修正久期）'!B48=1,日收益率!B49,""),IF('排序（修正久期）'!B48=MAX('排序（修正久期）'!$B48:$F48),日收益率!B49,"")),"")</f>
        <v/>
      </c>
      <c r="C49" s="4" t="str">
        <f ca="1">IFERROR(IF(日收益率!$I48&gt;日收益率!$J48,IF('排序（修正久期）'!C48=1,日收益率!C49,""),IF('排序（修正久期）'!C48=MAX('排序（修正久期）'!$B48:$F48),日收益率!C49,"")),"")</f>
        <v/>
      </c>
      <c r="D49" s="4" t="str">
        <f ca="1">IFERROR(IF(日收益率!$I48&gt;日收益率!$J48,IF('排序（修正久期）'!D48=1,日收益率!D49,""),IF('排序（修正久期）'!D48=MAX('排序（修正久期）'!$B48:$F48),日收益率!D49,"")),"")</f>
        <v/>
      </c>
      <c r="E49" s="4">
        <f ca="1">IFERROR(IF(日收益率!$I48&gt;日收益率!$J48,IF('排序（修正久期）'!E48=1,日收益率!E49,""),IF('排序（修正久期）'!E48=MAX('排序（修正久期）'!$B48:$F48),日收益率!E49,"")),"")</f>
        <v>1.8214462283050459E-4</v>
      </c>
      <c r="F49" s="4" t="str">
        <f ca="1">IFERROR(IF(日收益率!$I48&gt;日收益率!$J48,IF('排序（修正久期）'!F48=1,日收益率!F49,""),IF('排序（修正久期）'!F48=MAX('排序（修正久期）'!$B48:$F48),日收益率!F49,"")),"")</f>
        <v/>
      </c>
      <c r="H49" s="9">
        <f t="shared" ca="1" si="0"/>
        <v>1.0207544191885922</v>
      </c>
    </row>
    <row r="50" spans="1:8" x14ac:dyDescent="0.15">
      <c r="A50" s="1">
        <v>42349</v>
      </c>
      <c r="B50" s="4" t="str">
        <f ca="1">IFERROR(IF(日收益率!$I49&gt;日收益率!$J49,IF('排序（修正久期）'!B49=1,日收益率!B50,""),IF('排序（修正久期）'!B49=MAX('排序（修正久期）'!$B49:$F49),日收益率!B50,"")),"")</f>
        <v/>
      </c>
      <c r="C50" s="4" t="str">
        <f ca="1">IFERROR(IF(日收益率!$I49&gt;日收益率!$J49,IF('排序（修正久期）'!C49=1,日收益率!C50,""),IF('排序（修正久期）'!C49=MAX('排序（修正久期）'!$B49:$F49),日收益率!C50,"")),"")</f>
        <v/>
      </c>
      <c r="D50" s="4" t="str">
        <f ca="1">IFERROR(IF(日收益率!$I49&gt;日收益率!$J49,IF('排序（修正久期）'!D49=1,日收益率!D50,""),IF('排序（修正久期）'!D49=MAX('排序（修正久期）'!$B49:$F49),日收益率!D50,"")),"")</f>
        <v/>
      </c>
      <c r="E50" s="4">
        <f ca="1">IFERROR(IF(日收益率!$I49&gt;日收益率!$J49,IF('排序（修正久期）'!E49=1,日收益率!E50,""),IF('排序（修正久期）'!E49=MAX('排序（修正久期）'!$B49:$F49),日收益率!E50,"")),"")</f>
        <v>1.8211145220869973E-4</v>
      </c>
      <c r="F50" s="4" t="str">
        <f ca="1">IFERROR(IF(日收益率!$I49&gt;日收益率!$J49,IF('排序（修正久期）'!F49=1,日收益率!F50,""),IF('排序（修正久期）'!F49=MAX('排序（修正久期）'!$B49:$F49),日收益率!F50,"")),"")</f>
        <v/>
      </c>
      <c r="H50" s="9">
        <f t="shared" ca="1" si="0"/>
        <v>1.0209403102582191</v>
      </c>
    </row>
    <row r="51" spans="1:8" x14ac:dyDescent="0.15">
      <c r="A51" s="1">
        <v>42352</v>
      </c>
      <c r="B51" s="4" t="str">
        <f ca="1">IFERROR(IF(日收益率!$I50&gt;日收益率!$J50,IF('排序（修正久期）'!B50=1,日收益率!B51,""),IF('排序（修正久期）'!B50=MAX('排序（修正久期）'!$B50:$F50),日收益率!B51,"")),"")</f>
        <v/>
      </c>
      <c r="C51" s="4" t="str">
        <f ca="1">IFERROR(IF(日收益率!$I50&gt;日收益率!$J50,IF('排序（修正久期）'!C50=1,日收益率!C51,""),IF('排序（修正久期）'!C50=MAX('排序（修正久期）'!$B50:$F50),日收益率!C51,"")),"")</f>
        <v/>
      </c>
      <c r="D51" s="4" t="str">
        <f ca="1">IFERROR(IF(日收益率!$I50&gt;日收益率!$J50,IF('排序（修正久期）'!D50=1,日收益率!D51,""),IF('排序（修正久期）'!D50=MAX('排序（修正久期）'!$B50:$F50),日收益率!D51,"")),"")</f>
        <v/>
      </c>
      <c r="E51" s="4">
        <f ca="1">IFERROR(IF(日收益率!$I50&gt;日收益率!$J50,IF('排序（修正久期）'!E50=1,日收益率!E51,""),IF('排序（修正久期）'!E50=MAX('排序（修正久期）'!$B50:$F50),日收益率!E51,"")),"")</f>
        <v>5.4623488099880824E-4</v>
      </c>
      <c r="F51" s="4" t="str">
        <f ca="1">IFERROR(IF(日收益率!$I50&gt;日收益率!$J50,IF('排序（修正久期）'!F50=1,日收益率!F51,""),IF('排序（修正久期）'!F50=MAX('排序（修正久期）'!$B50:$F50),日收益率!F51,"")),"")</f>
        <v/>
      </c>
      <c r="H51" s="9">
        <f t="shared" ca="1" si="0"/>
        <v>1.0214979834670999</v>
      </c>
    </row>
    <row r="52" spans="1:8" x14ac:dyDescent="0.15">
      <c r="A52" s="1">
        <v>42353</v>
      </c>
      <c r="B52" s="4" t="str">
        <f ca="1">IFERROR(IF(日收益率!$I51&gt;日收益率!$J51,IF('排序（修正久期）'!B51=1,日收益率!B52,""),IF('排序（修正久期）'!B51=MAX('排序（修正久期）'!$B51:$F51),日收益率!B52,"")),"")</f>
        <v/>
      </c>
      <c r="C52" s="4" t="str">
        <f ca="1">IFERROR(IF(日收益率!$I51&gt;日收益率!$J51,IF('排序（修正久期）'!C51=1,日收益率!C52,""),IF('排序（修正久期）'!C51=MAX('排序（修正久期）'!$B51:$F51),日收益率!C52,"")),"")</f>
        <v/>
      </c>
      <c r="D52" s="4" t="str">
        <f ca="1">IFERROR(IF(日收益率!$I51&gt;日收益率!$J51,IF('排序（修正久期）'!D51=1,日收益率!D52,""),IF('排序（修正久期）'!D51=MAX('排序（修正久期）'!$B51:$F51),日收益率!D52,"")),"")</f>
        <v/>
      </c>
      <c r="E52" s="4">
        <f ca="1">IFERROR(IF(日收益率!$I51&gt;日收益率!$J51,IF('排序（修正久期）'!E51=1,日收益率!E52,""),IF('排序（修正久期）'!E51=MAX('排序（修正久期）'!$B51:$F51),日收益率!E52,"")),"")</f>
        <v>1.8197889044868631E-4</v>
      </c>
      <c r="F52" s="4" t="str">
        <f ca="1">IFERROR(IF(日收益率!$I51&gt;日收益率!$J51,IF('排序（修正久期）'!F51=1,日收益率!F52,""),IF('排序（修正久期）'!F51=MAX('排序（修正久期）'!$B51:$F51),日收益率!F52,"")),"")</f>
        <v/>
      </c>
      <c r="H52" s="9">
        <f t="shared" ca="1" si="0"/>
        <v>1.0216838745367267</v>
      </c>
    </row>
    <row r="53" spans="1:8" x14ac:dyDescent="0.15">
      <c r="A53" s="1">
        <v>42354</v>
      </c>
      <c r="B53" s="4" t="str">
        <f ca="1">IFERROR(IF(日收益率!$I52&gt;日收益率!$J52,IF('排序（修正久期）'!B52=1,日收益率!B53,""),IF('排序（修正久期）'!B52=MAX('排序（修正久期）'!$B52:$F52),日收益率!B53,"")),"")</f>
        <v/>
      </c>
      <c r="C53" s="4" t="str">
        <f ca="1">IFERROR(IF(日收益率!$I52&gt;日收益率!$J52,IF('排序（修正久期）'!C52=1,日收益率!C53,""),IF('排序（修正久期）'!C52=MAX('排序（修正久期）'!$B52:$F52),日收益率!C53,"")),"")</f>
        <v/>
      </c>
      <c r="D53" s="4" t="str">
        <f ca="1">IFERROR(IF(日收益率!$I52&gt;日收益率!$J52,IF('排序（修正久期）'!D52=1,日收益率!D53,""),IF('排序（修正久期）'!D52=MAX('排序（修正久期）'!$B52:$F52),日收益率!D53,"")),"")</f>
        <v/>
      </c>
      <c r="E53" s="4">
        <f ca="1">IFERROR(IF(日收益率!$I52&gt;日收益率!$J52,IF('排序（修正久期）'!E52=1,日收益率!E53,""),IF('排序（修正久期）'!E52=MAX('排序（修正久期）'!$B52:$F52),日收益率!E53,"")),"")</f>
        <v>1.8194578015751084E-4</v>
      </c>
      <c r="F53" s="4" t="str">
        <f ca="1">IFERROR(IF(日收益率!$I52&gt;日收益率!$J52,IF('排序（修正久期）'!F52=1,日收益率!F53,""),IF('排序（修正久期）'!F52=MAX('排序（修正久期）'!$B52:$F52),日收益率!F53,"")),"")</f>
        <v/>
      </c>
      <c r="H53" s="9">
        <f t="shared" ca="1" si="0"/>
        <v>1.0218697656063536</v>
      </c>
    </row>
    <row r="54" spans="1:8" x14ac:dyDescent="0.15">
      <c r="A54" s="1">
        <v>42355</v>
      </c>
      <c r="B54" s="4" t="str">
        <f ca="1">IFERROR(IF(日收益率!$I53&gt;日收益率!$J53,IF('排序（修正久期）'!B53=1,日收益率!B54,""),IF('排序（修正久期）'!B53=MAX('排序（修正久期）'!$B53:$F53),日收益率!B54,"")),"")</f>
        <v/>
      </c>
      <c r="C54" s="4" t="str">
        <f ca="1">IFERROR(IF(日收益率!$I53&gt;日收益率!$J53,IF('排序（修正久期）'!C53=1,日收益率!C54,""),IF('排序（修正久期）'!C53=MAX('排序（修正久期）'!$B53:$F53),日收益率!C54,"")),"")</f>
        <v/>
      </c>
      <c r="D54" s="4" t="str">
        <f ca="1">IFERROR(IF(日收益率!$I53&gt;日收益率!$J53,IF('排序（修正久期）'!D53=1,日收益率!D54,""),IF('排序（修正久期）'!D53=MAX('排序（修正久期）'!$B53:$F53),日收益率!D54,"")),"")</f>
        <v/>
      </c>
      <c r="E54" s="4">
        <f ca="1">IFERROR(IF(日收益率!$I53&gt;日收益率!$J53,IF('排序（修正久期）'!E53=1,日收益率!E54,""),IF('排序（修正久期）'!E53=MAX('排序（修正久期）'!$B53:$F53),日收益率!E54,"")),"")</f>
        <v>1.8191268191269927E-4</v>
      </c>
      <c r="F54" s="4" t="str">
        <f ca="1">IFERROR(IF(日收益率!$I53&gt;日收益率!$J53,IF('排序（修正久期）'!F53=1,日收益率!F54,""),IF('排序（修正久期）'!F53=MAX('排序（修正久期）'!$B53:$F53),日收益率!F54,"")),"")</f>
        <v/>
      </c>
      <c r="H54" s="9">
        <f t="shared" ca="1" si="0"/>
        <v>1.0220556566759804</v>
      </c>
    </row>
    <row r="55" spans="1:8" x14ac:dyDescent="0.15">
      <c r="A55" s="1">
        <v>42356</v>
      </c>
      <c r="B55" s="4" t="str">
        <f ca="1">IFERROR(IF(日收益率!$I54&gt;日收益率!$J54,IF('排序（修正久期）'!B54=1,日收益率!B55,""),IF('排序（修正久期）'!B54=MAX('排序（修正久期）'!$B54:$F54),日收益率!B55,"")),"")</f>
        <v/>
      </c>
      <c r="C55" s="4" t="str">
        <f ca="1">IFERROR(IF(日收益率!$I54&gt;日收益率!$J54,IF('排序（修正久期）'!C54=1,日收益率!C55,""),IF('排序（修正久期）'!C54=MAX('排序（修正久期）'!$B54:$F54),日收益率!C55,"")),"")</f>
        <v/>
      </c>
      <c r="D55" s="4" t="str">
        <f ca="1">IFERROR(IF(日收益率!$I54&gt;日收益率!$J54,IF('排序（修正久期）'!D54=1,日收益率!D55,""),IF('排序（修正久期）'!D54=MAX('排序（修正久期）'!$B54:$F54),日收益率!D55,"")),"")</f>
        <v/>
      </c>
      <c r="E55" s="4">
        <f ca="1">IFERROR(IF(日收益率!$I54&gt;日收益率!$J54,IF('排序（修正久期）'!E54=1,日收益率!E55,""),IF('排序（修正久期）'!E54=MAX('排序（修正久期）'!$B54:$F54),日收益率!E55,"")),"")</f>
        <v>1.8187959570759027E-4</v>
      </c>
      <c r="F55" s="4" t="str">
        <f ca="1">IFERROR(IF(日收益率!$I54&gt;日收益率!$J54,IF('排序（修正久期）'!F54=1,日收益率!F55,""),IF('排序（修正久期）'!F54=MAX('排序（修正久期）'!$B54:$F54),日收益率!F55,"")),"")</f>
        <v/>
      </c>
      <c r="H55" s="9">
        <f t="shared" ca="1" si="0"/>
        <v>1.0222415477456073</v>
      </c>
    </row>
    <row r="56" spans="1:8" x14ac:dyDescent="0.15">
      <c r="A56" s="1">
        <v>42359</v>
      </c>
      <c r="B56" s="4" t="str">
        <f ca="1">IFERROR(IF(日收益率!$I55&gt;日收益率!$J55,IF('排序（修正久期）'!B55=1,日收益率!B56,""),IF('排序（修正久期）'!B55=MAX('排序（修正久期）'!$B55:$F55),日收益率!B56,"")),"")</f>
        <v/>
      </c>
      <c r="C56" s="4" t="str">
        <f ca="1">IFERROR(IF(日收益率!$I55&gt;日收益率!$J55,IF('排序（修正久期）'!C55=1,日收益率!C56,""),IF('排序（修正久期）'!C55=MAX('排序（修正久期）'!$B55:$F55),日收益率!C56,"")),"")</f>
        <v/>
      </c>
      <c r="D56" s="4" t="str">
        <f ca="1">IFERROR(IF(日收益率!$I55&gt;日收益率!$J55,IF('排序（修正久期）'!D55=1,日收益率!D56,""),IF('排序（修正久期）'!D55=MAX('排序（修正久期）'!$B55:$F55),日收益率!D56,"")),"")</f>
        <v/>
      </c>
      <c r="E56" s="4">
        <f ca="1">IFERROR(IF(日收益率!$I55&gt;日收益率!$J55,IF('排序（修正久期）'!E55=1,日收益率!E56,""),IF('排序（修正久期）'!E55=MAX('排序（修正久期）'!$B55:$F55),日收益率!E56,"")),"")</f>
        <v>5.4553956460745567E-4</v>
      </c>
      <c r="F56" s="4" t="str">
        <f ca="1">IFERROR(IF(日收益率!$I55&gt;日收益率!$J55,IF('排序（修正久期）'!F55=1,日收益率!F56,""),IF('排序（修正久期）'!F55=MAX('排序（修正久期）'!$B55:$F55),日收益率!F56,"")),"")</f>
        <v/>
      </c>
      <c r="H56" s="9">
        <f t="shared" ca="1" si="0"/>
        <v>1.0227992209544881</v>
      </c>
    </row>
    <row r="57" spans="1:8" x14ac:dyDescent="0.15">
      <c r="A57" s="1">
        <v>42360</v>
      </c>
      <c r="B57" s="4" t="str">
        <f ca="1">IFERROR(IF(日收益率!$I56&gt;日收益率!$J56,IF('排序（修正久期）'!B56=1,日收益率!B57,""),IF('排序（修正久期）'!B56=MAX('排序（修正久期）'!$B56:$F56),日收益率!B57,"")),"")</f>
        <v/>
      </c>
      <c r="C57" s="4" t="str">
        <f ca="1">IFERROR(IF(日收益率!$I56&gt;日收益率!$J56,IF('排序（修正久期）'!C56=1,日收益率!C57,""),IF('排序（修正久期）'!C56=MAX('排序（修正久期）'!$B56:$F56),日收益率!C57,"")),"")</f>
        <v/>
      </c>
      <c r="D57" s="4" t="str">
        <f ca="1">IFERROR(IF(日收益率!$I56&gt;日收益率!$J56,IF('排序（修正久期）'!D56=1,日收益率!D57,""),IF('排序（修正久期）'!D56=MAX('排序（修正久期）'!$B56:$F56),日收益率!D57,"")),"")</f>
        <v/>
      </c>
      <c r="E57" s="4">
        <f ca="1">IFERROR(IF(日收益率!$I56&gt;日收益率!$J56,IF('排序（修正久期）'!E56=1,日收益率!E57,""),IF('排序（修正久期）'!E56=MAX('排序（修正久期）'!$B56:$F56),日收益率!E57,"")),"")</f>
        <v>9.6585745813320134E-3</v>
      </c>
      <c r="F57" s="4" t="str">
        <f ca="1">IFERROR(IF(日收益率!$I56&gt;日收益率!$J56,IF('排序（修正久期）'!F56=1,日收益率!F57,""),IF('排序（修正久期）'!F56=MAX('排序（修正久期）'!$B56:$F56),日收益率!F57,"")),"")</f>
        <v/>
      </c>
      <c r="H57" s="9">
        <f t="shared" ca="1" si="0"/>
        <v>1.0326780035118053</v>
      </c>
    </row>
    <row r="58" spans="1:8" x14ac:dyDescent="0.15">
      <c r="A58" s="1">
        <v>42361</v>
      </c>
      <c r="B58" s="4" t="str">
        <f ca="1">IFERROR(IF(日收益率!$I57&gt;日收益率!$J57,IF('排序（修正久期）'!B57=1,日收益率!B58,""),IF('排序（修正久期）'!B57=MAX('排序（修正久期）'!$B57:$F57),日收益率!B58,"")),"")</f>
        <v/>
      </c>
      <c r="C58" s="4" t="str">
        <f ca="1">IFERROR(IF(日收益率!$I57&gt;日收益率!$J57,IF('排序（修正久期）'!C57=1,日收益率!C58,""),IF('排序（修正久期）'!C57=MAX('排序（修正久期）'!$B57:$F57),日收益率!C58,"")),"")</f>
        <v/>
      </c>
      <c r="D58" s="4" t="str">
        <f ca="1">IFERROR(IF(日收益率!$I57&gt;日收益率!$J57,IF('排序（修正久期）'!D57=1,日收益率!D58,""),IF('排序（修正久期）'!D57=MAX('排序（修正久期）'!$B57:$F57),日收益率!D58,"")),"")</f>
        <v/>
      </c>
      <c r="E58" s="4">
        <f ca="1">IFERROR(IF(日收益率!$I57&gt;日收益率!$J57,IF('排序（修正久期）'!E57=1,日收益率!E58,""),IF('排序（修正久期）'!E57=MAX('排序（修正久期）'!$B57:$F57),日收益率!E58,"")),"")</f>
        <v>1.8000874328172323E-4</v>
      </c>
      <c r="F58" s="4" t="str">
        <f ca="1">IFERROR(IF(日收益率!$I57&gt;日收益率!$J57,IF('排序（修正久期）'!F57=1,日收益率!F58,""),IF('排序（修正久期）'!F57=MAX('排序（修正久期）'!$B57:$F57),日收益率!F58,"")),"")</f>
        <v/>
      </c>
      <c r="H58" s="9">
        <f t="shared" ca="1" si="0"/>
        <v>1.0328638945814321</v>
      </c>
    </row>
    <row r="59" spans="1:8" x14ac:dyDescent="0.15">
      <c r="A59" s="1">
        <v>42362</v>
      </c>
      <c r="B59" s="4" t="str">
        <f ca="1">IFERROR(IF(日收益率!$I58&gt;日收益率!$J58,IF('排序（修正久期）'!B58=1,日收益率!B59,""),IF('排序（修正久期）'!B58=MAX('排序（修正久期）'!$B58:$F58),日收益率!B59,"")),"")</f>
        <v/>
      </c>
      <c r="C59" s="4" t="str">
        <f ca="1">IFERROR(IF(日收益率!$I58&gt;日收益率!$J58,IF('排序（修正久期）'!C58=1,日收益率!C59,""),IF('排序（修正久期）'!C58=MAX('排序（修正久期）'!$B58:$F58),日收益率!C59,"")),"")</f>
        <v/>
      </c>
      <c r="D59" s="4" t="str">
        <f ca="1">IFERROR(IF(日收益率!$I58&gt;日收益率!$J58,IF('排序（修正久期）'!D58=1,日收益率!D59,""),IF('排序（修正久期）'!D58=MAX('排序（修正久期）'!$B58:$F58),日收益率!D59,"")),"")</f>
        <v/>
      </c>
      <c r="E59" s="4">
        <f ca="1">IFERROR(IF(日收益率!$I58&gt;日收益率!$J58,IF('排序（修正久期）'!E58=1,日收益率!E59,""),IF('排序（修正久期）'!E58=MAX('排序（修正久期）'!$B58:$F58),日收益率!E59,"")),"")</f>
        <v>1.799763459660042E-4</v>
      </c>
      <c r="F59" s="4" t="str">
        <f ca="1">IFERROR(IF(日收益率!$I58&gt;日收益率!$J58,IF('排序（修正久期）'!F58=1,日收益率!F59,""),IF('排序（修正久期）'!F58=MAX('排序（修正久期）'!$B58:$F58),日收益率!F59,"")),"")</f>
        <v/>
      </c>
      <c r="H59" s="9">
        <f t="shared" ca="1" si="0"/>
        <v>1.0330497856510592</v>
      </c>
    </row>
    <row r="60" spans="1:8" x14ac:dyDescent="0.15">
      <c r="A60" s="1">
        <v>42363</v>
      </c>
      <c r="B60" s="4" t="str">
        <f ca="1">IFERROR(IF(日收益率!$I59&gt;日收益率!$J59,IF('排序（修正久期）'!B59=1,日收益率!B60,""),IF('排序（修正久期）'!B59=MAX('排序（修正久期）'!$B59:$F59),日收益率!B60,"")),"")</f>
        <v/>
      </c>
      <c r="C60" s="4" t="str">
        <f ca="1">IFERROR(IF(日收益率!$I59&gt;日收益率!$J59,IF('排序（修正久期）'!C59=1,日收益率!C60,""),IF('排序（修正久期）'!C59=MAX('排序（修正久期）'!$B59:$F59),日收益率!C60,"")),"")</f>
        <v/>
      </c>
      <c r="D60" s="4" t="str">
        <f ca="1">IFERROR(IF(日收益率!$I59&gt;日收益率!$J59,IF('排序（修正久期）'!D59=1,日收益率!D60,""),IF('排序（修正久期）'!D59=MAX('排序（修正久期）'!$B59:$F59),日收益率!D60,"")),"")</f>
        <v/>
      </c>
      <c r="E60" s="4">
        <f ca="1">IFERROR(IF(日收益率!$I59&gt;日收益率!$J59,IF('排序（修正久期）'!E59=1,日收益率!E60,""),IF('排序（修正久期）'!E59=MAX('排序（修正久期）'!$B59:$F59),日收益率!E60,"")),"")</f>
        <v>1.7994396030962534E-4</v>
      </c>
      <c r="F60" s="4" t="str">
        <f ca="1">IFERROR(IF(日收益率!$I59&gt;日收益率!$J59,IF('排序（修正久期）'!F59=1,日收益率!F60,""),IF('排序（修正久期）'!F59=MAX('排序（修正久期）'!$B59:$F59),日收益率!F60,"")),"")</f>
        <v/>
      </c>
      <c r="H60" s="9">
        <f t="shared" ca="1" si="0"/>
        <v>1.0332356767206863</v>
      </c>
    </row>
    <row r="61" spans="1:8" x14ac:dyDescent="0.15">
      <c r="A61" s="1">
        <v>42366</v>
      </c>
      <c r="B61" s="4" t="str">
        <f ca="1">IFERROR(IF(日收益率!$I60&gt;日收益率!$J60,IF('排序（修正久期）'!B60=1,日收益率!B61,""),IF('排序（修正久期）'!B60=MAX('排序（修正久期）'!$B60:$F60),日收益率!B61,"")),"")</f>
        <v/>
      </c>
      <c r="C61" s="4" t="str">
        <f ca="1">IFERROR(IF(日收益率!$I60&gt;日收益率!$J60,IF('排序（修正久期）'!C60=1,日收益率!C61,""),IF('排序（修正久期）'!C60=MAX('排序（修正久期）'!$B60:$F60),日收益率!C61,"")),"")</f>
        <v/>
      </c>
      <c r="D61" s="4" t="str">
        <f ca="1">IFERROR(IF(日收益率!$I60&gt;日收益率!$J60,IF('排序（修正久期）'!D60=1,日收益率!D61,""),IF('排序（修正久期）'!D60=MAX('排序（修正久期）'!$B60:$F60),日收益率!D61,"")),"")</f>
        <v/>
      </c>
      <c r="E61" s="4">
        <f ca="1">IFERROR(IF(日收益率!$I60&gt;日收益率!$J60,IF('排序（修正久期）'!E60=1,日收益率!E61,""),IF('排序（修正久期）'!E60=MAX('排序（修正久期）'!$B60:$F60),日收益率!E61,"")),"")</f>
        <v>5.3973475891844203E-4</v>
      </c>
      <c r="F61" s="4" t="str">
        <f ca="1">IFERROR(IF(日收益率!$I60&gt;日收益率!$J60,IF('排序（修正久期）'!F60=1,日收益率!F61,""),IF('排序（修正久期）'!F60=MAX('排序（修正久期）'!$B60:$F60),日收益率!F61,"")),"")</f>
        <v/>
      </c>
      <c r="H61" s="9">
        <f t="shared" ca="1" si="0"/>
        <v>1.0337933499295671</v>
      </c>
    </row>
    <row r="62" spans="1:8" x14ac:dyDescent="0.15">
      <c r="A62" s="1">
        <v>42367</v>
      </c>
      <c r="B62" s="4" t="str">
        <f ca="1">IFERROR(IF(日收益率!$I61&gt;日收益率!$J61,IF('排序（修正久期）'!B61=1,日收益率!B62,""),IF('排序（修正久期）'!B61=MAX('排序（修正久期）'!$B61:$F61),日收益率!B62,"")),"")</f>
        <v/>
      </c>
      <c r="C62" s="4" t="str">
        <f ca="1">IFERROR(IF(日收益率!$I61&gt;日收益率!$J61,IF('排序（修正久期）'!C61=1,日收益率!C62,""),IF('排序（修正久期）'!C61=MAX('排序（修正久期）'!$B61:$F61),日收益率!C62,"")),"")</f>
        <v/>
      </c>
      <c r="D62" s="4" t="str">
        <f ca="1">IFERROR(IF(日收益率!$I61&gt;日收益率!$J61,IF('排序（修正久期）'!D61=1,日收益率!D62,""),IF('排序（修正久期）'!D61=MAX('排序（修正久期）'!$B61:$F61),日收益率!D62,"")),"")</f>
        <v/>
      </c>
      <c r="E62" s="4">
        <f ca="1">IFERROR(IF(日收益率!$I61&gt;日收益率!$J61,IF('排序（修正久期）'!E61=1,日收益率!E62,""),IF('排序（修正久期）'!E61=MAX('排序（修正久期）'!$B61:$F61),日收益率!E62,"")),"")</f>
        <v>1.7981453415183424E-4</v>
      </c>
      <c r="F62" s="4" t="str">
        <f ca="1">IFERROR(IF(日收益率!$I61&gt;日收益率!$J61,IF('排序（修正久期）'!F61=1,日收益率!F62,""),IF('排序（修正久期）'!F61=MAX('排序（修正久期）'!$B61:$F61),日收益率!F62,"")),"")</f>
        <v/>
      </c>
      <c r="H62" s="9">
        <f t="shared" ca="1" si="0"/>
        <v>1.0339792409991939</v>
      </c>
    </row>
    <row r="63" spans="1:8" x14ac:dyDescent="0.15">
      <c r="A63" s="1">
        <v>42368</v>
      </c>
      <c r="B63" s="4" t="str">
        <f ca="1">IFERROR(IF(日收益率!$I62&gt;日收益率!$J62,IF('排序（修正久期）'!B62=1,日收益率!B63,""),IF('排序（修正久期）'!B62=MAX('排序（修正久期）'!$B62:$F62),日收益率!B63,"")),"")</f>
        <v/>
      </c>
      <c r="C63" s="4" t="str">
        <f ca="1">IFERROR(IF(日收益率!$I62&gt;日收益率!$J62,IF('排序（修正久期）'!C62=1,日收益率!C63,""),IF('排序（修正久期）'!C62=MAX('排序（修正久期）'!$B62:$F62),日收益率!C63,"")),"")</f>
        <v/>
      </c>
      <c r="D63" s="4" t="str">
        <f ca="1">IFERROR(IF(日收益率!$I62&gt;日收益率!$J62,IF('排序（修正久期）'!D62=1,日收益率!D63,""),IF('排序（修正久期）'!D62=MAX('排序（修正久期）'!$B62:$F62),日收益率!D63,"")),"")</f>
        <v/>
      </c>
      <c r="E63" s="4">
        <f ca="1">IFERROR(IF(日收益率!$I62&gt;日收益率!$J62,IF('排序（修正久期）'!E62=1,日收益率!E63,""),IF('排序（修正久期）'!E62=MAX('排序（修正久期）'!$B62:$F62),日收益率!E63,"")),"")</f>
        <v>-7.7049517155369784E-6</v>
      </c>
      <c r="F63" s="4" t="str">
        <f ca="1">IFERROR(IF(日收益率!$I62&gt;日收益率!$J62,IF('排序（修正久期）'!F62=1,日收益率!F63,""),IF('排序（修正久期）'!F62=MAX('排序（修正久期）'!$B62:$F62),日收益率!F63,"")),"")</f>
        <v/>
      </c>
      <c r="H63" s="9">
        <f t="shared" ca="1" si="0"/>
        <v>1.0339712742390672</v>
      </c>
    </row>
    <row r="64" spans="1:8" x14ac:dyDescent="0.15">
      <c r="A64" s="1">
        <v>42369</v>
      </c>
      <c r="B64" s="4" t="str">
        <f ca="1">IFERROR(IF(日收益率!$I63&gt;日收益率!$J63,IF('排序（修正久期）'!B63=1,日收益率!B64,""),IF('排序（修正久期）'!B63=MAX('排序（修正久期）'!$B63:$F63),日收益率!B64,"")),"")</f>
        <v/>
      </c>
      <c r="C64" s="4" t="str">
        <f ca="1">IFERROR(IF(日收益率!$I63&gt;日收益率!$J63,IF('排序（修正久期）'!C63=1,日收益率!C64,""),IF('排序（修正久期）'!C63=MAX('排序（修正久期）'!$B63:$F63),日收益率!C64,"")),"")</f>
        <v/>
      </c>
      <c r="D64" s="4" t="str">
        <f ca="1">IFERROR(IF(日收益率!$I63&gt;日收益率!$J63,IF('排序（修正久期）'!D63=1,日收益率!D64,""),IF('排序（修正久期）'!D63=MAX('排序（修正久期）'!$B63:$F63),日收益率!D64,"")),"")</f>
        <v/>
      </c>
      <c r="E64" s="4">
        <f ca="1">IFERROR(IF(日收益率!$I63&gt;日收益率!$J63,IF('排序（修正久期）'!E63=1,日收益率!E64,""),IF('排序（修正久期）'!E63=MAX('排序（修正久期）'!$B63:$F63),日收益率!E64,"")),"")</f>
        <v>1.7978359192194482E-4</v>
      </c>
      <c r="F64" s="4" t="str">
        <f ca="1">IFERROR(IF(日收益率!$I63&gt;日收益率!$J63,IF('排序（修正久期）'!F63=1,日收益率!F64,""),IF('排序（修正久期）'!F63=MAX('排序（修正久期）'!$B63:$F63),日收益率!F64,"")),"")</f>
        <v/>
      </c>
      <c r="H64" s="9">
        <f t="shared" ca="1" si="0"/>
        <v>1.0341571653086941</v>
      </c>
    </row>
    <row r="65" spans="1:8" x14ac:dyDescent="0.15">
      <c r="A65" s="1">
        <v>42373</v>
      </c>
      <c r="B65" s="4" t="str">
        <f ca="1">IFERROR(IF(日收益率!$I64&gt;日收益率!$J64,IF('排序（修正久期）'!B64=1,日收益率!B65,""),IF('排序（修正久期）'!B64=MAX('排序（修正久期）'!$B64:$F64),日收益率!B65,"")),"")</f>
        <v/>
      </c>
      <c r="C65" s="4" t="str">
        <f ca="1">IFERROR(IF(日收益率!$I64&gt;日收益率!$J64,IF('排序（修正久期）'!C64=1,日收益率!C65,""),IF('排序（修正久期）'!C64=MAX('排序（修正久期）'!$B64:$F64),日收益率!C65,"")),"")</f>
        <v/>
      </c>
      <c r="D65" s="4" t="str">
        <f ca="1">IFERROR(IF(日收益率!$I64&gt;日收益率!$J64,IF('排序（修正久期）'!D64=1,日收益率!D65,""),IF('排序（修正久期）'!D64=MAX('排序（修正久期）'!$B64:$F64),日收益率!D65,"")),"")</f>
        <v/>
      </c>
      <c r="E65" s="4">
        <f ca="1">IFERROR(IF(日收益率!$I64&gt;日收益率!$J64,IF('排序（修正久期）'!E64=1,日收益率!E65,""),IF('排序（修正久期）'!E64=MAX('排序（修正久期）'!$B64:$F64),日收益率!E65,"")),"")</f>
        <v>-5.8985381085543631E-2</v>
      </c>
      <c r="F65" s="4" t="str">
        <f ca="1">IFERROR(IF(日收益率!$I64&gt;日收益率!$J64,IF('排序（修正久期）'!F64=1,日收益率!F65,""),IF('排序（修正久期）'!F64=MAX('排序（修正久期）'!$B64:$F64),日收益率!F65,"")),"")</f>
        <v/>
      </c>
      <c r="H65" s="9">
        <f t="shared" ca="1" si="0"/>
        <v>0.97315701081061523</v>
      </c>
    </row>
    <row r="66" spans="1:8" x14ac:dyDescent="0.15">
      <c r="A66" s="1">
        <v>42374</v>
      </c>
      <c r="B66" s="4" t="str">
        <f ca="1">IFERROR(IF(日收益率!$I65&gt;日收益率!$J65,IF('排序（修正久期）'!B65=1,日收益率!B66,""),IF('排序（修正久期）'!B65=MAX('排序（修正久期）'!$B65:$F65),日收益率!B66,"")),"")</f>
        <v/>
      </c>
      <c r="C66" s="4" t="str">
        <f ca="1">IFERROR(IF(日收益率!$I65&gt;日收益率!$J65,IF('排序（修正久期）'!C65=1,日收益率!C66,""),IF('排序（修正久期）'!C65=MAX('排序（修正久期）'!$B65:$F65),日收益率!C66,"")),"")</f>
        <v/>
      </c>
      <c r="D66" s="4" t="str">
        <f ca="1">IFERROR(IF(日收益率!$I65&gt;日收益率!$J65,IF('排序（修正久期）'!D65=1,日收益率!D66,""),IF('排序（修正久期）'!D65=MAX('排序（修正久期）'!$B65:$F65),日收益率!D66,"")),"")</f>
        <v/>
      </c>
      <c r="E66" s="4">
        <f ca="1">IFERROR(IF(日收益率!$I65&gt;日收益率!$J65,IF('排序（修正久期）'!E65=1,日收益率!E66,""),IF('排序（修正久期）'!E65=MAX('排序（修正久期）'!$B65:$F65),日收益率!E66,"")),"")</f>
        <v>6.2841019329715975E-2</v>
      </c>
      <c r="F66" s="4" t="str">
        <f ca="1">IFERROR(IF(日收益率!$I65&gt;日收益率!$J65,IF('排序（修正久期）'!F65=1,日收益率!F66,""),IF('排序（修正久期）'!F65=MAX('排序（修正久期）'!$B65:$F65),日收益率!F66,"")),"")</f>
        <v/>
      </c>
      <c r="H66" s="9">
        <f t="shared" ca="1" si="0"/>
        <v>1.0343111893378136</v>
      </c>
    </row>
    <row r="67" spans="1:8" x14ac:dyDescent="0.15">
      <c r="A67" s="1">
        <v>42375</v>
      </c>
      <c r="B67" s="4" t="str">
        <f ca="1">IFERROR(IF(日收益率!$I66&gt;日收益率!$J66,IF('排序（修正久期）'!B66=1,日收益率!B67,""),IF('排序（修正久期）'!B66=MAX('排序（修正久期）'!$B66:$F66),日收益率!B67,"")),"")</f>
        <v/>
      </c>
      <c r="C67" s="4" t="str">
        <f ca="1">IFERROR(IF(日收益率!$I66&gt;日收益率!$J66,IF('排序（修正久期）'!C66=1,日收益率!C67,""),IF('排序（修正久期）'!C66=MAX('排序（修正久期）'!$B66:$F66),日收益率!C67,"")),"")</f>
        <v/>
      </c>
      <c r="D67" s="4" t="str">
        <f ca="1">IFERROR(IF(日收益率!$I66&gt;日收益率!$J66,IF('排序（修正久期）'!D66=1,日收益率!D67,""),IF('排序（修正久期）'!D66=MAX('排序（修正久期）'!$B66:$F66),日收益率!D67,"")),"")</f>
        <v/>
      </c>
      <c r="E67" s="4">
        <f ca="1">IFERROR(IF(日收益率!$I66&gt;日收益率!$J66,IF('排序（修正久期）'!E66=1,日收益率!E67,""),IF('排序（修正久期）'!E66=MAX('排序（修正久期）'!$B66:$F66),日收益率!E67,"")),"")</f>
        <v>-4.3209622963657268E-2</v>
      </c>
      <c r="F67" s="4" t="str">
        <f ca="1">IFERROR(IF(日收益率!$I66&gt;日收益率!$J66,IF('排序（修正久期）'!F66=1,日收益率!F67,""),IF('排序（修正久期）'!F66=MAX('排序（修正久期）'!$B66:$F66),日收益率!F67,"")),"")</f>
        <v/>
      </c>
      <c r="H67" s="9">
        <f t="shared" ca="1" si="0"/>
        <v>0.98961899281943477</v>
      </c>
    </row>
    <row r="68" spans="1:8" x14ac:dyDescent="0.15">
      <c r="A68" s="1">
        <v>42376</v>
      </c>
      <c r="B68" s="4" t="str">
        <f ca="1">IFERROR(IF(日收益率!$I67&gt;日收益率!$J67,IF('排序（修正久期）'!B67=1,日收益率!B68,""),IF('排序（修正久期）'!B67=MAX('排序（修正久期）'!$B67:$F67),日收益率!B68,"")),"")</f>
        <v/>
      </c>
      <c r="C68" s="4" t="str">
        <f ca="1">IFERROR(IF(日收益率!$I67&gt;日收益率!$J67,IF('排序（修正久期）'!C67=1,日收益率!C68,""),IF('排序（修正久期）'!C67=MAX('排序（修正久期）'!$B67:$F67),日收益率!C68,"")),"")</f>
        <v/>
      </c>
      <c r="D68" s="4" t="str">
        <f ca="1">IFERROR(IF(日收益率!$I67&gt;日收益率!$J67,IF('排序（修正久期）'!D67=1,日收益率!D68,""),IF('排序（修正久期）'!D67=MAX('排序（修正久期）'!$B67:$F67),日收益率!D68,"")),"")</f>
        <v/>
      </c>
      <c r="E68" s="4">
        <f ca="1">IFERROR(IF(日收益率!$I67&gt;日收益率!$J67,IF('排序（修正久期）'!E67=1,日收益率!E68,""),IF('排序（修正久期）'!E67=MAX('排序（修正久期）'!$B67:$F67),日收益率!E68,"")),"")</f>
        <v>1.8784104890445796E-4</v>
      </c>
      <c r="F68" s="4" t="str">
        <f ca="1">IFERROR(IF(日收益率!$I67&gt;日收益率!$J67,IF('排序（修正久期）'!F67=1,日收益率!F68,""),IF('排序（修正久期）'!F67=MAX('排序（修正久期）'!$B67:$F67),日收益率!F68,"")),"")</f>
        <v/>
      </c>
      <c r="H68" s="9">
        <f t="shared" ca="1" si="0"/>
        <v>0.98980488388906174</v>
      </c>
    </row>
    <row r="69" spans="1:8" x14ac:dyDescent="0.15">
      <c r="A69" s="1">
        <v>42377</v>
      </c>
      <c r="B69" s="4" t="str">
        <f ca="1">IFERROR(IF(日收益率!$I68&gt;日收益率!$J68,IF('排序（修正久期）'!B68=1,日收益率!B69,""),IF('排序（修正久期）'!B68=MAX('排序（修正久期）'!$B68:$F68),日收益率!B69,"")),"")</f>
        <v/>
      </c>
      <c r="C69" s="4" t="str">
        <f ca="1">IFERROR(IF(日收益率!$I68&gt;日收益率!$J68,IF('排序（修正久期）'!C68=1,日收益率!C69,""),IF('排序（修正久期）'!C68=MAX('排序（修正久期）'!$B68:$F68),日收益率!C69,"")),"")</f>
        <v/>
      </c>
      <c r="D69" s="4" t="str">
        <f ca="1">IFERROR(IF(日收益率!$I68&gt;日收益率!$J68,IF('排序（修正久期）'!D68=1,日收益率!D69,""),IF('排序（修正久期）'!D68=MAX('排序（修正久期）'!$B68:$F68),日收益率!D69,"")),"")</f>
        <v/>
      </c>
      <c r="E69" s="4">
        <f ca="1">IFERROR(IF(日收益率!$I68&gt;日收益率!$J68,IF('排序（修正久期）'!E68=1,日收益率!E69,""),IF('排序（修正久期）'!E68=MAX('排序（修正久期）'!$B68:$F68),日收益率!E69,"")),"")</f>
        <v>1.8780577127142095E-4</v>
      </c>
      <c r="F69" s="4" t="str">
        <f ca="1">IFERROR(IF(日收益率!$I68&gt;日收益率!$J68,IF('排序（修正久期）'!F68=1,日收益率!F69,""),IF('排序（修正久期）'!F68=MAX('排序（修正久期）'!$B68:$F68),日收益率!F69,"")),"")</f>
        <v/>
      </c>
      <c r="H69" s="9">
        <f t="shared" ref="H69:H132" ca="1" si="1">IFERROR(H68*(1+AVERAGE(B69:F69)),H68)</f>
        <v>0.9899907749586887</v>
      </c>
    </row>
    <row r="70" spans="1:8" x14ac:dyDescent="0.15">
      <c r="A70" s="1">
        <v>42380</v>
      </c>
      <c r="B70" s="4" t="str">
        <f ca="1">IFERROR(IF(日收益率!$I69&gt;日收益率!$J69,IF('排序（修正久期）'!B69=1,日收益率!B70,""),IF('排序（修正久期）'!B69=MAX('排序（修正久期）'!$B69:$F69),日收益率!B70,"")),"")</f>
        <v/>
      </c>
      <c r="C70" s="4" t="str">
        <f ca="1">IFERROR(IF(日收益率!$I69&gt;日收益率!$J69,IF('排序（修正久期）'!C69=1,日收益率!C70,""),IF('排序（修正久期）'!C69=MAX('排序（修正久期）'!$B69:$F69),日收益率!C70,"")),"")</f>
        <v/>
      </c>
      <c r="D70" s="4" t="str">
        <f ca="1">IFERROR(IF(日收益率!$I69&gt;日收益率!$J69,IF('排序（修正久期）'!D69=1,日收益率!D70,""),IF('排序（修正久期）'!D69=MAX('排序（修正久期）'!$B69:$F69),日收益率!D70,"")),"")</f>
        <v/>
      </c>
      <c r="E70" s="4">
        <f ca="1">IFERROR(IF(日收益率!$I69&gt;日收益率!$J69,IF('排序（修正久期）'!E69=1,日收益率!E70,""),IF('排序（修正久期）'!E69=MAX('排序（修正久期）'!$B69:$F69),日收益率!E70,"")),"")</f>
        <v>3.5712609191902667E-2</v>
      </c>
      <c r="F70" s="4" t="str">
        <f ca="1">IFERROR(IF(日收益率!$I69&gt;日收益率!$J69,IF('排序（修正久期）'!F69=1,日收益率!F70,""),IF('排序（修正久期）'!F69=MAX('排序（修正久期）'!$B69:$F69),日收益率!F70,"")),"")</f>
        <v/>
      </c>
      <c r="H70" s="9">
        <f t="shared" ca="1" si="1"/>
        <v>1.0253459286083773</v>
      </c>
    </row>
    <row r="71" spans="1:8" x14ac:dyDescent="0.15">
      <c r="A71" s="1">
        <v>42381</v>
      </c>
      <c r="B71" s="4" t="str">
        <f ca="1">IFERROR(IF(日收益率!$I70&gt;日收益率!$J70,IF('排序（修正久期）'!B70=1,日收益率!B71,""),IF('排序（修正久期）'!B70=MAX('排序（修正久期）'!$B70:$F70),日收益率!B71,"")),"")</f>
        <v/>
      </c>
      <c r="C71" s="4" t="str">
        <f ca="1">IFERROR(IF(日收益率!$I70&gt;日收益率!$J70,IF('排序（修正久期）'!C70=1,日收益率!C71,""),IF('排序（修正久期）'!C70=MAX('排序（修正久期）'!$B70:$F70),日收益率!C71,"")),"")</f>
        <v/>
      </c>
      <c r="D71" s="4" t="str">
        <f ca="1">IFERROR(IF(日收益率!$I70&gt;日收益率!$J70,IF('排序（修正久期）'!D70=1,日收益率!D71,""),IF('排序（修正久期）'!D70=MAX('排序（修正久期）'!$B70:$F70),日收益率!D71,"")),"")</f>
        <v/>
      </c>
      <c r="E71" s="4">
        <f ca="1">IFERROR(IF(日收益率!$I70&gt;日收益率!$J70,IF('排序（修正久期）'!E70=1,日收益率!E71,""),IF('排序（修正久期）'!E70=MAX('排序（修正久期）'!$B70:$F70),日收益率!E71,"")),"")</f>
        <v>1.8129595528737497E-4</v>
      </c>
      <c r="F71" s="4" t="str">
        <f ca="1">IFERROR(IF(日收益率!$I70&gt;日收益率!$J70,IF('排序（修正久期）'!F70=1,日收益率!F71,""),IF('排序（修正久期）'!F70=MAX('排序（修正久期）'!$B70:$F70),日收益率!F71,"")),"")</f>
        <v/>
      </c>
      <c r="H71" s="9">
        <f t="shared" ca="1" si="1"/>
        <v>1.0255318196780043</v>
      </c>
    </row>
    <row r="72" spans="1:8" x14ac:dyDescent="0.15">
      <c r="A72" s="1">
        <v>42382</v>
      </c>
      <c r="B72" s="4" t="str">
        <f ca="1">IFERROR(IF(日收益率!$I71&gt;日收益率!$J71,IF('排序（修正久期）'!B71=1,日收益率!B72,""),IF('排序（修正久期）'!B71=MAX('排序（修正久期）'!$B71:$F71),日收益率!B72,"")),"")</f>
        <v/>
      </c>
      <c r="C72" s="4" t="str">
        <f ca="1">IFERROR(IF(日收益率!$I71&gt;日收益率!$J71,IF('排序（修正久期）'!C71=1,日收益率!C72,""),IF('排序（修正久期）'!C71=MAX('排序（修正久期）'!$B71:$F71),日收益率!C72,"")),"")</f>
        <v/>
      </c>
      <c r="D72" s="4" t="str">
        <f ca="1">IFERROR(IF(日收益率!$I71&gt;日收益率!$J71,IF('排序（修正久期）'!D71=1,日收益率!D72,""),IF('排序（修正久期）'!D71=MAX('排序（修正久期）'!$B71:$F71),日收益率!D72,"")),"")</f>
        <v/>
      </c>
      <c r="E72" s="4">
        <f ca="1">IFERROR(IF(日收益率!$I71&gt;日收益率!$J71,IF('排序（修正久期）'!E71=1,日收益率!E72,""),IF('排序（修正久期）'!E71=MAX('排序（修正久期）'!$B71:$F71),日收益率!E72,"")),"")</f>
        <v>2.7577884866869518E-4</v>
      </c>
      <c r="F72" s="4" t="str">
        <f ca="1">IFERROR(IF(日收益率!$I71&gt;日收益率!$J71,IF('排序（修正久期）'!F71=1,日收益率!F72,""),IF('排序（修正久期）'!F71=MAX('排序（修正久期）'!$B71:$F71),日收益率!F72,"")),"")</f>
        <v/>
      </c>
      <c r="H72" s="9">
        <f t="shared" ca="1" si="1"/>
        <v>1.0258146396625083</v>
      </c>
    </row>
    <row r="73" spans="1:8" x14ac:dyDescent="0.15">
      <c r="A73" s="1">
        <v>42383</v>
      </c>
      <c r="B73" s="4" t="str">
        <f ca="1">IFERROR(IF(日收益率!$I72&gt;日收益率!$J72,IF('排序（修正久期）'!B72=1,日收益率!B73,""),IF('排序（修正久期）'!B72=MAX('排序（修正久期）'!$B72:$F72),日收益率!B73,"")),"")</f>
        <v/>
      </c>
      <c r="C73" s="4" t="str">
        <f ca="1">IFERROR(IF(日收益率!$I72&gt;日收益率!$J72,IF('排序（修正久期）'!C72=1,日收益率!C73,""),IF('排序（修正久期）'!C72=MAX('排序（修正久期）'!$B72:$F72),日收益率!C73,"")),"")</f>
        <v/>
      </c>
      <c r="D73" s="4" t="str">
        <f ca="1">IFERROR(IF(日收益率!$I72&gt;日收益率!$J72,IF('排序（修正久期）'!D72=1,日收益率!D73,""),IF('排序（修正久期）'!D72=MAX('排序（修正久期）'!$B72:$F72),日收益率!D73,"")),"")</f>
        <v/>
      </c>
      <c r="E73" s="4">
        <f ca="1">IFERROR(IF(日收益率!$I72&gt;日收益率!$J72,IF('排序（修正久期）'!E72=1,日收益率!E73,""),IF('排序（修正久期）'!E72=MAX('排序（修正久期）'!$B72:$F72),日收益率!E73,"")),"")</f>
        <v>1.8121311827634656E-4</v>
      </c>
      <c r="F73" s="4" t="str">
        <f ca="1">IFERROR(IF(日收益率!$I72&gt;日收益率!$J72,IF('排序（修正久期）'!F72=1,日收益率!F73,""),IF('排序（修正久期）'!F72=MAX('排序（修正久期）'!$B72:$F72),日收益率!F73,"")),"")</f>
        <v/>
      </c>
      <c r="H73" s="9">
        <f t="shared" ca="1" si="1"/>
        <v>1.0260005307321352</v>
      </c>
    </row>
    <row r="74" spans="1:8" x14ac:dyDescent="0.15">
      <c r="A74" s="1">
        <v>42384</v>
      </c>
      <c r="B74" s="4" t="str">
        <f ca="1">IFERROR(IF(日收益率!$I73&gt;日收益率!$J73,IF('排序（修正久期）'!B73=1,日收益率!B74,""),IF('排序（修正久期）'!B73=MAX('排序（修正久期）'!$B73:$F73),日收益率!B74,"")),"")</f>
        <v/>
      </c>
      <c r="C74" s="4" t="str">
        <f ca="1">IFERROR(IF(日收益率!$I73&gt;日收益率!$J73,IF('排序（修正久期）'!C73=1,日收益率!C74,""),IF('排序（修正久期）'!C73=MAX('排序（修正久期）'!$B73:$F73),日收益率!C74,"")),"")</f>
        <v/>
      </c>
      <c r="D74" s="4" t="str">
        <f ca="1">IFERROR(IF(日收益率!$I73&gt;日收益率!$J73,IF('排序（修正久期）'!D73=1,日收益率!D74,""),IF('排序（修正久期）'!D73=MAX('排序（修正久期）'!$B73:$F73),日收益率!D74,"")),"")</f>
        <v/>
      </c>
      <c r="E74" s="4">
        <f ca="1">IFERROR(IF(日收益率!$I73&gt;日收益率!$J73,IF('排序（修正久期）'!E73=1,日收益率!E74,""),IF('排序（修正久期）'!E73=MAX('排序（修正久期）'!$B73:$F73),日收益率!E74,"")),"")</f>
        <v>8.9671300136791032E-3</v>
      </c>
      <c r="F74" s="4" t="str">
        <f ca="1">IFERROR(IF(日收益率!$I73&gt;日收益率!$J73,IF('排序（修正久期）'!F73=1,日收益率!F74,""),IF('排序（修正久期）'!F73=MAX('排序（修正久期）'!$B73:$F73),日收益率!F74,"")),"")</f>
        <v/>
      </c>
      <c r="H74" s="9">
        <f t="shared" ca="1" si="1"/>
        <v>1.0352008108853139</v>
      </c>
    </row>
    <row r="75" spans="1:8" x14ac:dyDescent="0.15">
      <c r="A75" s="1">
        <v>42387</v>
      </c>
      <c r="B75" s="4" t="str">
        <f ca="1">IFERROR(IF(日收益率!$I74&gt;日收益率!$J74,IF('排序（修正久期）'!B74=1,日收益率!B75,""),IF('排序（修正久期）'!B74=MAX('排序（修正久期）'!$B74:$F74),日收益率!B75,"")),"")</f>
        <v/>
      </c>
      <c r="C75" s="4" t="str">
        <f ca="1">IFERROR(IF(日收益率!$I74&gt;日收益率!$J74,IF('排序（修正久期）'!C74=1,日收益率!C75,""),IF('排序（修正久期）'!C74=MAX('排序（修正久期）'!$B74:$F74),日收益率!C75,"")),"")</f>
        <v/>
      </c>
      <c r="D75" s="4" t="str">
        <f ca="1">IFERROR(IF(日收益率!$I74&gt;日收益率!$J74,IF('排序（修正久期）'!D74=1,日收益率!D75,""),IF('排序（修正久期）'!D74=MAX('排序（修正久期）'!$B74:$F74),日收益率!D75,"")),"")</f>
        <v/>
      </c>
      <c r="E75" s="4" t="str">
        <f ca="1">IFERROR(IF(日收益率!$I74&gt;日收益率!$J74,IF('排序（修正久期）'!E74=1,日收益率!E75,""),IF('排序（修正久期）'!E74=MAX('排序（修正久期）'!$B74:$F74),日收益率!E75,"")),"")</f>
        <v/>
      </c>
      <c r="F75" s="4">
        <f ca="1">IFERROR(IF(日收益率!$I74&gt;日收益率!$J74,IF('排序（修正久期）'!F74=1,日收益率!F75,""),IF('排序（修正久期）'!F74=MAX('排序（修正久期）'!$B74:$F74),日收益率!F75,"")),"")</f>
        <v>5.3685634378752844E-4</v>
      </c>
      <c r="H75" s="9">
        <f t="shared" ca="1" si="1"/>
        <v>1.0357565650077316</v>
      </c>
    </row>
    <row r="76" spans="1:8" x14ac:dyDescent="0.15">
      <c r="A76" s="1">
        <v>42388</v>
      </c>
      <c r="B76" s="4" t="str">
        <f ca="1">IFERROR(IF(日收益率!$I75&gt;日收益率!$J75,IF('排序（修正久期）'!B75=1,日收益率!B76,""),IF('排序（修正久期）'!B75=MAX('排序（修正久期）'!$B75:$F75),日收益率!B76,"")),"")</f>
        <v/>
      </c>
      <c r="C76" s="4" t="str">
        <f ca="1">IFERROR(IF(日收益率!$I75&gt;日收益率!$J75,IF('排序（修正久期）'!C75=1,日收益率!C76,""),IF('排序（修正久期）'!C75=MAX('排序（修正久期）'!$B75:$F75),日收益率!C76,"")),"")</f>
        <v/>
      </c>
      <c r="D76" s="4" t="str">
        <f ca="1">IFERROR(IF(日收益率!$I75&gt;日收益率!$J75,IF('排序（修正久期）'!D75=1,日收益率!D76,""),IF('排序（修正久期）'!D75=MAX('排序（修正久期）'!$B75:$F75),日收益率!D76,"")),"")</f>
        <v/>
      </c>
      <c r="E76" s="4" t="str">
        <f ca="1">IFERROR(IF(日收益率!$I75&gt;日收益率!$J75,IF('排序（修正久期）'!E75=1,日收益率!E76,""),IF('排序（修正久期）'!E75=MAX('排序（修正久期）'!$B75:$F75),日收益率!E76,"")),"")</f>
        <v/>
      </c>
      <c r="F76" s="4">
        <f ca="1">IFERROR(IF(日收益率!$I75&gt;日收益率!$J75,IF('排序（修正久期）'!F75=1,日收益率!F76,""),IF('排序（修正久期）'!F75=MAX('排序（修正久期）'!$B75:$F75),日收益率!F76,"")),"")</f>
        <v>1.7885609456680385E-4</v>
      </c>
      <c r="H76" s="9">
        <f t="shared" ca="1" si="1"/>
        <v>1.0359418163818708</v>
      </c>
    </row>
    <row r="77" spans="1:8" x14ac:dyDescent="0.15">
      <c r="A77" s="1">
        <v>42389</v>
      </c>
      <c r="B77" s="4" t="str">
        <f ca="1">IFERROR(IF(日收益率!$I76&gt;日收益率!$J76,IF('排序（修正久期）'!B76=1,日收益率!B77,""),IF('排序（修正久期）'!B76=MAX('排序（修正久期）'!$B76:$F76),日收益率!B77,"")),"")</f>
        <v/>
      </c>
      <c r="C77" s="4" t="str">
        <f ca="1">IFERROR(IF(日收益率!$I76&gt;日收益率!$J76,IF('排序（修正久期）'!C76=1,日收益率!C77,""),IF('排序（修正久期）'!C76=MAX('排序（修正久期）'!$B76:$F76),日收益率!C77,"")),"")</f>
        <v/>
      </c>
      <c r="D77" s="4" t="str">
        <f ca="1">IFERROR(IF(日收益率!$I76&gt;日收益率!$J76,IF('排序（修正久期）'!D76=1,日收益率!D77,""),IF('排序（修正久期）'!D76=MAX('排序（修正久期）'!$B76:$F76),日收益率!D77,"")),"")</f>
        <v/>
      </c>
      <c r="E77" s="4">
        <f ca="1">IFERROR(IF(日收益率!$I76&gt;日收益率!$J76,IF('排序（修正久期）'!E76=1,日收益率!E77,""),IF('排序（修正久期）'!E76=MAX('排序（修正久期）'!$B76:$F76),日收益率!E77,"")),"")</f>
        <v>-5.2153547917321852E-4</v>
      </c>
      <c r="F77" s="4" t="str">
        <f ca="1">IFERROR(IF(日收益率!$I76&gt;日收益率!$J76,IF('排序（修正久期）'!F76=1,日收益率!F77,""),IF('排序（修正久期）'!F76=MAX('排序（修正久期）'!$B76:$F76),日收益率!F77,"")),"")</f>
        <v/>
      </c>
      <c r="H77" s="9">
        <f t="shared" ca="1" si="1"/>
        <v>1.0354015359702684</v>
      </c>
    </row>
    <row r="78" spans="1:8" x14ac:dyDescent="0.15">
      <c r="A78" s="1">
        <v>42390</v>
      </c>
      <c r="B78" s="4" t="str">
        <f ca="1">IFERROR(IF(日收益率!$I77&gt;日收益率!$J77,IF('排序（修正久期）'!B77=1,日收益率!B78,""),IF('排序（修正久期）'!B77=MAX('排序（修正久期）'!$B77:$F77),日收益率!B78,"")),"")</f>
        <v/>
      </c>
      <c r="C78" s="4" t="str">
        <f ca="1">IFERROR(IF(日收益率!$I77&gt;日收益率!$J77,IF('排序（修正久期）'!C77=1,日收益率!C78,""),IF('排序（修正久期）'!C77=MAX('排序（修正久期）'!$B77:$F77),日收益率!C78,"")),"")</f>
        <v/>
      </c>
      <c r="D78" s="4" t="str">
        <f ca="1">IFERROR(IF(日收益率!$I77&gt;日收益率!$J77,IF('排序（修正久期）'!D77=1,日收益率!D78,""),IF('排序（修正久期）'!D77=MAX('排序（修正久期）'!$B77:$F77),日收益率!D78,"")),"")</f>
        <v/>
      </c>
      <c r="E78" s="4">
        <f ca="1">IFERROR(IF(日收益率!$I77&gt;日收益率!$J77,IF('排序（修正久期）'!E77=1,日收益率!E78,""),IF('排序（修正久期）'!E77=MAX('排序（修正久期）'!$B77:$F77),日收益率!E78,"")),"")</f>
        <v>1.9690853598519631E-4</v>
      </c>
      <c r="F78" s="4" t="str">
        <f ca="1">IFERROR(IF(日收益率!$I77&gt;日收益率!$J77,IF('排序（修正久期）'!F77=1,日收益率!F78,""),IF('排序（修正久期）'!F77=MAX('排序（修正久期）'!$B77:$F77),日收益率!F78,"")),"")</f>
        <v/>
      </c>
      <c r="H78" s="9">
        <f t="shared" ca="1" si="1"/>
        <v>1.0356054153708731</v>
      </c>
    </row>
    <row r="79" spans="1:8" x14ac:dyDescent="0.15">
      <c r="A79" s="1">
        <v>42391</v>
      </c>
      <c r="B79" s="4" t="str">
        <f ca="1">IFERROR(IF(日收益率!$I78&gt;日收益率!$J78,IF('排序（修正久期）'!B78=1,日收益率!B79,""),IF('排序（修正久期）'!B78=MAX('排序（修正久期）'!$B78:$F78),日收益率!B79,"")),"")</f>
        <v/>
      </c>
      <c r="C79" s="4" t="str">
        <f ca="1">IFERROR(IF(日收益率!$I78&gt;日收益率!$J78,IF('排序（修正久期）'!C78=1,日收益率!C79,""),IF('排序（修正久期）'!C78=MAX('排序（修正久期）'!$B78:$F78),日收益率!C79,"")),"")</f>
        <v/>
      </c>
      <c r="D79" s="4" t="str">
        <f ca="1">IFERROR(IF(日收益率!$I78&gt;日收益率!$J78,IF('排序（修正久期）'!D78=1,日收益率!D79,""),IF('排序（修正久期）'!D78=MAX('排序（修正久期）'!$B78:$F78),日收益率!D79,"")),"")</f>
        <v/>
      </c>
      <c r="E79" s="4">
        <f ca="1">IFERROR(IF(日收益率!$I78&gt;日收益率!$J78,IF('排序（修正久期）'!E78=1,日收益率!E79,""),IF('排序（修正久期）'!E78=MAX('排序（修正久期）'!$B78:$F78),日收益率!E79,"")),"")</f>
        <v>-3.0880429738585624E-3</v>
      </c>
      <c r="F79" s="4" t="str">
        <f ca="1">IFERROR(IF(日收益率!$I78&gt;日收益率!$J78,IF('排序（修正久期）'!F78=1,日收益率!F79,""),IF('排序（修正久期）'!F78=MAX('排序（修正久期）'!$B78:$F78),日收益率!F79,"")),"")</f>
        <v/>
      </c>
      <c r="H79" s="9">
        <f t="shared" ca="1" si="1"/>
        <v>1.0324074213442473</v>
      </c>
    </row>
    <row r="80" spans="1:8" x14ac:dyDescent="0.15">
      <c r="A80" s="1">
        <v>42394</v>
      </c>
      <c r="B80" s="4" t="str">
        <f ca="1">IFERROR(IF(日收益率!$I79&gt;日收益率!$J79,IF('排序（修正久期）'!B79=1,日收益率!B80,""),IF('排序（修正久期）'!B79=MAX('排序（修正久期）'!$B79:$F79),日收益率!B80,"")),"")</f>
        <v/>
      </c>
      <c r="C80" s="4" t="str">
        <f ca="1">IFERROR(IF(日收益率!$I79&gt;日收益率!$J79,IF('排序（修正久期）'!C79=1,日收益率!C80,""),IF('排序（修正久期）'!C79=MAX('排序（修正久期）'!$B79:$F79),日收益率!C80,"")),"")</f>
        <v/>
      </c>
      <c r="D80" s="4" t="str">
        <f ca="1">IFERROR(IF(日收益率!$I79&gt;日收益率!$J79,IF('排序（修正久期）'!D79=1,日收益率!D80,""),IF('排序（修正久期）'!D79=MAX('排序（修正久期）'!$B79:$F79),日收益率!D80,"")),"")</f>
        <v/>
      </c>
      <c r="E80" s="4">
        <f ca="1">IFERROR(IF(日收益率!$I79&gt;日收益率!$J79,IF('排序（修正久期）'!E79=1,日收益率!E80,""),IF('排序（修正久期）'!E79=MAX('排序（修正久期）'!$B79:$F79),日收益率!E80,"")),"")</f>
        <v>6.9541029207220717E-4</v>
      </c>
      <c r="F80" s="4" t="str">
        <f ca="1">IFERROR(IF(日收益率!$I79&gt;日收益率!$J79,IF('排序（修正久期）'!F79=1,日收益率!F80,""),IF('排序（修正久期）'!F79=MAX('排序（修正久期）'!$B79:$F79),日收益率!F80,"")),"")</f>
        <v/>
      </c>
      <c r="H80" s="9">
        <f t="shared" ca="1" si="1"/>
        <v>1.0331253680906618</v>
      </c>
    </row>
    <row r="81" spans="1:8" x14ac:dyDescent="0.15">
      <c r="A81" s="1">
        <v>42395</v>
      </c>
      <c r="B81" s="4" t="str">
        <f ca="1">IFERROR(IF(日收益率!$I80&gt;日收益率!$J80,IF('排序（修正久期）'!B80=1,日收益率!B81,""),IF('排序（修正久期）'!B80=MAX('排序（修正久期）'!$B80:$F80),日收益率!B81,"")),"")</f>
        <v/>
      </c>
      <c r="C81" s="4" t="str">
        <f ca="1">IFERROR(IF(日收益率!$I80&gt;日收益率!$J80,IF('排序（修正久期）'!C80=1,日收益率!C81,""),IF('排序（修正久期）'!C80=MAX('排序（修正久期）'!$B80:$F80),日收益率!C81,"")),"")</f>
        <v/>
      </c>
      <c r="D81" s="4" t="str">
        <f ca="1">IFERROR(IF(日收益率!$I80&gt;日收益率!$J80,IF('排序（修正久期）'!D80=1,日收益率!D81,""),IF('排序（修正久期）'!D80=MAX('排序（修正久期）'!$B80:$F80),日收益率!D81,"")),"")</f>
        <v/>
      </c>
      <c r="E81" s="4">
        <f ca="1">IFERROR(IF(日收益率!$I80&gt;日收益率!$J80,IF('排序（修正久期）'!E80=1,日收益率!E81,""),IF('排序（修正久期）'!E80=MAX('排序（修正久期）'!$B80:$F80),日收益率!E81,"")),"")</f>
        <v>-1.3461568279751202E-3</v>
      </c>
      <c r="F81" s="4" t="str">
        <f ca="1">IFERROR(IF(日收益率!$I80&gt;日收益率!$J80,IF('排序（修正久期）'!F80=1,日收益率!F81,""),IF('排序（修正久期）'!F80=MAX('排序（修正久期）'!$B80:$F80),日收益率!F81,"")),"")</f>
        <v/>
      </c>
      <c r="H81" s="9">
        <f t="shared" ca="1" si="1"/>
        <v>1.0317346193222523</v>
      </c>
    </row>
    <row r="82" spans="1:8" x14ac:dyDescent="0.15">
      <c r="A82" s="1">
        <v>42396</v>
      </c>
      <c r="B82" s="4" t="str">
        <f ca="1">IFERROR(IF(日收益率!$I81&gt;日收益率!$J81,IF('排序（修正久期）'!B81=1,日收益率!B82,""),IF('排序（修正久期）'!B81=MAX('排序（修正久期）'!$B81:$F81),日收益率!B82,"")),"")</f>
        <v/>
      </c>
      <c r="C82" s="4" t="str">
        <f ca="1">IFERROR(IF(日收益率!$I81&gt;日收益率!$J81,IF('排序（修正久期）'!C81=1,日收益率!C82,""),IF('排序（修正久期）'!C81=MAX('排序（修正久期）'!$B81:$F81),日收益率!C82,"")),"")</f>
        <v/>
      </c>
      <c r="D82" s="4" t="str">
        <f ca="1">IFERROR(IF(日收益率!$I81&gt;日收益率!$J81,IF('排序（修正久期）'!D81=1,日收益率!D82,""),IF('排序（修正久期）'!D81=MAX('排序（修正久期）'!$B81:$F81),日收益率!D82,"")),"")</f>
        <v/>
      </c>
      <c r="E82" s="4">
        <f ca="1">IFERROR(IF(日收益率!$I81&gt;日收益率!$J81,IF('排序（修正久期）'!E81=1,日收益率!E82,""),IF('排序（修正久期）'!E81=MAX('排序（修正久期）'!$B81:$F81),日收益率!E82,"")),"")</f>
        <v>3.0064702627630169E-4</v>
      </c>
      <c r="F82" s="4" t="str">
        <f ca="1">IFERROR(IF(日收益率!$I81&gt;日收益率!$J81,IF('排序（修正久期）'!F81=1,日收益率!F82,""),IF('排序（修正久期）'!F81=MAX('排序（修正久期）'!$B81:$F81),日收益率!F82,"")),"")</f>
        <v/>
      </c>
      <c r="H82" s="9">
        <f t="shared" ca="1" si="1"/>
        <v>1.032044807267458</v>
      </c>
    </row>
    <row r="83" spans="1:8" x14ac:dyDescent="0.15">
      <c r="A83" s="1">
        <v>42397</v>
      </c>
      <c r="B83" s="4" t="str">
        <f ca="1">IFERROR(IF(日收益率!$I82&gt;日收益率!$J82,IF('排序（修正久期）'!B82=1,日收益率!B83,""),IF('排序（修正久期）'!B82=MAX('排序（修正久期）'!$B82:$F82),日收益率!B83,"")),"")</f>
        <v/>
      </c>
      <c r="C83" s="4" t="str">
        <f ca="1">IFERROR(IF(日收益率!$I82&gt;日收益率!$J82,IF('排序（修正久期）'!C82=1,日收益率!C83,""),IF('排序（修正久期）'!C82=MAX('排序（修正久期）'!$B82:$F82),日收益率!C83,"")),"")</f>
        <v/>
      </c>
      <c r="D83" s="4" t="str">
        <f ca="1">IFERROR(IF(日收益率!$I82&gt;日收益率!$J82,IF('排序（修正久期）'!D82=1,日收益率!D83,""),IF('排序（修正久期）'!D82=MAX('排序（修正久期）'!$B82:$F82),日收益率!D83,"")),"")</f>
        <v/>
      </c>
      <c r="E83" s="4">
        <f ca="1">IFERROR(IF(日收益率!$I82&gt;日收益率!$J82,IF('排序（修正久期）'!E82=1,日收益率!E83,""),IF('排序（修正久期）'!E82=MAX('排序（修正久期）'!$B82:$F82),日收益率!E83,"")),"")</f>
        <v>-1.141550900611743E-3</v>
      </c>
      <c r="F83" s="4" t="str">
        <f ca="1">IFERROR(IF(日收益率!$I82&gt;日收益率!$J82,IF('排序（修正久期）'!F82=1,日收益率!F83,""),IF('排序（修正久期）'!F82=MAX('排序（修正久期）'!$B82:$F82),日收益率!F83,"")),"")</f>
        <v/>
      </c>
      <c r="H83" s="9">
        <f t="shared" ca="1" si="1"/>
        <v>1.0308666755882501</v>
      </c>
    </row>
    <row r="84" spans="1:8" x14ac:dyDescent="0.15">
      <c r="A84" s="1">
        <v>42398</v>
      </c>
      <c r="B84" s="4" t="str">
        <f ca="1">IFERROR(IF(日收益率!$I83&gt;日收益率!$J83,IF('排序（修正久期）'!B83=1,日收益率!B84,""),IF('排序（修正久期）'!B83=MAX('排序（修正久期）'!$B83:$F83),日收益率!B84,"")),"")</f>
        <v/>
      </c>
      <c r="C84" s="4" t="str">
        <f ca="1">IFERROR(IF(日收益率!$I83&gt;日收益率!$J83,IF('排序（修正久期）'!C83=1,日收益率!C84,""),IF('排序（修正久期）'!C83=MAX('排序（修正久期）'!$B83:$F83),日收益率!C84,"")),"")</f>
        <v/>
      </c>
      <c r="D84" s="4" t="str">
        <f ca="1">IFERROR(IF(日收益率!$I83&gt;日收益率!$J83,IF('排序（修正久期）'!D83=1,日收益率!D84,""),IF('排序（修正久期）'!D83=MAX('排序（修正久期）'!$B83:$F83),日收益率!D84,"")),"")</f>
        <v/>
      </c>
      <c r="E84" s="4" t="str">
        <f ca="1">IFERROR(IF(日收益率!$I83&gt;日收益率!$J83,IF('排序（修正久期）'!E83=1,日收益率!E84,""),IF('排序（修正久期）'!E83=MAX('排序（修正久期）'!$B83:$F83),日收益率!E84,"")),"")</f>
        <v/>
      </c>
      <c r="F84" s="4">
        <f ca="1">IFERROR(IF(日收益率!$I83&gt;日收益率!$J83,IF('排序（修正久期）'!F83=1,日收益率!F84,""),IF('排序（修正久期）'!F83=MAX('排序（修正久期）'!$B83:$F83),日收益率!F84,"")),"")</f>
        <v>-5.9469957675306606E-4</v>
      </c>
      <c r="H84" s="9">
        <f t="shared" ca="1" si="1"/>
        <v>1.0302536196125889</v>
      </c>
    </row>
    <row r="85" spans="1:8" x14ac:dyDescent="0.15">
      <c r="A85" s="1">
        <v>42401</v>
      </c>
      <c r="B85" s="4" t="str">
        <f ca="1">IFERROR(IF(日收益率!$I84&gt;日收益率!$J84,IF('排序（修正久期）'!B84=1,日收益率!B85,""),IF('排序（修正久期）'!B84=MAX('排序（修正久期）'!$B84:$F84),日收益率!B85,"")),"")</f>
        <v/>
      </c>
      <c r="C85" s="4" t="str">
        <f ca="1">IFERROR(IF(日收益率!$I84&gt;日收益率!$J84,IF('排序（修正久期）'!C84=1,日收益率!C85,""),IF('排序（修正久期）'!C84=MAX('排序（修正久期）'!$B84:$F84),日收益率!C85,"")),"")</f>
        <v/>
      </c>
      <c r="D85" s="4" t="str">
        <f ca="1">IFERROR(IF(日收益率!$I84&gt;日收益率!$J84,IF('排序（修正久期）'!D84=1,日收益率!D85,""),IF('排序（修正久期）'!D84=MAX('排序（修正久期）'!$B84:$F84),日收益率!D85,"")),"")</f>
        <v/>
      </c>
      <c r="E85" s="4" t="str">
        <f ca="1">IFERROR(IF(日收益率!$I84&gt;日收益率!$J84,IF('排序（修正久期）'!E84=1,日收益率!E85,""),IF('排序（修正久期）'!E84=MAX('排序（修正久期）'!$B84:$F84),日收益率!E85,"")),"")</f>
        <v/>
      </c>
      <c r="F85" s="4">
        <f ca="1">IFERROR(IF(日收益率!$I84&gt;日收益率!$J84,IF('排序（修正久期）'!F84=1,日收益率!F85,""),IF('排序（修正久期）'!F84=MAX('排序（修正久期）'!$B84:$F84),日收益率!F85,"")),"")</f>
        <v>7.4601726268475055E-4</v>
      </c>
      <c r="H85" s="9">
        <f t="shared" ca="1" si="1"/>
        <v>1.0310222065977632</v>
      </c>
    </row>
    <row r="86" spans="1:8" x14ac:dyDescent="0.15">
      <c r="A86" s="1">
        <v>42402</v>
      </c>
      <c r="B86" s="4" t="str">
        <f ca="1">IFERROR(IF(日收益率!$I85&gt;日收益率!$J85,IF('排序（修正久期）'!B85=1,日收益率!B86,""),IF('排序（修正久期）'!B85=MAX('排序（修正久期）'!$B85:$F85),日收益率!B86,"")),"")</f>
        <v/>
      </c>
      <c r="C86" s="4" t="str">
        <f ca="1">IFERROR(IF(日收益率!$I85&gt;日收益率!$J85,IF('排序（修正久期）'!C85=1,日收益率!C86,""),IF('排序（修正久期）'!C85=MAX('排序（修正久期）'!$B85:$F85),日收益率!C86,"")),"")</f>
        <v/>
      </c>
      <c r="D86" s="4" t="str">
        <f ca="1">IFERROR(IF(日收益率!$I85&gt;日收益率!$J85,IF('排序（修正久期）'!D85=1,日收益率!D86,""),IF('排序（修正久期）'!D85=MAX('排序（修正久期）'!$B85:$F85),日收益率!D86,"")),"")</f>
        <v/>
      </c>
      <c r="E86" s="4" t="str">
        <f ca="1">IFERROR(IF(日收益率!$I85&gt;日收益率!$J85,IF('排序（修正久期）'!E85=1,日收益率!E86,""),IF('排序（修正久期）'!E85=MAX('排序（修正久期）'!$B85:$F85),日收益率!E86,"")),"")</f>
        <v/>
      </c>
      <c r="F86" s="4">
        <f ca="1">IFERROR(IF(日收益率!$I85&gt;日收益率!$J85,IF('排序（修正久期）'!F85=1,日收益率!F86,""),IF('排序（修正久期）'!F85=MAX('排序（修正久期）'!$B85:$F85),日收益率!F86,"")),"")</f>
        <v>-3.9021439003849023E-3</v>
      </c>
      <c r="H86" s="9">
        <f t="shared" ca="1" si="1"/>
        <v>1.0269990095831263</v>
      </c>
    </row>
    <row r="87" spans="1:8" x14ac:dyDescent="0.15">
      <c r="A87" s="1">
        <v>42403</v>
      </c>
      <c r="B87" s="4" t="str">
        <f ca="1">IFERROR(IF(日收益率!$I86&gt;日收益率!$J86,IF('排序（修正久期）'!B86=1,日收益率!B87,""),IF('排序（修正久期）'!B86=MAX('排序（修正久期）'!$B86:$F86),日收益率!B87,"")),"")</f>
        <v/>
      </c>
      <c r="C87" s="4" t="str">
        <f ca="1">IFERROR(IF(日收益率!$I86&gt;日收益率!$J86,IF('排序（修正久期）'!C86=1,日收益率!C87,""),IF('排序（修正久期）'!C86=MAX('排序（修正久期）'!$B86:$F86),日收益率!C87,"")),"")</f>
        <v/>
      </c>
      <c r="D87" s="4" t="str">
        <f ca="1">IFERROR(IF(日收益率!$I86&gt;日收益率!$J86,IF('排序（修正久期）'!D86=1,日收益率!D87,""),IF('排序（修正久期）'!D86=MAX('排序（修正久期）'!$B86:$F86),日收益率!D87,"")),"")</f>
        <v/>
      </c>
      <c r="E87" s="4" t="str">
        <f ca="1">IFERROR(IF(日收益率!$I86&gt;日收益率!$J86,IF('排序（修正久期）'!E86=1,日收益率!E87,""),IF('排序（修正久期）'!E86=MAX('排序（修正久期）'!$B86:$F86),日收益率!E87,"")),"")</f>
        <v/>
      </c>
      <c r="F87" s="4">
        <f ca="1">IFERROR(IF(日收益率!$I86&gt;日收益率!$J86,IF('排序（修正久期）'!F86=1,日收益率!F87,""),IF('排序（修正久期）'!F86=MAX('排序（修正久期）'!$B86:$F86),日收益率!F87,"")),"")</f>
        <v>-1.086316981407931E-4</v>
      </c>
      <c r="H87" s="9">
        <f t="shared" ca="1" si="1"/>
        <v>1.0268874449367265</v>
      </c>
    </row>
    <row r="88" spans="1:8" x14ac:dyDescent="0.15">
      <c r="A88" s="1">
        <v>42404</v>
      </c>
      <c r="B88" s="4" t="str">
        <f ca="1">IFERROR(IF(日收益率!$I87&gt;日收益率!$J87,IF('排序（修正久期）'!B87=1,日收益率!B88,""),IF('排序（修正久期）'!B87=MAX('排序（修正久期）'!$B87:$F87),日收益率!B88,"")),"")</f>
        <v/>
      </c>
      <c r="C88" s="4" t="str">
        <f ca="1">IFERROR(IF(日收益率!$I87&gt;日收益率!$J87,IF('排序（修正久期）'!C87=1,日收益率!C88,""),IF('排序（修正久期）'!C87=MAX('排序（修正久期）'!$B87:$F87),日收益率!C88,"")),"")</f>
        <v/>
      </c>
      <c r="D88" s="4" t="str">
        <f ca="1">IFERROR(IF(日收益率!$I87&gt;日收益率!$J87,IF('排序（修正久期）'!D87=1,日收益率!D88,""),IF('排序（修正久期）'!D87=MAX('排序（修正久期）'!$B87:$F87),日收益率!D88,"")),"")</f>
        <v/>
      </c>
      <c r="E88" s="4" t="str">
        <f ca="1">IFERROR(IF(日收益率!$I87&gt;日收益率!$J87,IF('排序（修正久期）'!E87=1,日收益率!E88,""),IF('排序（修正久期）'!E87=MAX('排序（修正久期）'!$B87:$F87),日收益率!E88,"")),"")</f>
        <v/>
      </c>
      <c r="F88" s="4">
        <f ca="1">IFERROR(IF(日收益率!$I87&gt;日收益率!$J87,IF('排序（修正久期）'!F87=1,日收益率!F88,""),IF('排序（修正久期）'!F87=MAX('排序（修正久期）'!$B87:$F87),日收益率!F88,"")),"")</f>
        <v>6.7273339821616318E-4</v>
      </c>
      <c r="H88" s="9">
        <f t="shared" ca="1" si="1"/>
        <v>1.0275782664171442</v>
      </c>
    </row>
    <row r="89" spans="1:8" x14ac:dyDescent="0.15">
      <c r="A89" s="1">
        <v>42405</v>
      </c>
      <c r="B89" s="4" t="str">
        <f ca="1">IFERROR(IF(日收益率!$I88&gt;日收益率!$J88,IF('排序（修正久期）'!B88=1,日收益率!B89,""),IF('排序（修正久期）'!B88=MAX('排序（修正久期）'!$B88:$F88),日收益率!B89,"")),"")</f>
        <v/>
      </c>
      <c r="C89" s="4" t="str">
        <f ca="1">IFERROR(IF(日收益率!$I88&gt;日收益率!$J88,IF('排序（修正久期）'!C88=1,日收益率!C89,""),IF('排序（修正久期）'!C88=MAX('排序（修正久期）'!$B88:$F88),日收益率!C89,"")),"")</f>
        <v/>
      </c>
      <c r="D89" s="4" t="str">
        <f ca="1">IFERROR(IF(日收益率!$I88&gt;日收益率!$J88,IF('排序（修正久期）'!D88=1,日收益率!D89,""),IF('排序（修正久期）'!D88=MAX('排序（修正久期）'!$B88:$F88),日收益率!D89,"")),"")</f>
        <v/>
      </c>
      <c r="E89" s="4" t="str">
        <f ca="1">IFERROR(IF(日收益率!$I88&gt;日收益率!$J88,IF('排序（修正久期）'!E88=1,日收益率!E89,""),IF('排序（修正久期）'!E88=MAX('排序（修正久期）'!$B88:$F88),日收益率!E89,"")),"")</f>
        <v/>
      </c>
      <c r="F89" s="4">
        <f ca="1">IFERROR(IF(日收益率!$I88&gt;日收益率!$J88,IF('排序（修正久期）'!F88=1,日收益率!F89,""),IF('排序（修正久期）'!F88=MAX('排序（修正久期）'!$B88:$F88),日收益率!F89,"")),"")</f>
        <v>8.4807970676350486E-3</v>
      </c>
      <c r="H89" s="9">
        <f t="shared" ca="1" si="1"/>
        <v>1.0362929491657402</v>
      </c>
    </row>
    <row r="90" spans="1:8" x14ac:dyDescent="0.15">
      <c r="A90" s="1">
        <v>42415</v>
      </c>
      <c r="B90" s="4" t="str">
        <f ca="1">IFERROR(IF(日收益率!$I89&gt;日收益率!$J89,IF('排序（修正久期）'!B89=1,日收益率!B90,""),IF('排序（修正久期）'!B89=MAX('排序（修正久期）'!$B89:$F89),日收益率!B90,"")),"")</f>
        <v/>
      </c>
      <c r="C90" s="4" t="str">
        <f ca="1">IFERROR(IF(日收益率!$I89&gt;日收益率!$J89,IF('排序（修正久期）'!C89=1,日收益率!C90,""),IF('排序（修正久期）'!C89=MAX('排序（修正久期）'!$B89:$F89),日收益率!C90,"")),"")</f>
        <v/>
      </c>
      <c r="D90" s="4" t="str">
        <f ca="1">IFERROR(IF(日收益率!$I89&gt;日收益率!$J89,IF('排序（修正久期）'!D89=1,日收益率!D90,""),IF('排序（修正久期）'!D89=MAX('排序（修正久期）'!$B89:$F89),日收益率!D90,"")),"")</f>
        <v/>
      </c>
      <c r="E90" s="4" t="str">
        <f ca="1">IFERROR(IF(日收益率!$I89&gt;日收益率!$J89,IF('排序（修正久期）'!E89=1,日收益率!E90,""),IF('排序（修正久期）'!E89=MAX('排序（修正久期）'!$B89:$F89),日收益率!E90,"")),"")</f>
        <v/>
      </c>
      <c r="F90" s="4">
        <f ca="1">IFERROR(IF(日收益率!$I89&gt;日收益率!$J89,IF('排序（修正久期）'!F89=1,日收益率!F90,""),IF('排序（修正久期）'!F89=MAX('排序（修正久期）'!$B89:$F89),日收益率!F90,"")),"")</f>
        <v>3.2787789418862179E-3</v>
      </c>
      <c r="H90" s="9">
        <f t="shared" ca="1" si="1"/>
        <v>1.0396907246650899</v>
      </c>
    </row>
    <row r="91" spans="1:8" x14ac:dyDescent="0.15">
      <c r="A91" s="1">
        <v>42416</v>
      </c>
      <c r="B91" s="4" t="str">
        <f ca="1">IFERROR(IF(日收益率!$I90&gt;日收益率!$J90,IF('排序（修正久期）'!B90=1,日收益率!B91,""),IF('排序（修正久期）'!B90=MAX('排序（修正久期）'!$B90:$F90),日收益率!B91,"")),"")</f>
        <v/>
      </c>
      <c r="C91" s="4" t="str">
        <f ca="1">IFERROR(IF(日收益率!$I90&gt;日收益率!$J90,IF('排序（修正久期）'!C90=1,日收益率!C91,""),IF('排序（修正久期）'!C90=MAX('排序（修正久期）'!$B90:$F90),日收益率!C91,"")),"")</f>
        <v/>
      </c>
      <c r="D91" s="4" t="str">
        <f ca="1">IFERROR(IF(日收益率!$I90&gt;日收益率!$J90,IF('排序（修正久期）'!D90=1,日收益率!D91,""),IF('排序（修正久期）'!D90=MAX('排序（修正久期）'!$B90:$F90),日收益率!D91,"")),"")</f>
        <v/>
      </c>
      <c r="E91" s="4">
        <f ca="1">IFERROR(IF(日收益率!$I90&gt;日收益率!$J90,IF('排序（修正久期）'!E90=1,日收益率!E91,""),IF('排序（修正久期）'!E90=MAX('排序（修正久期）'!$B90:$F90),日收益率!E91,"")),"")</f>
        <v>-1.6669885156702646E-3</v>
      </c>
      <c r="F91" s="4" t="str">
        <f ca="1">IFERROR(IF(日收益率!$I90&gt;日收益率!$J90,IF('排序（修正久期）'!F90=1,日收益率!F91,""),IF('排序（修正久期）'!F90=MAX('排序（修正久期）'!$B90:$F90),日收益率!F91,"")),"")</f>
        <v/>
      </c>
      <c r="H91" s="9">
        <f t="shared" ca="1" si="1"/>
        <v>1.0379575721672243</v>
      </c>
    </row>
    <row r="92" spans="1:8" x14ac:dyDescent="0.15">
      <c r="A92" s="1">
        <v>42417</v>
      </c>
      <c r="B92" s="4" t="str">
        <f ca="1">IFERROR(IF(日收益率!$I91&gt;日收益率!$J91,IF('排序（修正久期）'!B91=1,日收益率!B92,""),IF('排序（修正久期）'!B91=MAX('排序（修正久期）'!$B91:$F91),日收益率!B92,"")),"")</f>
        <v/>
      </c>
      <c r="C92" s="4" t="str">
        <f ca="1">IFERROR(IF(日收益率!$I91&gt;日收益率!$J91,IF('排序（修正久期）'!C91=1,日收益率!C92,""),IF('排序（修正久期）'!C91=MAX('排序（修正久期）'!$B91:$F91),日收益率!C92,"")),"")</f>
        <v/>
      </c>
      <c r="D92" s="4" t="str">
        <f ca="1">IFERROR(IF(日收益率!$I91&gt;日收益率!$J91,IF('排序（修正久期）'!D91=1,日收益率!D92,""),IF('排序（修正久期）'!D91=MAX('排序（修正久期）'!$B91:$F91),日收益率!D92,"")),"")</f>
        <v/>
      </c>
      <c r="E92" s="4">
        <f ca="1">IFERROR(IF(日收益率!$I91&gt;日收益率!$J91,IF('排序（修正久期）'!E91=1,日收益率!E92,""),IF('排序（修正久期）'!E91=MAX('排序（修正久期）'!$B91:$F91),日收益率!E92,"")),"")</f>
        <v>-1.1236114864376923E-4</v>
      </c>
      <c r="F92" s="4" t="str">
        <f ca="1">IFERROR(IF(日收益率!$I91&gt;日收益率!$J91,IF('排序（修正久期）'!F91=1,日收益率!F92,""),IF('排序（修正久期）'!F91=MAX('排序（修正久期）'!$B91:$F91),日收益率!F92,"")),"")</f>
        <v/>
      </c>
      <c r="H92" s="9">
        <f t="shared" ca="1" si="1"/>
        <v>1.037840946062172</v>
      </c>
    </row>
    <row r="93" spans="1:8" x14ac:dyDescent="0.15">
      <c r="A93" s="1">
        <v>42418</v>
      </c>
      <c r="B93" s="4" t="str">
        <f ca="1">IFERROR(IF(日收益率!$I92&gt;日收益率!$J92,IF('排序（修正久期）'!B92=1,日收益率!B93,""),IF('排序（修正久期）'!B92=MAX('排序（修正久期）'!$B92:$F92),日收益率!B93,"")),"")</f>
        <v/>
      </c>
      <c r="C93" s="4" t="str">
        <f ca="1">IFERROR(IF(日收益率!$I92&gt;日收益率!$J92,IF('排序（修正久期）'!C92=1,日收益率!C93,""),IF('排序（修正久期）'!C92=MAX('排序（修正久期）'!$B92:$F92),日收益率!C93,"")),"")</f>
        <v/>
      </c>
      <c r="D93" s="4" t="str">
        <f ca="1">IFERROR(IF(日收益率!$I92&gt;日收益率!$J92,IF('排序（修正久期）'!D92=1,日收益率!D93,""),IF('排序（修正久期）'!D92=MAX('排序（修正久期）'!$B92:$F92),日收益率!D93,"")),"")</f>
        <v/>
      </c>
      <c r="E93" s="4">
        <f ca="1">IFERROR(IF(日收益率!$I92&gt;日收益率!$J92,IF('排序（修正久期）'!E92=1,日收益率!E93,""),IF('排序（修正久期）'!E92=MAX('排序（修正久期）'!$B92:$F92),日收益率!E93,"")),"")</f>
        <v>1.3413730368372345E-3</v>
      </c>
      <c r="F93" s="4" t="str">
        <f ca="1">IFERROR(IF(日收益率!$I92&gt;日收益率!$J92,IF('排序（修正久期）'!F92=1,日收益率!F93,""),IF('排序（修正久期）'!F92=MAX('排序（修正久期）'!$B92:$F92),日收益率!F93,"")),"")</f>
        <v/>
      </c>
      <c r="H93" s="9">
        <f t="shared" ca="1" si="1"/>
        <v>1.0392330779237455</v>
      </c>
    </row>
    <row r="94" spans="1:8" x14ac:dyDescent="0.15">
      <c r="A94" s="1">
        <v>42419</v>
      </c>
      <c r="B94" s="4" t="str">
        <f ca="1">IFERROR(IF(日收益率!$I93&gt;日收益率!$J93,IF('排序（修正久期）'!B93=1,日收益率!B94,""),IF('排序（修正久期）'!B93=MAX('排序（修正久期）'!$B93:$F93),日收益率!B94,"")),"")</f>
        <v/>
      </c>
      <c r="C94" s="4" t="str">
        <f ca="1">IFERROR(IF(日收益率!$I93&gt;日收益率!$J93,IF('排序（修正久期）'!C93=1,日收益率!C94,""),IF('排序（修正久期）'!C93=MAX('排序（修正久期）'!$B93:$F93),日收益率!C94,"")),"")</f>
        <v/>
      </c>
      <c r="D94" s="4" t="str">
        <f ca="1">IFERROR(IF(日收益率!$I93&gt;日收益率!$J93,IF('排序（修正久期）'!D93=1,日收益率!D94,""),IF('排序（修正久期）'!D93=MAX('排序（修正久期）'!$B93:$F93),日收益率!D94,"")),"")</f>
        <v/>
      </c>
      <c r="E94" s="4">
        <f ca="1">IFERROR(IF(日收益率!$I93&gt;日收益率!$J93,IF('排序（修正久期）'!E93=1,日收益率!E94,""),IF('排序（修正久期）'!E93=MAX('排序（修正久期）'!$B93:$F93),日收益率!E94,"")),"")</f>
        <v>2.272875784497197E-3</v>
      </c>
      <c r="F94" s="4" t="str">
        <f ca="1">IFERROR(IF(日收益率!$I93&gt;日收益率!$J93,IF('排序（修正久期）'!F93=1,日收益率!F94,""),IF('排序（修正久期）'!F93=MAX('排序（修正久期）'!$B93:$F93),日收益率!F94,"")),"")</f>
        <v/>
      </c>
      <c r="H94" s="9">
        <f t="shared" ca="1" si="1"/>
        <v>1.041595125621007</v>
      </c>
    </row>
    <row r="95" spans="1:8" x14ac:dyDescent="0.15">
      <c r="A95" s="1">
        <v>42422</v>
      </c>
      <c r="B95" s="4" t="str">
        <f ca="1">IFERROR(IF(日收益率!$I94&gt;日收益率!$J94,IF('排序（修正久期）'!B94=1,日收益率!B95,""),IF('排序（修正久期）'!B94=MAX('排序（修正久期）'!$B94:$F94),日收益率!B95,"")),"")</f>
        <v/>
      </c>
      <c r="C95" s="4" t="str">
        <f ca="1">IFERROR(IF(日收益率!$I94&gt;日收益率!$J94,IF('排序（修正久期）'!C94=1,日收益率!C95,""),IF('排序（修正久期）'!C94=MAX('排序（修正久期）'!$B94:$F94),日收益率!C95,"")),"")</f>
        <v/>
      </c>
      <c r="D95" s="4" t="str">
        <f ca="1">IFERROR(IF(日收益率!$I94&gt;日收益率!$J94,IF('排序（修正久期）'!D94=1,日收益率!D95,""),IF('排序（修正久期）'!D94=MAX('排序（修正久期）'!$B94:$F94),日收益率!D95,"")),"")</f>
        <v/>
      </c>
      <c r="E95" s="4">
        <f ca="1">IFERROR(IF(日收益率!$I94&gt;日收益率!$J94,IF('排序（修正久期）'!E94=1,日收益率!E95,""),IF('排序（修正久期）'!E94=MAX('排序（修正久期）'!$B94:$F94),日收益率!E95,"")),"")</f>
        <v>8.0220649305373648E-4</v>
      </c>
      <c r="F95" s="4" t="str">
        <f ca="1">IFERROR(IF(日收益率!$I94&gt;日收益率!$J94,IF('排序（修正久期）'!F94=1,日收益率!F95,""),IF('排序（修正久期）'!F94=MAX('排序（修正久期）'!$B94:$F94),日收益率!F95,"")),"")</f>
        <v/>
      </c>
      <c r="H95" s="9">
        <f t="shared" ca="1" si="1"/>
        <v>1.0424306999939132</v>
      </c>
    </row>
    <row r="96" spans="1:8" x14ac:dyDescent="0.15">
      <c r="A96" s="1">
        <v>42423</v>
      </c>
      <c r="B96" s="4" t="str">
        <f ca="1">IFERROR(IF(日收益率!$I95&gt;日收益率!$J95,IF('排序（修正久期）'!B95=1,日收益率!B96,""),IF('排序（修正久期）'!B95=MAX('排序（修正久期）'!$B95:$F95),日收益率!B96,"")),"")</f>
        <v/>
      </c>
      <c r="C96" s="4" t="str">
        <f ca="1">IFERROR(IF(日收益率!$I95&gt;日收益率!$J95,IF('排序（修正久期）'!C95=1,日收益率!C96,""),IF('排序（修正久期）'!C95=MAX('排序（修正久期）'!$B95:$F95),日收益率!C96,"")),"")</f>
        <v/>
      </c>
      <c r="D96" s="4" t="str">
        <f ca="1">IFERROR(IF(日收益率!$I95&gt;日收益率!$J95,IF('排序（修正久期）'!D95=1,日收益率!D96,""),IF('排序（修正久期）'!D95=MAX('排序（修正久期）'!$B95:$F95),日收益率!D96,"")),"")</f>
        <v/>
      </c>
      <c r="E96" s="4">
        <f ca="1">IFERROR(IF(日收益率!$I95&gt;日收益率!$J95,IF('排序（修正久期）'!E95=1,日收益率!E96,""),IF('排序（修正久期）'!E95=MAX('排序（修正久期）'!$B95:$F95),日收益率!E96,"")),"")</f>
        <v>3.9200135954229332E-3</v>
      </c>
      <c r="F96" s="4" t="str">
        <f ca="1">IFERROR(IF(日收益率!$I95&gt;日收益率!$J95,IF('排序（修正久期）'!F95=1,日收益率!F96,""),IF('排序（修正久期）'!F95=MAX('排序（修正久期）'!$B95:$F95),日收益率!F96,"")),"")</f>
        <v/>
      </c>
      <c r="H96" s="9">
        <f t="shared" ca="1" si="1"/>
        <v>1.0465170425101755</v>
      </c>
    </row>
    <row r="97" spans="1:8" x14ac:dyDescent="0.15">
      <c r="A97" s="1">
        <v>42424</v>
      </c>
      <c r="B97" s="4" t="str">
        <f ca="1">IFERROR(IF(日收益率!$I96&gt;日收益率!$J96,IF('排序（修正久期）'!B96=1,日收益率!B97,""),IF('排序（修正久期）'!B96=MAX('排序（修正久期）'!$B96:$F96),日收益率!B97,"")),"")</f>
        <v/>
      </c>
      <c r="C97" s="4" t="str">
        <f ca="1">IFERROR(IF(日收益率!$I96&gt;日收益率!$J96,IF('排序（修正久期）'!C96=1,日收益率!C97,""),IF('排序（修正久期）'!C96=MAX('排序（修正久期）'!$B96:$F96),日收益率!C97,"")),"")</f>
        <v/>
      </c>
      <c r="D97" s="4" t="str">
        <f ca="1">IFERROR(IF(日收益率!$I96&gt;日收益率!$J96,IF('排序（修正久期）'!D96=1,日收益率!D97,""),IF('排序（修正久期）'!D96=MAX('排序（修正久期）'!$B96:$F96),日收益率!D97,"")),"")</f>
        <v/>
      </c>
      <c r="E97" s="4">
        <f ca="1">IFERROR(IF(日收益率!$I96&gt;日收益率!$J96,IF('排序（修正久期）'!E96=1,日收益率!E97,""),IF('排序（修正久期）'!E96=MAX('排序（修正久期）'!$B96:$F96),日收益率!E97,"")),"")</f>
        <v>-5.2335488821919629E-4</v>
      </c>
      <c r="F97" s="4" t="str">
        <f ca="1">IFERROR(IF(日收益率!$I96&gt;日收益率!$J96,IF('排序（修正久期）'!F96=1,日收益率!F97,""),IF('排序（修正久期）'!F96=MAX('排序（修正久期）'!$B96:$F96),日收益率!F97,"")),"")</f>
        <v/>
      </c>
      <c r="H97" s="9">
        <f t="shared" ca="1" si="1"/>
        <v>1.0459693427003731</v>
      </c>
    </row>
    <row r="98" spans="1:8" x14ac:dyDescent="0.15">
      <c r="A98" s="1">
        <v>42425</v>
      </c>
      <c r="B98" s="4" t="str">
        <f ca="1">IFERROR(IF(日收益率!$I97&gt;日收益率!$J97,IF('排序（修正久期）'!B97=1,日收益率!B98,""),IF('排序（修正久期）'!B97=MAX('排序（修正久期）'!$B97:$F97),日收益率!B98,"")),"")</f>
        <v/>
      </c>
      <c r="C98" s="4" t="str">
        <f ca="1">IFERROR(IF(日收益率!$I97&gt;日收益率!$J97,IF('排序（修正久期）'!C97=1,日收益率!C98,""),IF('排序（修正久期）'!C97=MAX('排序（修正久期）'!$B97:$F97),日收益率!C98,"")),"")</f>
        <v/>
      </c>
      <c r="D98" s="4" t="str">
        <f ca="1">IFERROR(IF(日收益率!$I97&gt;日收益率!$J97,IF('排序（修正久期）'!D97=1,日收益率!D98,""),IF('排序（修正久期）'!D97=MAX('排序（修正久期）'!$B97:$F97),日收益率!D98,"")),"")</f>
        <v/>
      </c>
      <c r="E98" s="4">
        <f ca="1">IFERROR(IF(日收益率!$I97&gt;日收益率!$J97,IF('排序（修正久期）'!E97=1,日收益率!E98,""),IF('排序（修正久期）'!E97=MAX('排序（修正久期）'!$B97:$F97),日收益率!E98,"")),"")</f>
        <v>-3.0994316297281443E-3</v>
      </c>
      <c r="F98" s="4" t="str">
        <f ca="1">IFERROR(IF(日收益率!$I97&gt;日收益率!$J97,IF('排序（修正久期）'!F97=1,日收益率!F98,""),IF('排序（修正久期）'!F97=MAX('排序（修正久期）'!$B97:$F97),日收益率!F98,"")),"")</f>
        <v/>
      </c>
      <c r="H98" s="9">
        <f t="shared" ca="1" si="1"/>
        <v>1.0427274322358817</v>
      </c>
    </row>
    <row r="99" spans="1:8" x14ac:dyDescent="0.15">
      <c r="A99" s="1">
        <v>42426</v>
      </c>
      <c r="B99" s="4" t="str">
        <f ca="1">IFERROR(IF(日收益率!$I98&gt;日收益率!$J98,IF('排序（修正久期）'!B98=1,日收益率!B99,""),IF('排序（修正久期）'!B98=MAX('排序（修正久期）'!$B98:$F98),日收益率!B99,"")),"")</f>
        <v/>
      </c>
      <c r="C99" s="4" t="str">
        <f ca="1">IFERROR(IF(日收益率!$I98&gt;日收益率!$J98,IF('排序（修正久期）'!C98=1,日收益率!C99,""),IF('排序（修正久期）'!C98=MAX('排序（修正久期）'!$B98:$F98),日收益率!C99,"")),"")</f>
        <v/>
      </c>
      <c r="D99" s="4" t="str">
        <f ca="1">IFERROR(IF(日收益率!$I98&gt;日收益率!$J98,IF('排序（修正久期）'!D98=1,日收益率!D99,""),IF('排序（修正久期）'!D98=MAX('排序（修正久期）'!$B98:$F98),日收益率!D99,"")),"")</f>
        <v/>
      </c>
      <c r="E99" s="4">
        <f ca="1">IFERROR(IF(日收益率!$I98&gt;日收益率!$J98,IF('排序（修正久期）'!E98=1,日收益率!E99,""),IF('排序（修正久期）'!E98=MAX('排序（修正久期）'!$B98:$F98),日收益率!E99,"")),"")</f>
        <v>1.5417919048137385E-3</v>
      </c>
      <c r="F99" s="4" t="str">
        <f ca="1">IFERROR(IF(日收益率!$I98&gt;日收益率!$J98,IF('排序（修正久期）'!F98=1,日收益率!F99,""),IF('排序（修正久期）'!F98=MAX('排序（修正久期）'!$B98:$F98),日收益率!F99,"")),"")</f>
        <v/>
      </c>
      <c r="H99" s="9">
        <f t="shared" ca="1" si="1"/>
        <v>1.0443351009498303</v>
      </c>
    </row>
    <row r="100" spans="1:8" x14ac:dyDescent="0.15">
      <c r="A100" s="1">
        <v>42429</v>
      </c>
      <c r="B100" s="4" t="str">
        <f ca="1">IFERROR(IF(日收益率!$I99&gt;日收益率!$J99,IF('排序（修正久期）'!B99=1,日收益率!B100,""),IF('排序（修正久期）'!B99=MAX('排序（修正久期）'!$B99:$F99),日收益率!B100,"")),"")</f>
        <v/>
      </c>
      <c r="C100" s="4" t="str">
        <f ca="1">IFERROR(IF(日收益率!$I99&gt;日收益率!$J99,IF('排序（修正久期）'!C99=1,日收益率!C100,""),IF('排序（修正久期）'!C99=MAX('排序（修正久期）'!$B99:$F99),日收益率!C100,"")),"")</f>
        <v/>
      </c>
      <c r="D100" s="4" t="str">
        <f ca="1">IFERROR(IF(日收益率!$I99&gt;日收益率!$J99,IF('排序（修正久期）'!D99=1,日收益率!D100,""),IF('排序（修正久期）'!D99=MAX('排序（修正久期）'!$B99:$F99),日收益率!D100,"")),"")</f>
        <v/>
      </c>
      <c r="E100" s="4">
        <f ca="1">IFERROR(IF(日收益率!$I99&gt;日收益率!$J99,IF('排序（修正久期）'!E99=1,日收益率!E100,""),IF('排序（修正久期）'!E99=MAX('排序（修正久期）'!$B99:$F99),日收益率!E100,"")),"")</f>
        <v>-4.3821828925227901E-4</v>
      </c>
      <c r="F100" s="4" t="str">
        <f ca="1">IFERROR(IF(日收益率!$I99&gt;日收益率!$J99,IF('排序（修正久期）'!F99=1,日收益率!F100,""),IF('排序（修正久期）'!F99=MAX('排序（修正久期）'!$B99:$F99),日收益率!F100,"")),"")</f>
        <v/>
      </c>
      <c r="H100" s="9">
        <f t="shared" ca="1" si="1"/>
        <v>1.0438774542084859</v>
      </c>
    </row>
    <row r="101" spans="1:8" x14ac:dyDescent="0.15">
      <c r="A101" s="1">
        <v>42430</v>
      </c>
      <c r="B101" s="4" t="str">
        <f ca="1">IFERROR(IF(日收益率!$I100&gt;日收益率!$J100,IF('排序（修正久期）'!B100=1,日收益率!B101,""),IF('排序（修正久期）'!B100=MAX('排序（修正久期）'!$B100:$F100),日收益率!B101,"")),"")</f>
        <v/>
      </c>
      <c r="C101" s="4" t="str">
        <f ca="1">IFERROR(IF(日收益率!$I100&gt;日收益率!$J100,IF('排序（修正久期）'!C100=1,日收益率!C101,""),IF('排序（修正久期）'!C100=MAX('排序（修正久期）'!$B100:$F100),日收益率!C101,"")),"")</f>
        <v/>
      </c>
      <c r="D101" s="4" t="str">
        <f ca="1">IFERROR(IF(日收益率!$I100&gt;日收益率!$J100,IF('排序（修正久期）'!D100=1,日收益率!D101,""),IF('排序（修正久期）'!D100=MAX('排序（修正久期）'!$B100:$F100),日收益率!D101,"")),"")</f>
        <v/>
      </c>
      <c r="E101" s="4">
        <f ca="1">IFERROR(IF(日收益率!$I100&gt;日收益率!$J100,IF('排序（修正久期）'!E100=1,日收益率!E101,""),IF('排序（修正久期）'!E100=MAX('排序（修正久期）'!$B100:$F100),日收益率!E101,"")),"")</f>
        <v>9.4753217366516651E-5</v>
      </c>
      <c r="F101" s="4" t="str">
        <f ca="1">IFERROR(IF(日收益率!$I100&gt;日收益率!$J100,IF('排序（修正久期）'!F100=1,日收益率!F101,""),IF('排序（修正久期）'!F100=MAX('排序（修正久期）'!$B100:$F100),日收益率!F101,"")),"")</f>
        <v/>
      </c>
      <c r="H101" s="9">
        <f t="shared" ca="1" si="1"/>
        <v>1.0439763649558085</v>
      </c>
    </row>
    <row r="102" spans="1:8" x14ac:dyDescent="0.15">
      <c r="A102" s="1">
        <v>42431</v>
      </c>
      <c r="B102" s="4" t="str">
        <f ca="1">IFERROR(IF(日收益率!$I101&gt;日收益率!$J101,IF('排序（修正久期）'!B101=1,日收益率!B102,""),IF('排序（修正久期）'!B101=MAX('排序（修正久期）'!$B101:$F101),日收益率!B102,"")),"")</f>
        <v/>
      </c>
      <c r="C102" s="4" t="str">
        <f ca="1">IFERROR(IF(日收益率!$I101&gt;日收益率!$J101,IF('排序（修正久期）'!C101=1,日收益率!C102,""),IF('排序（修正久期）'!C101=MAX('排序（修正久期）'!$B101:$F101),日收益率!C102,"")),"")</f>
        <v/>
      </c>
      <c r="D102" s="4" t="str">
        <f ca="1">IFERROR(IF(日收益率!$I101&gt;日收益率!$J101,IF('排序（修正久期）'!D101=1,日收益率!D102,""),IF('排序（修正久期）'!D101=MAX('排序（修正久期）'!$B101:$F101),日收益率!D102,"")),"")</f>
        <v/>
      </c>
      <c r="E102" s="4">
        <f ca="1">IFERROR(IF(日收益率!$I101&gt;日收益率!$J101,IF('排序（修正久期）'!E101=1,日收益率!E102,""),IF('排序（修正久期）'!E101=MAX('排序（修正久期）'!$B101:$F101),日收益率!E102,"")),"")</f>
        <v>9.2057463088646152E-4</v>
      </c>
      <c r="F102" s="4" t="str">
        <f ca="1">IFERROR(IF(日收益率!$I101&gt;日收益率!$J101,IF('排序（修正久期）'!F101=1,日收益率!F102,""),IF('排序（修正久期）'!F101=MAX('排序（修正久期）'!$B101:$F101),日收益率!F102,"")),"")</f>
        <v/>
      </c>
      <c r="H102" s="9">
        <f t="shared" ca="1" si="1"/>
        <v>1.0449374231126318</v>
      </c>
    </row>
    <row r="103" spans="1:8" x14ac:dyDescent="0.15">
      <c r="A103" s="1">
        <v>42432</v>
      </c>
      <c r="B103" s="4" t="str">
        <f ca="1">IFERROR(IF(日收益率!$I102&gt;日收益率!$J102,IF('排序（修正久期）'!B102=1,日收益率!B103,""),IF('排序（修正久期）'!B102=MAX('排序（修正久期）'!$B102:$F102),日收益率!B103,"")),"")</f>
        <v/>
      </c>
      <c r="C103" s="4" t="str">
        <f ca="1">IFERROR(IF(日收益率!$I102&gt;日收益率!$J102,IF('排序（修正久期）'!C102=1,日收益率!C103,""),IF('排序（修正久期）'!C102=MAX('排序（修正久期）'!$B102:$F102),日收益率!C103,"")),"")</f>
        <v/>
      </c>
      <c r="D103" s="4" t="str">
        <f ca="1">IFERROR(IF(日收益率!$I102&gt;日收益率!$J102,IF('排序（修正久期）'!D102=1,日收益率!D103,""),IF('排序（修正久期）'!D102=MAX('排序（修正久期）'!$B102:$F102),日收益率!D103,"")),"")</f>
        <v/>
      </c>
      <c r="E103" s="4">
        <f ca="1">IFERROR(IF(日收益率!$I102&gt;日收益率!$J102,IF('排序（修正久期）'!E102=1,日收益率!E103,""),IF('排序（修正久期）'!E102=MAX('排序（修正久期）'!$B102:$F102),日收益率!E103,"")),"")</f>
        <v>1.2291295219957199E-3</v>
      </c>
      <c r="F103" s="4" t="str">
        <f ca="1">IFERROR(IF(日收益率!$I102&gt;日收益率!$J102,IF('排序（修正久期）'!F102=1,日收益率!F103,""),IF('排序（修正久期）'!F102=MAX('排序（修正久期）'!$B102:$F102),日收益率!F103,"")),"")</f>
        <v/>
      </c>
      <c r="H103" s="9">
        <f t="shared" ca="1" si="1"/>
        <v>1.0462217865480177</v>
      </c>
    </row>
    <row r="104" spans="1:8" x14ac:dyDescent="0.15">
      <c r="A104" s="1">
        <v>42433</v>
      </c>
      <c r="B104" s="4" t="str">
        <f ca="1">IFERROR(IF(日收益率!$I103&gt;日收益率!$J103,IF('排序（修正久期）'!B103=1,日收益率!B104,""),IF('排序（修正久期）'!B103=MAX('排序（修正久期）'!$B103:$F103),日收益率!B104,"")),"")</f>
        <v/>
      </c>
      <c r="C104" s="4" t="str">
        <f ca="1">IFERROR(IF(日收益率!$I103&gt;日收益率!$J103,IF('排序（修正久期）'!C103=1,日收益率!C104,""),IF('排序（修正久期）'!C103=MAX('排序（修正久期）'!$B103:$F103),日收益率!C104,"")),"")</f>
        <v/>
      </c>
      <c r="D104" s="4" t="str">
        <f ca="1">IFERROR(IF(日收益率!$I103&gt;日收益率!$J103,IF('排序（修正久期）'!D103=1,日收益率!D104,""),IF('排序（修正久期）'!D103=MAX('排序（修正久期）'!$B103:$F103),日收益率!D104,"")),"")</f>
        <v/>
      </c>
      <c r="E104" s="4">
        <f ca="1">IFERROR(IF(日收益率!$I103&gt;日收益率!$J103,IF('排序（修正久期）'!E103=1,日收益率!E104,""),IF('排序（修正久期）'!E103=MAX('排序（修正久期）'!$B103:$F103),日收益率!E104,"")),"")</f>
        <v>1.1246133700584249E-3</v>
      </c>
      <c r="F104" s="4" t="str">
        <f ca="1">IFERROR(IF(日收益率!$I103&gt;日收益率!$J103,IF('排序（修正久期）'!F103=1,日收益率!F104,""),IF('排序（修正久期）'!F103=MAX('排序（修正久期）'!$B103:$F103),日收益率!F104,"")),"")</f>
        <v/>
      </c>
      <c r="H104" s="9">
        <f t="shared" ca="1" si="1"/>
        <v>1.0473983815572161</v>
      </c>
    </row>
    <row r="105" spans="1:8" x14ac:dyDescent="0.15">
      <c r="A105" s="1">
        <v>42436</v>
      </c>
      <c r="B105" s="4" t="str">
        <f ca="1">IFERROR(IF(日收益率!$I104&gt;日收益率!$J104,IF('排序（修正久期）'!B104=1,日收益率!B105,""),IF('排序（修正久期）'!B104=MAX('排序（修正久期）'!$B104:$F104),日收益率!B105,"")),"")</f>
        <v/>
      </c>
      <c r="C105" s="4" t="str">
        <f ca="1">IFERROR(IF(日收益率!$I104&gt;日收益率!$J104,IF('排序（修正久期）'!C104=1,日收益率!C105,""),IF('排序（修正久期）'!C104=MAX('排序（修正久期）'!$B104:$F104),日收益率!C105,"")),"")</f>
        <v/>
      </c>
      <c r="D105" s="4" t="str">
        <f ca="1">IFERROR(IF(日收益率!$I104&gt;日收益率!$J104,IF('排序（修正久期）'!D104=1,日收益率!D105,""),IF('排序（修正久期）'!D104=MAX('排序（修正久期）'!$B104:$F104),日收益率!D105,"")),"")</f>
        <v/>
      </c>
      <c r="E105" s="4">
        <f ca="1">IFERROR(IF(日收益率!$I104&gt;日收益率!$J104,IF('排序（修正久期）'!E104=1,日收益率!E105,""),IF('排序（修正久期）'!E104=MAX('排序（修正久期）'!$B104:$F104),日收益率!E105,"")),"")</f>
        <v>1.2093278927673978E-3</v>
      </c>
      <c r="F105" s="4" t="str">
        <f ca="1">IFERROR(IF(日收益率!$I104&gt;日收益率!$J104,IF('排序（修正久期）'!F104=1,日收益率!F105,""),IF('排序（修正久期）'!F104=MAX('排序（修正久期）'!$B104:$F104),日收益率!F105,"")),"")</f>
        <v/>
      </c>
      <c r="H105" s="9">
        <f t="shared" ca="1" si="1"/>
        <v>1.0486650296348727</v>
      </c>
    </row>
    <row r="106" spans="1:8" x14ac:dyDescent="0.15">
      <c r="A106" s="1">
        <v>42437</v>
      </c>
      <c r="B106" s="4" t="str">
        <f ca="1">IFERROR(IF(日收益率!$I105&gt;日收益率!$J105,IF('排序（修正久期）'!B105=1,日收益率!B106,""),IF('排序（修正久期）'!B105=MAX('排序（修正久期）'!$B105:$F105),日收益率!B106,"")),"")</f>
        <v/>
      </c>
      <c r="C106" s="4" t="str">
        <f ca="1">IFERROR(IF(日收益率!$I105&gt;日收益率!$J105,IF('排序（修正久期）'!C105=1,日收益率!C106,""),IF('排序（修正久期）'!C105=MAX('排序（修正久期）'!$B105:$F105),日收益率!C106,"")),"")</f>
        <v/>
      </c>
      <c r="D106" s="4" t="str">
        <f ca="1">IFERROR(IF(日收益率!$I105&gt;日收益率!$J105,IF('排序（修正久期）'!D105=1,日收益率!D106,""),IF('排序（修正久期）'!D105=MAX('排序（修正久期）'!$B105:$F105),日收益率!D106,"")),"")</f>
        <v/>
      </c>
      <c r="E106" s="4">
        <f ca="1">IFERROR(IF(日收益率!$I105&gt;日收益率!$J105,IF('排序（修正久期）'!E105=1,日收益率!E106,""),IF('排序（修正久期）'!E105=MAX('排序（修正久期）'!$B105:$F105),日收益率!E106,"")),"")</f>
        <v>-6.2505015182801049E-4</v>
      </c>
      <c r="F106" s="4" t="str">
        <f ca="1">IFERROR(IF(日收益率!$I105&gt;日收益率!$J105,IF('排序（修正久期）'!F105=1,日收益率!F106,""),IF('排序（修正久期）'!F105=MAX('排序（修正久期）'!$B105:$F105),日收益率!F106,"")),"")</f>
        <v/>
      </c>
      <c r="H106" s="9">
        <f t="shared" ca="1" si="1"/>
        <v>1.0480095613988827</v>
      </c>
    </row>
    <row r="107" spans="1:8" x14ac:dyDescent="0.15">
      <c r="A107" s="1">
        <v>42438</v>
      </c>
      <c r="B107" s="4" t="str">
        <f ca="1">IFERROR(IF(日收益率!$I106&gt;日收益率!$J106,IF('排序（修正久期）'!B106=1,日收益率!B107,""),IF('排序（修正久期）'!B106=MAX('排序（修正久期）'!$B106:$F106),日收益率!B107,"")),"")</f>
        <v/>
      </c>
      <c r="C107" s="4" t="str">
        <f ca="1">IFERROR(IF(日收益率!$I106&gt;日收益率!$J106,IF('排序（修正久期）'!C106=1,日收益率!C107,""),IF('排序（修正久期）'!C106=MAX('排序（修正久期）'!$B106:$F106),日收益率!C107,"")),"")</f>
        <v/>
      </c>
      <c r="D107" s="4" t="str">
        <f ca="1">IFERROR(IF(日收益率!$I106&gt;日收益率!$J106,IF('排序（修正久期）'!D106=1,日收益率!D107,""),IF('排序（修正久期）'!D106=MAX('排序（修正久期）'!$B106:$F106),日收益率!D107,"")),"")</f>
        <v/>
      </c>
      <c r="E107" s="4">
        <f ca="1">IFERROR(IF(日收益率!$I106&gt;日收益率!$J106,IF('排序（修正久期）'!E106=1,日收益率!E107,""),IF('排序（修正久期）'!E106=MAX('排序（修正久期）'!$B106:$F106),日收益率!E107,"")),"")</f>
        <v>-2.1411496565015842E-4</v>
      </c>
      <c r="F107" s="4" t="str">
        <f ca="1">IFERROR(IF(日收益率!$I106&gt;日收益率!$J106,IF('排序（修正久期）'!F106=1,日收益率!F107,""),IF('排序（修正久期）'!F106=MAX('排序（修正久期）'!$B106:$F106),日收益率!F107,"")),"")</f>
        <v/>
      </c>
      <c r="H107" s="9">
        <f t="shared" ca="1" si="1"/>
        <v>1.0477851668676428</v>
      </c>
    </row>
    <row r="108" spans="1:8" x14ac:dyDescent="0.15">
      <c r="A108" s="1">
        <v>42439</v>
      </c>
      <c r="B108" s="4" t="str">
        <f ca="1">IFERROR(IF(日收益率!$I107&gt;日收益率!$J107,IF('排序（修正久期）'!B107=1,日收益率!B108,""),IF('排序（修正久期）'!B107=MAX('排序（修正久期）'!$B107:$F107),日收益率!B108,"")),"")</f>
        <v/>
      </c>
      <c r="C108" s="4" t="str">
        <f ca="1">IFERROR(IF(日收益率!$I107&gt;日收益率!$J107,IF('排序（修正久期）'!C107=1,日收益率!C108,""),IF('排序（修正久期）'!C107=MAX('排序（修正久期）'!$B107:$F107),日收益率!C108,"")),"")</f>
        <v/>
      </c>
      <c r="D108" s="4" t="str">
        <f ca="1">IFERROR(IF(日收益率!$I107&gt;日收益率!$J107,IF('排序（修正久期）'!D107=1,日收益率!D108,""),IF('排序（修正久期）'!D107=MAX('排序（修正久期）'!$B107:$F107),日收益率!D108,"")),"")</f>
        <v/>
      </c>
      <c r="E108" s="4">
        <f ca="1">IFERROR(IF(日收益率!$I107&gt;日收益率!$J107,IF('排序（修正久期）'!E107=1,日收益率!E108,""),IF('排序（修正久期）'!E107=MAX('排序（修正久期）'!$B107:$F107),日收益率!E108,"")),"")</f>
        <v>1.9725338747478283E-4</v>
      </c>
      <c r="F108" s="4" t="str">
        <f ca="1">IFERROR(IF(日收益率!$I107&gt;日收益率!$J107,IF('排序（修正久期）'!F107=1,日收益率!F108,""),IF('排序（修正久期）'!F107=MAX('排序（修正久期）'!$B107:$F107),日收益率!F108,"")),"")</f>
        <v/>
      </c>
      <c r="H108" s="9">
        <f t="shared" ca="1" si="1"/>
        <v>1.0479918460411533</v>
      </c>
    </row>
    <row r="109" spans="1:8" x14ac:dyDescent="0.15">
      <c r="A109" s="1">
        <v>42440</v>
      </c>
      <c r="B109" s="4" t="str">
        <f ca="1">IFERROR(IF(日收益率!$I108&gt;日收益率!$J108,IF('排序（修正久期）'!B108=1,日收益率!B109,""),IF('排序（修正久期）'!B108=MAX('排序（修正久期）'!$B108:$F108),日收益率!B109,"")),"")</f>
        <v/>
      </c>
      <c r="C109" s="4" t="str">
        <f ca="1">IFERROR(IF(日收益率!$I108&gt;日收益率!$J108,IF('排序（修正久期）'!C108=1,日收益率!C109,""),IF('排序（修正久期）'!C108=MAX('排序（修正久期）'!$B108:$F108),日收益率!C109,"")),"")</f>
        <v/>
      </c>
      <c r="D109" s="4" t="str">
        <f ca="1">IFERROR(IF(日收益率!$I108&gt;日收益率!$J108,IF('排序（修正久期）'!D108=1,日收益率!D109,""),IF('排序（修正久期）'!D108=MAX('排序（修正久期）'!$B108:$F108),日收益率!D109,"")),"")</f>
        <v/>
      </c>
      <c r="E109" s="4">
        <f ca="1">IFERROR(IF(日收益率!$I108&gt;日收益率!$J108,IF('排序（修正久期）'!E108=1,日收益率!E109,""),IF('排序（修正久期）'!E108=MAX('排序（修正久期）'!$B108:$F108),日收益率!E109,"")),"")</f>
        <v>4.0288102190921826E-4</v>
      </c>
      <c r="F109" s="4" t="str">
        <f ca="1">IFERROR(IF(日收益率!$I108&gt;日收益率!$J108,IF('排序（修正久期）'!F108=1,日收益率!F109,""),IF('排序（修正久期）'!F108=MAX('排序（修正久期）'!$B108:$F108),日收益率!F109,"")),"")</f>
        <v/>
      </c>
      <c r="H109" s="9">
        <f t="shared" ca="1" si="1"/>
        <v>1.0484140620670388</v>
      </c>
    </row>
    <row r="110" spans="1:8" x14ac:dyDescent="0.15">
      <c r="A110" s="1">
        <v>42443</v>
      </c>
      <c r="B110" s="4" t="str">
        <f ca="1">IFERROR(IF(日收益率!$I109&gt;日收益率!$J109,IF('排序（修正久期）'!B109=1,日收益率!B110,""),IF('排序（修正久期）'!B109=MAX('排序（修正久期）'!$B109:$F109),日收益率!B110,"")),"")</f>
        <v/>
      </c>
      <c r="C110" s="4" t="str">
        <f ca="1">IFERROR(IF(日收益率!$I109&gt;日收益率!$J109,IF('排序（修正久期）'!C109=1,日收益率!C110,""),IF('排序（修正久期）'!C109=MAX('排序（修正久期）'!$B109:$F109),日收益率!C110,"")),"")</f>
        <v/>
      </c>
      <c r="D110" s="4" t="str">
        <f ca="1">IFERROR(IF(日收益率!$I109&gt;日收益率!$J109,IF('排序（修正久期）'!D109=1,日收益率!D110,""),IF('排序（修正久期）'!D109=MAX('排序（修正久期）'!$B109:$F109),日收益率!D110,"")),"")</f>
        <v/>
      </c>
      <c r="E110" s="4">
        <f ca="1">IFERROR(IF(日收益率!$I109&gt;日收益率!$J109,IF('排序（修正久期）'!E109=1,日收益率!E110,""),IF('排序（修正久期）'!E109=MAX('排序（修正久期）'!$B109:$F109),日收益率!E110,"")),"")</f>
        <v>1.927699307070263E-3</v>
      </c>
      <c r="F110" s="4" t="str">
        <f ca="1">IFERROR(IF(日收益率!$I109&gt;日收益率!$J109,IF('排序（修正久期）'!F109=1,日收益率!F110,""),IF('排序（修正久期）'!F109=MAX('排序（修正久期）'!$B109:$F109),日收益率!F110,"")),"")</f>
        <v/>
      </c>
      <c r="H110" s="9">
        <f t="shared" ca="1" si="1"/>
        <v>1.0504350891280081</v>
      </c>
    </row>
    <row r="111" spans="1:8" x14ac:dyDescent="0.15">
      <c r="A111" s="1">
        <v>42444</v>
      </c>
      <c r="B111" s="4" t="str">
        <f ca="1">IFERROR(IF(日收益率!$I110&gt;日收益率!$J110,IF('排序（修正久期）'!B110=1,日收益率!B111,""),IF('排序（修正久期）'!B110=MAX('排序（修正久期）'!$B110:$F110),日收益率!B111,"")),"")</f>
        <v/>
      </c>
      <c r="C111" s="4" t="str">
        <f ca="1">IFERROR(IF(日收益率!$I110&gt;日收益率!$J110,IF('排序（修正久期）'!C110=1,日收益率!C111,""),IF('排序（修正久期）'!C110=MAX('排序（修正久期）'!$B110:$F110),日收益率!C111,"")),"")</f>
        <v/>
      </c>
      <c r="D111" s="4" t="str">
        <f ca="1">IFERROR(IF(日收益率!$I110&gt;日收益率!$J110,IF('排序（修正久期）'!D110=1,日收益率!D111,""),IF('排序（修正久期）'!D110=MAX('排序（修正久期）'!$B110:$F110),日收益率!D111,"")),"")</f>
        <v/>
      </c>
      <c r="E111" s="4">
        <f ca="1">IFERROR(IF(日收益率!$I110&gt;日收益率!$J110,IF('排序（修正久期）'!E110=1,日收益率!E111,""),IF('排序（修正久期）'!E110=MAX('排序（修正久期）'!$B110:$F110),日收益率!E111,"")),"")</f>
        <v>5.2238659137477939E-3</v>
      </c>
      <c r="F111" s="4" t="str">
        <f ca="1">IFERROR(IF(日收益率!$I110&gt;日收益率!$J110,IF('排序（修正久期）'!F110=1,日收益率!F111,""),IF('排序（修正久期）'!F110=MAX('排序（修正久期）'!$B110:$F110),日收益率!F111,"")),"")</f>
        <v/>
      </c>
      <c r="H111" s="9">
        <f t="shared" ca="1" si="1"/>
        <v>1.0559224211847085</v>
      </c>
    </row>
    <row r="112" spans="1:8" x14ac:dyDescent="0.15">
      <c r="A112" s="1">
        <v>42445</v>
      </c>
      <c r="B112" s="4" t="str">
        <f ca="1">IFERROR(IF(日收益率!$I111&gt;日收益率!$J111,IF('排序（修正久期）'!B111=1,日收益率!B112,""),IF('排序（修正久期）'!B111=MAX('排序（修正久期）'!$B111:$F111),日收益率!B112,"")),"")</f>
        <v/>
      </c>
      <c r="C112" s="4" t="str">
        <f ca="1">IFERROR(IF(日收益率!$I111&gt;日收益率!$J111,IF('排序（修正久期）'!C111=1,日收益率!C112,""),IF('排序（修正久期）'!C111=MAX('排序（修正久期）'!$B111:$F111),日收益率!C112,"")),"")</f>
        <v/>
      </c>
      <c r="D112" s="4" t="str">
        <f ca="1">IFERROR(IF(日收益率!$I111&gt;日收益率!$J111,IF('排序（修正久期）'!D111=1,日收益率!D112,""),IF('排序（修正久期）'!D111=MAX('排序（修正久期）'!$B111:$F111),日收益率!D112,"")),"")</f>
        <v/>
      </c>
      <c r="E112" s="4">
        <f ca="1">IFERROR(IF(日收益率!$I111&gt;日收益率!$J111,IF('排序（修正久期）'!E111=1,日收益率!E112,""),IF('排序（修正久期）'!E111=MAX('排序（修正久期）'!$B111:$F111),日收益率!E112,"")),"")</f>
        <v>-9.2693695570411627E-4</v>
      </c>
      <c r="F112" s="4" t="str">
        <f ca="1">IFERROR(IF(日收益率!$I111&gt;日收益率!$J111,IF('排序（修正久期）'!F111=1,日收益率!F112,""),IF('排序（修正久期）'!F111=MAX('排序（修正久期）'!$B111:$F111),日收益率!F112,"")),"")</f>
        <v/>
      </c>
      <c r="H112" s="9">
        <f t="shared" ca="1" si="1"/>
        <v>1.0549436476701557</v>
      </c>
    </row>
    <row r="113" spans="1:8" x14ac:dyDescent="0.15">
      <c r="A113" s="1">
        <v>42446</v>
      </c>
      <c r="B113" s="4" t="str">
        <f ca="1">IFERROR(IF(日收益率!$I112&gt;日收益率!$J112,IF('排序（修正久期）'!B112=1,日收益率!B113,""),IF('排序（修正久期）'!B112=MAX('排序（修正久期）'!$B112:$F112),日收益率!B113,"")),"")</f>
        <v/>
      </c>
      <c r="C113" s="4" t="str">
        <f ca="1">IFERROR(IF(日收益率!$I112&gt;日收益率!$J112,IF('排序（修正久期）'!C112=1,日收益率!C113,""),IF('排序（修正久期）'!C112=MAX('排序（修正久期）'!$B112:$F112),日收益率!C113,"")),"")</f>
        <v/>
      </c>
      <c r="D113" s="4" t="str">
        <f ca="1">IFERROR(IF(日收益率!$I112&gt;日收益率!$J112,IF('排序（修正久期）'!D112=1,日收益率!D113,""),IF('排序（修正久期）'!D112=MAX('排序（修正久期）'!$B112:$F112),日收益率!D113,"")),"")</f>
        <v/>
      </c>
      <c r="E113" s="4">
        <f ca="1">IFERROR(IF(日收益率!$I112&gt;日收益率!$J112,IF('排序（修正久期）'!E112=1,日收益率!E113,""),IF('排序（修正久期）'!E112=MAX('排序（修正久期）'!$B112:$F112),日收益率!E113,"")),"")</f>
        <v>-1.9493532009693393E-3</v>
      </c>
      <c r="F113" s="4" t="str">
        <f ca="1">IFERROR(IF(日收益率!$I112&gt;日收益率!$J112,IF('排序（修正久期）'!F112=1,日收益率!F113,""),IF('排序（修正久期）'!F112=MAX('排序（修正久期）'!$B112:$F112),日收益率!F113,"")),"")</f>
        <v/>
      </c>
      <c r="H113" s="9">
        <f t="shared" ca="1" si="1"/>
        <v>1.0528871898937275</v>
      </c>
    </row>
    <row r="114" spans="1:8" x14ac:dyDescent="0.15">
      <c r="A114" s="1">
        <v>42447</v>
      </c>
      <c r="B114" s="4" t="str">
        <f ca="1">IFERROR(IF(日收益率!$I113&gt;日收益率!$J113,IF('排序（修正久期）'!B113=1,日收益率!B114,""),IF('排序（修正久期）'!B113=MAX('排序（修正久期）'!$B113:$F113),日收益率!B114,"")),"")</f>
        <v/>
      </c>
      <c r="C114" s="4" t="str">
        <f ca="1">IFERROR(IF(日收益率!$I113&gt;日收益率!$J113,IF('排序（修正久期）'!C113=1,日收益率!C114,""),IF('排序（修正久期）'!C113=MAX('排序（修正久期）'!$B113:$F113),日收益率!C114,"")),"")</f>
        <v/>
      </c>
      <c r="D114" s="4" t="str">
        <f ca="1">IFERROR(IF(日收益率!$I113&gt;日收益率!$J113,IF('排序（修正久期）'!D113=1,日收益率!D114,""),IF('排序（修正久期）'!D113=MAX('排序（修正久期）'!$B113:$F113),日收益率!D114,"")),"")</f>
        <v/>
      </c>
      <c r="E114" s="4">
        <f ca="1">IFERROR(IF(日收益率!$I113&gt;日收益率!$J113,IF('排序（修正久期）'!E113=1,日收益率!E114,""),IF('排序（修正久期）'!E113=MAX('排序（修正久期）'!$B113:$F113),日收益率!E114,"")),"")</f>
        <v>1.5269144969944914E-3</v>
      </c>
      <c r="F114" s="4" t="str">
        <f ca="1">IFERROR(IF(日收益率!$I113&gt;日收益率!$J113,IF('排序（修正久期）'!F113=1,日收益率!F114,""),IF('排序（修正久期）'!F113=MAX('排序（修正久期）'!$B113:$F113),日收益率!F114,"")),"")</f>
        <v/>
      </c>
      <c r="H114" s="9">
        <f t="shared" ca="1" si="1"/>
        <v>1.0544948586076761</v>
      </c>
    </row>
    <row r="115" spans="1:8" x14ac:dyDescent="0.15">
      <c r="A115" s="1">
        <v>42450</v>
      </c>
      <c r="B115" s="4" t="str">
        <f ca="1">IFERROR(IF(日收益率!$I114&gt;日收益率!$J114,IF('排序（修正久期）'!B114=1,日收益率!B115,""),IF('排序（修正久期）'!B114=MAX('排序（修正久期）'!$B114:$F114),日收益率!B115,"")),"")</f>
        <v/>
      </c>
      <c r="C115" s="4" t="str">
        <f ca="1">IFERROR(IF(日收益率!$I114&gt;日收益率!$J114,IF('排序（修正久期）'!C114=1,日收益率!C115,""),IF('排序（修正久期）'!C114=MAX('排序（修正久期）'!$B114:$F114),日收益率!C115,"")),"")</f>
        <v/>
      </c>
      <c r="D115" s="4" t="str">
        <f ca="1">IFERROR(IF(日收益率!$I114&gt;日收益率!$J114,IF('排序（修正久期）'!D114=1,日收益率!D115,""),IF('排序（修正久期）'!D114=MAX('排序（修正久期）'!$B114:$F114),日收益率!D115,"")),"")</f>
        <v/>
      </c>
      <c r="E115" s="4">
        <f ca="1">IFERROR(IF(日收益率!$I114&gt;日收益率!$J114,IF('排序（修正久期）'!E114=1,日收益率!E115,""),IF('排序（修正久期）'!E114=MAX('排序（修正久期）'!$B114:$F114),日收益率!E115,"")),"")</f>
        <v>-1.8647835899043841E-3</v>
      </c>
      <c r="F115" s="4" t="str">
        <f ca="1">IFERROR(IF(日收益率!$I114&gt;日收益率!$J114,IF('排序（修正久期）'!F114=1,日收益率!F115,""),IF('排序（修正久期）'!F114=MAX('排序（修正久期）'!$B114:$F114),日收益率!F115,"")),"")</f>
        <v/>
      </c>
      <c r="H115" s="9">
        <f t="shared" ca="1" si="1"/>
        <v>1.052528453899706</v>
      </c>
    </row>
    <row r="116" spans="1:8" x14ac:dyDescent="0.15">
      <c r="A116" s="1">
        <v>42451</v>
      </c>
      <c r="B116" s="4" t="str">
        <f ca="1">IFERROR(IF(日收益率!$I115&gt;日收益率!$J115,IF('排序（修正久期）'!B115=1,日收益率!B116,""),IF('排序（修正久期）'!B115=MAX('排序（修正久期）'!$B115:$F115),日收益率!B116,"")),"")</f>
        <v/>
      </c>
      <c r="C116" s="4" t="str">
        <f ca="1">IFERROR(IF(日收益率!$I115&gt;日收益率!$J115,IF('排序（修正久期）'!C115=1,日收益率!C116,""),IF('排序（修正久期）'!C115=MAX('排序（修正久期）'!$B115:$F115),日收益率!C116,"")),"")</f>
        <v/>
      </c>
      <c r="D116" s="4" t="str">
        <f ca="1">IFERROR(IF(日收益率!$I115&gt;日收益率!$J115,IF('排序（修正久期）'!D115=1,日收益率!D116,""),IF('排序（修正久期）'!D115=MAX('排序（修正久期）'!$B115:$F115),日收益率!D116,"")),"")</f>
        <v/>
      </c>
      <c r="E116" s="4">
        <f ca="1">IFERROR(IF(日收益率!$I115&gt;日收益率!$J115,IF('排序（修正久期）'!E115=1,日收益率!E116,""),IF('排序（修正久期）'!E115=MAX('排序（修正久期）'!$B115:$F115),日收益率!E116,"")),"")</f>
        <v>1.0154847396768307E-3</v>
      </c>
      <c r="F116" s="4" t="str">
        <f ca="1">IFERROR(IF(日收益率!$I115&gt;日收益率!$J115,IF('排序（修正久期）'!F115=1,日收益率!F116,""),IF('排序（修正久期）'!F115=MAX('排序（修正久期）'!$B115:$F115),日收益率!F116,"")),"")</f>
        <v/>
      </c>
      <c r="H116" s="9">
        <f t="shared" ca="1" si="1"/>
        <v>1.0535972804827167</v>
      </c>
    </row>
    <row r="117" spans="1:8" x14ac:dyDescent="0.15">
      <c r="A117" s="1">
        <v>42452</v>
      </c>
      <c r="B117" s="4" t="str">
        <f ca="1">IFERROR(IF(日收益率!$I116&gt;日收益率!$J116,IF('排序（修正久期）'!B116=1,日收益率!B117,""),IF('排序（修正久期）'!B116=MAX('排序（修正久期）'!$B116:$F116),日收益率!B117,"")),"")</f>
        <v/>
      </c>
      <c r="C117" s="4" t="str">
        <f ca="1">IFERROR(IF(日收益率!$I116&gt;日收益率!$J116,IF('排序（修正久期）'!C116=1,日收益率!C117,""),IF('排序（修正久期）'!C116=MAX('排序（修正久期）'!$B116:$F116),日收益率!C117,"")),"")</f>
        <v/>
      </c>
      <c r="D117" s="4" t="str">
        <f ca="1">IFERROR(IF(日收益率!$I116&gt;日收益率!$J116,IF('排序（修正久期）'!D116=1,日收益率!D117,""),IF('排序（修正久期）'!D116=MAX('排序（修正久期）'!$B116:$F116),日收益率!D117,"")),"")</f>
        <v/>
      </c>
      <c r="E117" s="4">
        <f ca="1">IFERROR(IF(日收益率!$I116&gt;日收益率!$J116,IF('排序（修正久期）'!E116=1,日收益率!E117,""),IF('排序（修正久期）'!E116=MAX('排序（修正久期）'!$B116:$F116),日收益率!E117,"")),"")</f>
        <v>1.0144545765351509E-3</v>
      </c>
      <c r="F117" s="4" t="str">
        <f ca="1">IFERROR(IF(日收益率!$I116&gt;日收益率!$J116,IF('排序（修正久期）'!F116=1,日收益率!F117,""),IF('排序（修正久期）'!F116=MAX('排序（修正久期）'!$B116:$F116),日收益率!F117,"")),"")</f>
        <v/>
      </c>
      <c r="H117" s="9">
        <f t="shared" ca="1" si="1"/>
        <v>1.0546661070657275</v>
      </c>
    </row>
    <row r="118" spans="1:8" x14ac:dyDescent="0.15">
      <c r="A118" s="1">
        <v>42453</v>
      </c>
      <c r="B118" s="4" t="str">
        <f ca="1">IFERROR(IF(日收益率!$I117&gt;日收益率!$J117,IF('排序（修正久期）'!B117=1,日收益率!B118,""),IF('排序（修正久期）'!B117=MAX('排序（修正久期）'!$B117:$F117),日收益率!B118,"")),"")</f>
        <v/>
      </c>
      <c r="C118" s="4" t="str">
        <f ca="1">IFERROR(IF(日收益率!$I117&gt;日收益率!$J117,IF('排序（修正久期）'!C117=1,日收益率!C118,""),IF('排序（修正久期）'!C117=MAX('排序（修正久期）'!$B117:$F117),日收益率!C118,"")),"")</f>
        <v/>
      </c>
      <c r="D118" s="4" t="str">
        <f ca="1">IFERROR(IF(日收益率!$I117&gt;日收益率!$J117,IF('排序（修正久期）'!D117=1,日收益率!D118,""),IF('排序（修正久期）'!D117=MAX('排序（修正久期）'!$B117:$F117),日收益率!D118,"")),"")</f>
        <v/>
      </c>
      <c r="E118" s="4">
        <f ca="1">IFERROR(IF(日收益率!$I117&gt;日收益率!$J117,IF('排序（修正久期）'!E117=1,日收益率!E118,""),IF('排序（修正久期）'!E117=MAX('排序（修正久期）'!$B117:$F117),日收益率!E118,"")),"")</f>
        <v>2.9814895689850296E-4</v>
      </c>
      <c r="F118" s="4" t="str">
        <f ca="1">IFERROR(IF(日收益率!$I117&gt;日收益率!$J117,IF('排序（修正久期）'!F117=1,日收益率!F118,""),IF('排序（修正久期）'!F117=MAX('排序（修正久期）'!$B117:$F117),日收益率!F118,"")),"")</f>
        <v/>
      </c>
      <c r="H118" s="9">
        <f t="shared" ca="1" si="1"/>
        <v>1.0549805546654254</v>
      </c>
    </row>
    <row r="119" spans="1:8" x14ac:dyDescent="0.15">
      <c r="A119" s="1">
        <v>42454</v>
      </c>
      <c r="B119" s="4" t="str">
        <f ca="1">IFERROR(IF(日收益率!$I118&gt;日收益率!$J118,IF('排序（修正久期）'!B118=1,日收益率!B119,""),IF('排序（修正久期）'!B118=MAX('排序（修正久期）'!$B118:$F118),日收益率!B119,"")),"")</f>
        <v/>
      </c>
      <c r="C119" s="4" t="str">
        <f ca="1">IFERROR(IF(日收益率!$I118&gt;日收益率!$J118,IF('排序（修正久期）'!C118=1,日收益率!C119,""),IF('排序（修正久期）'!C118=MAX('排序（修正久期）'!$B118:$F118),日收益率!C119,"")),"")</f>
        <v/>
      </c>
      <c r="D119" s="4" t="str">
        <f ca="1">IFERROR(IF(日收益率!$I118&gt;日收益率!$J118,IF('排序（修正久期）'!D118=1,日收益率!D119,""),IF('排序（修正久期）'!D118=MAX('排序（修正久期）'!$B118:$F118),日收益率!D119,"")),"")</f>
        <v/>
      </c>
      <c r="E119" s="4">
        <f ca="1">IFERROR(IF(日收益率!$I118&gt;日收益率!$J118,IF('排序（修正久期）'!E118=1,日收益率!E119,""),IF('排序（修正久期）'!E118=MAX('排序（修正久期）'!$B118:$F118),日收益率!E119,"")),"")</f>
        <v>-2.1270015854546465E-4</v>
      </c>
      <c r="F119" s="4" t="str">
        <f ca="1">IFERROR(IF(日收益率!$I118&gt;日收益率!$J118,IF('排序（修正久期）'!F118=1,日收益率!F119,""),IF('排序（修正久期）'!F118=MAX('排序（修正久期）'!$B118:$F118),日收益率!F119,"")),"")</f>
        <v/>
      </c>
      <c r="H119" s="9">
        <f t="shared" ca="1" si="1"/>
        <v>1.0547561601341857</v>
      </c>
    </row>
    <row r="120" spans="1:8" x14ac:dyDescent="0.15">
      <c r="A120" s="1">
        <v>42457</v>
      </c>
      <c r="B120" s="4" t="str">
        <f ca="1">IFERROR(IF(日收益率!$I119&gt;日收益率!$J119,IF('排序（修正久期）'!B119=1,日收益率!B120,""),IF('排序（修正久期）'!B119=MAX('排序（修正久期）'!$B119:$F119),日收益率!B120,"")),"")</f>
        <v/>
      </c>
      <c r="C120" s="4" t="str">
        <f ca="1">IFERROR(IF(日收益率!$I119&gt;日收益率!$J119,IF('排序（修正久期）'!C119=1,日收益率!C120,""),IF('排序（修正久期）'!C119=MAX('排序（修正久期）'!$B119:$F119),日收益率!C120,"")),"")</f>
        <v/>
      </c>
      <c r="D120" s="4" t="str">
        <f ca="1">IFERROR(IF(日收益率!$I119&gt;日收益率!$J119,IF('排序（修正久期）'!D119=1,日收益率!D120,""),IF('排序（修正久期）'!D119=MAX('排序（修正久期）'!$B119:$F119),日收益率!D120,"")),"")</f>
        <v/>
      </c>
      <c r="E120" s="4">
        <f ca="1">IFERROR(IF(日收益率!$I119&gt;日收益率!$J119,IF('排序（修正久期）'!E119=1,日收益率!E120,""),IF('排序（修正久期）'!E119=MAX('排序（修正久期）'!$B119:$F119),日收益率!E120,"")),"")</f>
        <v>4.8567537569854657E-4</v>
      </c>
      <c r="F120" s="4" t="str">
        <f ca="1">IFERROR(IF(日收益率!$I119&gt;日收益率!$J119,IF('排序（修正久期）'!F119=1,日收益率!F120,""),IF('排序（修正久期）'!F119=MAX('排序（修正久期）'!$B119:$F119),日收益率!F120,"")),"")</f>
        <v/>
      </c>
      <c r="H120" s="9">
        <f t="shared" ca="1" si="1"/>
        <v>1.0552684292285293</v>
      </c>
    </row>
    <row r="121" spans="1:8" x14ac:dyDescent="0.15">
      <c r="A121" s="1">
        <v>42458</v>
      </c>
      <c r="B121" s="4" t="str">
        <f ca="1">IFERROR(IF(日收益率!$I120&gt;日收益率!$J120,IF('排序（修正久期）'!B120=1,日收益率!B121,""),IF('排序（修正久期）'!B120=MAX('排序（修正久期）'!$B120:$F120),日收益率!B121,"")),"")</f>
        <v/>
      </c>
      <c r="C121" s="4" t="str">
        <f ca="1">IFERROR(IF(日收益率!$I120&gt;日收益率!$J120,IF('排序（修正久期）'!C120=1,日收益率!C121,""),IF('排序（修正久期）'!C120=MAX('排序（修正久期）'!$B120:$F120),日收益率!C121,"")),"")</f>
        <v/>
      </c>
      <c r="D121" s="4" t="str">
        <f ca="1">IFERROR(IF(日收益率!$I120&gt;日收益率!$J120,IF('排序（修正久期）'!D120=1,日收益率!D121,""),IF('排序（修正久期）'!D120=MAX('排序（修正久期）'!$B120:$F120),日收益率!D121,"")),"")</f>
        <v/>
      </c>
      <c r="E121" s="4">
        <f ca="1">IFERROR(IF(日收益率!$I120&gt;日收益率!$J120,IF('排序（修正久期）'!E120=1,日收益率!E121,""),IF('排序（修正久期）'!E120=MAX('排序（修正久期）'!$B120:$F120),日收益率!E121,"")),"")</f>
        <v>9.3730414540305063E-5</v>
      </c>
      <c r="F121" s="4" t="str">
        <f ca="1">IFERROR(IF(日收益率!$I120&gt;日收益率!$J120,IF('排序（修正久期）'!F120=1,日收益率!F121,""),IF('排序（修正久期）'!F120=MAX('排序（修正久期）'!$B120:$F120),日收益率!F121,"")),"")</f>
        <v/>
      </c>
      <c r="H121" s="9">
        <f t="shared" ca="1" si="1"/>
        <v>1.0553673399758521</v>
      </c>
    </row>
    <row r="122" spans="1:8" x14ac:dyDescent="0.15">
      <c r="A122" s="1">
        <v>42459</v>
      </c>
      <c r="B122" s="4" t="str">
        <f ca="1">IFERROR(IF(日收益率!$I121&gt;日收益率!$J121,IF('排序（修正久期）'!B121=1,日收益率!B122,""),IF('排序（修正久期）'!B121=MAX('排序（修正久期）'!$B121:$F121),日收益率!B122,"")),"")</f>
        <v/>
      </c>
      <c r="C122" s="4" t="str">
        <f ca="1">IFERROR(IF(日收益率!$I121&gt;日收益率!$J121,IF('排序（修正久期）'!C121=1,日收益率!C122,""),IF('排序（修正久期）'!C121=MAX('排序（修正久期）'!$B121:$F121),日收益率!C122,"")),"")</f>
        <v/>
      </c>
      <c r="D122" s="4" t="str">
        <f ca="1">IFERROR(IF(日收益率!$I121&gt;日收益率!$J121,IF('排序（修正久期）'!D121=1,日收益率!D122,""),IF('排序（修正久期）'!D121=MAX('排序（修正久期）'!$B121:$F121),日收益率!D122,"")),"")</f>
        <v/>
      </c>
      <c r="E122" s="4">
        <f ca="1">IFERROR(IF(日收益率!$I121&gt;日收益率!$J121,IF('排序（修正久期）'!E121=1,日收益率!E122,""),IF('排序（修正久期）'!E121=MAX('排序（修正久期）'!$B121:$F121),日收益率!E122,"")),"")</f>
        <v>2.9795085349637596E-4</v>
      </c>
      <c r="F122" s="4" t="str">
        <f ca="1">IFERROR(IF(日收益率!$I121&gt;日收益率!$J121,IF('排序（修正久期）'!F121=1,日收益率!F122,""),IF('排序（修正久期）'!F121=MAX('排序（修正久期）'!$B121:$F121),日收益率!F122,"")),"")</f>
        <v/>
      </c>
      <c r="H122" s="9">
        <f t="shared" ca="1" si="1"/>
        <v>1.05568178757555</v>
      </c>
    </row>
    <row r="123" spans="1:8" x14ac:dyDescent="0.15">
      <c r="A123" s="1">
        <v>42460</v>
      </c>
      <c r="B123" s="4" t="str">
        <f ca="1">IFERROR(IF(日收益率!$I122&gt;日收益率!$J122,IF('排序（修正久期）'!B122=1,日收益率!B123,""),IF('排序（修正久期）'!B122=MAX('排序（修正久期）'!$B122:$F122),日收益率!B123,"")),"")</f>
        <v/>
      </c>
      <c r="C123" s="4" t="str">
        <f ca="1">IFERROR(IF(日收益率!$I122&gt;日收益率!$J122,IF('排序（修正久期）'!C122=1,日收益率!C123,""),IF('排序（修正久期）'!C122=MAX('排序（修正久期）'!$B122:$F122),日收益率!C123,"")),"")</f>
        <v/>
      </c>
      <c r="D123" s="4" t="str">
        <f ca="1">IFERROR(IF(日收益率!$I122&gt;日收益率!$J122,IF('排序（修正久期）'!D122=1,日收益率!D123,""),IF('排序（修正久期）'!D122=MAX('排序（修正久期）'!$B122:$F122),日收益率!D123,"")),"")</f>
        <v/>
      </c>
      <c r="E123" s="4">
        <f ca="1">IFERROR(IF(日收益率!$I122&gt;日收益率!$J122,IF('排序（修正久期）'!E122=1,日收益率!E123,""),IF('排序（修正久期）'!E122=MAX('排序（修正久期）'!$B122:$F122),日收益率!E123,"")),"")</f>
        <v>2.9786210522786405E-4</v>
      </c>
      <c r="F123" s="4" t="str">
        <f ca="1">IFERROR(IF(日收益率!$I122&gt;日收益率!$J122,IF('排序（修正久期）'!F122=1,日收益率!F123,""),IF('排序（修正久期）'!F122=MAX('排序（修正久期）'!$B122:$F122),日收益率!F123,"")),"")</f>
        <v/>
      </c>
      <c r="H123" s="9">
        <f t="shared" ca="1" si="1"/>
        <v>1.0559962351752479</v>
      </c>
    </row>
    <row r="124" spans="1:8" x14ac:dyDescent="0.15">
      <c r="A124" s="1">
        <v>42461</v>
      </c>
      <c r="B124" s="4" t="str">
        <f ca="1">IFERROR(IF(日收益率!$I123&gt;日收益率!$J123,IF('排序（修正久期）'!B123=1,日收益率!B124,""),IF('排序（修正久期）'!B123=MAX('排序（修正久期）'!$B123:$F123),日收益率!B124,"")),"")</f>
        <v/>
      </c>
      <c r="C124" s="4" t="str">
        <f ca="1">IFERROR(IF(日收益率!$I123&gt;日收益率!$J123,IF('排序（修正久期）'!C123=1,日收益率!C124,""),IF('排序（修正久期）'!C123=MAX('排序（修正久期）'!$B123:$F123),日收益率!C124,"")),"")</f>
        <v/>
      </c>
      <c r="D124" s="4" t="str">
        <f ca="1">IFERROR(IF(日收益率!$I123&gt;日收益率!$J123,IF('排序（修正久期）'!D123=1,日收益率!D124,""),IF('排序（修正久期）'!D123=MAX('排序（修正久期）'!$B123:$F123),日收益率!D124,"")),"")</f>
        <v/>
      </c>
      <c r="E124" s="4">
        <f ca="1">IFERROR(IF(日收益率!$I123&gt;日收益率!$J123,IF('排序（修正久期）'!E123=1,日收益率!E124,""),IF('排序（修正久期）'!E123=MAX('排序（修正久期）'!$B123:$F123),日收益率!E124,"")),"")</f>
        <v>-3.1454937656316684E-4</v>
      </c>
      <c r="F124" s="4" t="str">
        <f ca="1">IFERROR(IF(日收益率!$I123&gt;日收益率!$J123,IF('排序（修正久期）'!F123=1,日收益率!F124,""),IF('排序（修正久期）'!F123=MAX('排序（修正久期）'!$B123:$F123),日收益率!F124,"")),"")</f>
        <v/>
      </c>
      <c r="H124" s="9">
        <f t="shared" ca="1" si="1"/>
        <v>1.0556640722178205</v>
      </c>
    </row>
    <row r="125" spans="1:8" x14ac:dyDescent="0.15">
      <c r="A125" s="1">
        <v>42465</v>
      </c>
      <c r="B125" s="4" t="str">
        <f ca="1">IFERROR(IF(日收益率!$I124&gt;日收益率!$J124,IF('排序（修正久期）'!B124=1,日收益率!B125,""),IF('排序（修正久期）'!B124=MAX('排序（修正久期）'!$B124:$F124),日收益率!B125,"")),"")</f>
        <v/>
      </c>
      <c r="C125" s="4" t="str">
        <f ca="1">IFERROR(IF(日收益率!$I124&gt;日收益率!$J124,IF('排序（修正久期）'!C124=1,日收益率!C125,""),IF('排序（修正久期）'!C124=MAX('排序（修正久期）'!$B124:$F124),日收益率!C125,"")),"")</f>
        <v/>
      </c>
      <c r="D125" s="4" t="str">
        <f ca="1">IFERROR(IF(日收益率!$I124&gt;日收益率!$J124,IF('排序（修正久期）'!D124=1,日收益率!D125,""),IF('排序（修正久期）'!D124=MAX('排序（修正久期）'!$B124:$F124),日收益率!D125,"")),"")</f>
        <v/>
      </c>
      <c r="E125" s="4">
        <f ca="1">IFERROR(IF(日收益率!$I124&gt;日收益率!$J124,IF('排序（修正久期）'!E124=1,日收益率!E125,""),IF('排序（修正久期）'!E124=MAX('排序（修正久期）'!$B124:$F124),日收益率!E125,"")),"")</f>
        <v>-3.3562490560412606E-5</v>
      </c>
      <c r="F125" s="4" t="str">
        <f ca="1">IFERROR(IF(日收益率!$I124&gt;日收益率!$J124,IF('排序（修正久期）'!F124=1,日收益率!F125,""),IF('排序（修正久期）'!F124=MAX('排序（修正久期）'!$B124:$F124),日收益率!F125,"")),"")</f>
        <v/>
      </c>
      <c r="H125" s="9">
        <f t="shared" ca="1" si="1"/>
        <v>1.0556286415023617</v>
      </c>
    </row>
    <row r="126" spans="1:8" x14ac:dyDescent="0.15">
      <c r="A126" s="1">
        <v>42466</v>
      </c>
      <c r="B126" s="4" t="str">
        <f ca="1">IFERROR(IF(日收益率!$I125&gt;日收益率!$J125,IF('排序（修正久期）'!B125=1,日收益率!B126,""),IF('排序（修正久期）'!B125=MAX('排序（修正久期）'!$B125:$F125),日收益率!B126,"")),"")</f>
        <v/>
      </c>
      <c r="C126" s="4" t="str">
        <f ca="1">IFERROR(IF(日收益率!$I125&gt;日收益率!$J125,IF('排序（修正久期）'!C125=1,日收益率!C126,""),IF('排序（修正久期）'!C125=MAX('排序（修正久期）'!$B125:$F125),日收益率!C126,"")),"")</f>
        <v/>
      </c>
      <c r="D126" s="4" t="str">
        <f ca="1">IFERROR(IF(日收益率!$I125&gt;日收益率!$J125,IF('排序（修正久期）'!D125=1,日收益率!D126,""),IF('排序（修正久期）'!D125=MAX('排序（修正久期）'!$B125:$F125),日收益率!D126,"")),"")</f>
        <v/>
      </c>
      <c r="E126" s="4">
        <f ca="1">IFERROR(IF(日收益率!$I125&gt;日收益率!$J125,IF('排序（修正久期）'!E125=1,日收益率!E126,""),IF('排序（修正久期）'!E125=MAX('排序（修正久期）'!$B125:$F125),日收益率!E126,"")),"")</f>
        <v>9.1041311218620358E-4</v>
      </c>
      <c r="F126" s="4" t="str">
        <f ca="1">IFERROR(IF(日收益率!$I125&gt;日收益率!$J125,IF('排序（修正久期）'!F125=1,日收益率!F126,""),IF('排序（修正久期）'!F125=MAX('排序（修正久期）'!$B125:$F125),日收益率!F126,"")),"")</f>
        <v/>
      </c>
      <c r="H126" s="9">
        <f t="shared" ca="1" si="1"/>
        <v>1.0565896996591848</v>
      </c>
    </row>
    <row r="127" spans="1:8" x14ac:dyDescent="0.15">
      <c r="A127" s="1">
        <v>42467</v>
      </c>
      <c r="B127" s="4" t="str">
        <f ca="1">IFERROR(IF(日收益率!$I126&gt;日收益率!$J126,IF('排序（修正久期）'!B126=1,日收益率!B127,""),IF('排序（修正久期）'!B126=MAX('排序（修正久期）'!$B126:$F126),日收益率!B127,"")),"")</f>
        <v/>
      </c>
      <c r="C127" s="4" t="str">
        <f ca="1">IFERROR(IF(日收益率!$I126&gt;日收益率!$J126,IF('排序（修正久期）'!C126=1,日收益率!C127,""),IF('排序（修正久期）'!C126=MAX('排序（修正久期）'!$B126:$F126),日收益率!C127,"")),"")</f>
        <v/>
      </c>
      <c r="D127" s="4" t="str">
        <f ca="1">IFERROR(IF(日收益率!$I126&gt;日收益率!$J126,IF('排序（修正久期）'!D126=1,日收益率!D127,""),IF('排序（修正久期）'!D126=MAX('排序（修正久期）'!$B126:$F126),日收益率!D127,"")),"")</f>
        <v/>
      </c>
      <c r="E127" s="4">
        <f ca="1">IFERROR(IF(日收益率!$I126&gt;日收益率!$J126,IF('排序（修正久期）'!E126=1,日收益率!E127,""),IF('排序（修正久期）'!E126=MAX('排序（修正久期）'!$B126:$F126),日收益率!E127,"")),"")</f>
        <v>1.9295497763762715E-3</v>
      </c>
      <c r="F127" s="4" t="str">
        <f ca="1">IFERROR(IF(日收益率!$I126&gt;日收益率!$J126,IF('排序（修正久期）'!F126=1,日收益率!F127,""),IF('排序（修正久期）'!F126=MAX('排序（修正久期）'!$B126:$F126),日收益率!F127,"")),"")</f>
        <v/>
      </c>
      <c r="H127" s="9">
        <f t="shared" ca="1" si="1"/>
        <v>1.0586284420778838</v>
      </c>
    </row>
    <row r="128" spans="1:8" x14ac:dyDescent="0.15">
      <c r="A128" s="1">
        <v>42468</v>
      </c>
      <c r="B128" s="4" t="str">
        <f ca="1">IFERROR(IF(日收益率!$I127&gt;日收益率!$J127,IF('排序（修正久期）'!B127=1,日收益率!B128,""),IF('排序（修正久期）'!B127=MAX('排序（修正久期）'!$B127:$F127),日收益率!B128,"")),"")</f>
        <v/>
      </c>
      <c r="C128" s="4" t="str">
        <f ca="1">IFERROR(IF(日收益率!$I127&gt;日收益率!$J127,IF('排序（修正久期）'!C127=1,日收益率!C128,""),IF('排序（修正久期）'!C127=MAX('排序（修正久期）'!$B127:$F127),日收益率!C128,"")),"")</f>
        <v/>
      </c>
      <c r="D128" s="4" t="str">
        <f ca="1">IFERROR(IF(日收益率!$I127&gt;日收益率!$J127,IF('排序（修正久期）'!D127=1,日收益率!D128,""),IF('排序（修正久期）'!D127=MAX('排序（修正久期）'!$B127:$F127),日收益率!D128,"")),"")</f>
        <v/>
      </c>
      <c r="E128" s="4">
        <f ca="1">IFERROR(IF(日收益率!$I127&gt;日收益率!$J127,IF('排序（修正久期）'!E127=1,日收益率!E128,""),IF('排序（修正久期）'!E127=MAX('排序（修正久期）'!$B127:$F127),日收益率!E128,"")),"")</f>
        <v>3.1474343598869581E-3</v>
      </c>
      <c r="F128" s="4" t="str">
        <f ca="1">IFERROR(IF(日收益率!$I127&gt;日收益率!$J127,IF('排序（修正久期）'!F127=1,日收益率!F128,""),IF('排序（修正久期）'!F127=MAX('排序（修正久期）'!$B127:$F127),日收益率!F128,"")),"")</f>
        <v/>
      </c>
      <c r="H128" s="9">
        <f t="shared" ca="1" si="1"/>
        <v>1.0619604056108334</v>
      </c>
    </row>
    <row r="129" spans="1:8" x14ac:dyDescent="0.15">
      <c r="A129" s="1">
        <v>42471</v>
      </c>
      <c r="B129" s="4" t="str">
        <f ca="1">IFERROR(IF(日收益率!$I128&gt;日收益率!$J128,IF('排序（修正久期）'!B128=1,日收益率!B129,""),IF('排序（修正久期）'!B128=MAX('排序（修正久期）'!$B128:$F128),日收益率!B129,"")),"")</f>
        <v/>
      </c>
      <c r="C129" s="4" t="str">
        <f ca="1">IFERROR(IF(日收益率!$I128&gt;日收益率!$J128,IF('排序（修正久期）'!C128=1,日收益率!C129,""),IF('排序（修正久期）'!C128=MAX('排序（修正久期）'!$B128:$F128),日收益率!C129,"")),"")</f>
        <v/>
      </c>
      <c r="D129" s="4" t="str">
        <f ca="1">IFERROR(IF(日收益率!$I128&gt;日收益率!$J128,IF('排序（修正久期）'!D128=1,日收益率!D129,""),IF('排序（修正久期）'!D128=MAX('排序（修正久期）'!$B128:$F128),日收益率!D129,"")),"")</f>
        <v/>
      </c>
      <c r="E129" s="4">
        <f ca="1">IFERROR(IF(日收益率!$I128&gt;日收益率!$J128,IF('排序（修正久期）'!E128=1,日收益率!E129,""),IF('排序（修正久期）'!E128=MAX('排序（修正久期）'!$B128:$F128),日收益率!E129,"")),"")</f>
        <v>1.7793866398641001E-4</v>
      </c>
      <c r="F129" s="4" t="str">
        <f ca="1">IFERROR(IF(日收益率!$I128&gt;日收益率!$J128,IF('排序（修正久期）'!F128=1,日收益率!F129,""),IF('排序（修正久期）'!F128=MAX('排序（修正久期）'!$B128:$F128),日收益率!F129,"")),"")</f>
        <v/>
      </c>
      <c r="H129" s="9">
        <f t="shared" ca="1" si="1"/>
        <v>1.0621493694266142</v>
      </c>
    </row>
    <row r="130" spans="1:8" x14ac:dyDescent="0.15">
      <c r="A130" s="1">
        <v>42472</v>
      </c>
      <c r="B130" s="4" t="str">
        <f ca="1">IFERROR(IF(日收益率!$I129&gt;日收益率!$J129,IF('排序（修正久期）'!B129=1,日收益率!B130,""),IF('排序（修正久期）'!B129=MAX('排序（修正久期）'!$B129:$F129),日收益率!B130,"")),"")</f>
        <v/>
      </c>
      <c r="C130" s="4" t="str">
        <f ca="1">IFERROR(IF(日收益率!$I129&gt;日收益率!$J129,IF('排序（修正久期）'!C129=1,日收益率!C130,""),IF('排序（修正久期）'!C129=MAX('排序（修正久期）'!$B129:$F129),日收益率!C130,"")),"")</f>
        <v/>
      </c>
      <c r="D130" s="4" t="str">
        <f ca="1">IFERROR(IF(日收益率!$I129&gt;日收益率!$J129,IF('排序（修正久期）'!D129=1,日收益率!D130,""),IF('排序（修正久期）'!D129=MAX('排序（修正久期）'!$B129:$F129),日收益率!D130,"")),"")</f>
        <v/>
      </c>
      <c r="E130" s="4">
        <f ca="1">IFERROR(IF(日收益率!$I129&gt;日收益率!$J129,IF('排序（修正久期）'!E129=1,日收益率!E130,""),IF('排序（修正久期）'!E129=MAX('排序（修正久期）'!$B129:$F129),日收益率!E130,"")),"")</f>
        <v>-2.1126457134845733E-4</v>
      </c>
      <c r="F130" s="4" t="str">
        <f ca="1">IFERROR(IF(日收益率!$I129&gt;日收益率!$J129,IF('排序（修正久期）'!F129=1,日收益率!F130,""),IF('排序（修正久期）'!F129=MAX('排序（修正久期）'!$B129:$F129),日收益率!F130,"")),"")</f>
        <v/>
      </c>
      <c r="H130" s="9">
        <f t="shared" ca="1" si="1"/>
        <v>1.0619249748953743</v>
      </c>
    </row>
    <row r="131" spans="1:8" x14ac:dyDescent="0.15">
      <c r="A131" s="1">
        <v>42473</v>
      </c>
      <c r="B131" s="4" t="str">
        <f ca="1">IFERROR(IF(日收益率!$I130&gt;日收益率!$J130,IF('排序（修正久期）'!B130=1,日收益率!B131,""),IF('排序（修正久期）'!B130=MAX('排序（修正久期）'!$B130:$F130),日收益率!B131,"")),"")</f>
        <v/>
      </c>
      <c r="C131" s="4" t="str">
        <f ca="1">IFERROR(IF(日收益率!$I130&gt;日收益率!$J130,IF('排序（修正久期）'!C130=1,日收益率!C131,""),IF('排序（修正久期）'!C130=MAX('排序（修正久期）'!$B130:$F130),日收益率!C131,"")),"")</f>
        <v/>
      </c>
      <c r="D131" s="4" t="str">
        <f ca="1">IFERROR(IF(日收益率!$I130&gt;日收益率!$J130,IF('排序（修正久期）'!D130=1,日收益率!D131,""),IF('排序（修正久期）'!D130=MAX('排序（修正久期）'!$B130:$F130),日收益率!D131,"")),"")</f>
        <v/>
      </c>
      <c r="E131" s="4">
        <f ca="1">IFERROR(IF(日收益率!$I130&gt;日收益率!$J130,IF('排序（修正久期）'!E130=1,日收益率!E131,""),IF('排序（修正久期）'!E130=MAX('排序（修正久期）'!$B130:$F130),日收益率!E131,"")),"")</f>
        <v>4.9907899767154262E-4</v>
      </c>
      <c r="F131" s="4" t="str">
        <f ca="1">IFERROR(IF(日收益率!$I130&gt;日收益率!$J130,IF('排序（修正久期）'!F130=1,日收益率!F131,""),IF('排序（修正久期）'!F130=MAX('排序（修正久期）'!$B130:$F130),日收益率!F131,"")),"")</f>
        <v/>
      </c>
      <c r="H131" s="9">
        <f t="shared" ca="1" si="1"/>
        <v>1.0624549593474475</v>
      </c>
    </row>
    <row r="132" spans="1:8" x14ac:dyDescent="0.15">
      <c r="A132" s="1">
        <v>42474</v>
      </c>
      <c r="B132" s="4" t="str">
        <f ca="1">IFERROR(IF(日收益率!$I131&gt;日收益率!$J131,IF('排序（修正久期）'!B131=1,日收益率!B132,""),IF('排序（修正久期）'!B131=MAX('排序（修正久期）'!$B131:$F131),日收益率!B132,"")),"")</f>
        <v/>
      </c>
      <c r="C132" s="4" t="str">
        <f ca="1">IFERROR(IF(日收益率!$I131&gt;日收益率!$J131,IF('排序（修正久期）'!C131=1,日收益率!C132,""),IF('排序（修正久期）'!C131=MAX('排序（修正久期）'!$B131:$F131),日收益率!C132,"")),"")</f>
        <v/>
      </c>
      <c r="D132" s="4" t="str">
        <f ca="1">IFERROR(IF(日收益率!$I131&gt;日收益率!$J131,IF('排序（修正久期）'!D131=1,日收益率!D132,""),IF('排序（修正久期）'!D131=MAX('排序（修正久期）'!$B131:$F131),日收益率!D132,"")),"")</f>
        <v/>
      </c>
      <c r="E132" s="4">
        <f ca="1">IFERROR(IF(日收益率!$I131&gt;日收益率!$J131,IF('排序（修正久期）'!E131=1,日收益率!E132,""),IF('排序（修正久期）'!E131=MAX('排序（修正久期）'!$B131:$F131),日收益率!E132,"")),"")</f>
        <v>-6.1693743365154319E-4</v>
      </c>
      <c r="F132" s="4" t="str">
        <f ca="1">IFERROR(IF(日收益率!$I131&gt;日收益率!$J131,IF('排序（修正久期）'!F131=1,日收益率!F132,""),IF('排序（修正久期）'!F131=MAX('排序（修正久期）'!$B131:$F131),日收益率!F132,"")),"")</f>
        <v/>
      </c>
      <c r="H132" s="9">
        <f t="shared" ca="1" si="1"/>
        <v>1.0617994911114572</v>
      </c>
    </row>
    <row r="133" spans="1:8" x14ac:dyDescent="0.15">
      <c r="A133" s="1">
        <v>42475</v>
      </c>
      <c r="B133" s="4" t="str">
        <f ca="1">IFERROR(IF(日收益率!$I132&gt;日收益率!$J132,IF('排序（修正久期）'!B132=1,日收益率!B133,""),IF('排序（修正久期）'!B132=MAX('排序（修正久期）'!$B132:$F132),日收益率!B133,"")),"")</f>
        <v/>
      </c>
      <c r="C133" s="4" t="str">
        <f ca="1">IFERROR(IF(日收益率!$I132&gt;日收益率!$J132,IF('排序（修正久期）'!C132=1,日收益率!C133,""),IF('排序（修正久期）'!C132=MAX('排序（修正久期）'!$B132:$F132),日收益率!C133,"")),"")</f>
        <v/>
      </c>
      <c r="D133" s="4" t="str">
        <f ca="1">IFERROR(IF(日收益率!$I132&gt;日收益率!$J132,IF('排序（修正久期）'!D132=1,日收益率!D133,""),IF('排序（修正久期）'!D132=MAX('排序（修正久期）'!$B132:$F132),日收益率!D133,"")),"")</f>
        <v/>
      </c>
      <c r="E133" s="4">
        <f ca="1">IFERROR(IF(日收益率!$I132&gt;日收益率!$J132,IF('排序（修正久期）'!E132=1,日收益率!E133,""),IF('排序（修正久期）'!E132=MAX('排序（修正久期）'!$B132:$F132),日收益率!E133,"")),"")</f>
        <v>1.9464990823658823E-4</v>
      </c>
      <c r="F133" s="4" t="str">
        <f ca="1">IFERROR(IF(日收益率!$I132&gt;日收益率!$J132,IF('排序（修正久期）'!F132=1,日收益率!F133,""),IF('排序（修正久期）'!F132=MAX('排序（修正久期）'!$B132:$F132),日收益率!F133,"")),"")</f>
        <v/>
      </c>
      <c r="H133" s="9">
        <f t="shared" ref="H133:H196" ca="1" si="2">IFERROR(H132*(1+AVERAGE(B133:F133)),H132)</f>
        <v>1.0620061702849677</v>
      </c>
    </row>
    <row r="134" spans="1:8" x14ac:dyDescent="0.15">
      <c r="A134" s="1">
        <v>42478</v>
      </c>
      <c r="B134" s="4" t="str">
        <f ca="1">IFERROR(IF(日收益率!$I133&gt;日收益率!$J133,IF('排序（修正久期）'!B133=1,日收益率!B134,""),IF('排序（修正久期）'!B133=MAX('排序（修正久期）'!$B133:$F133),日收益率!B134,"")),"")</f>
        <v/>
      </c>
      <c r="C134" s="4" t="str">
        <f ca="1">IFERROR(IF(日收益率!$I133&gt;日收益率!$J133,IF('排序（修正久期）'!C133=1,日收益率!C134,""),IF('排序（修正久期）'!C133=MAX('排序（修正久期）'!$B133:$F133),日收益率!C134,"")),"")</f>
        <v/>
      </c>
      <c r="D134" s="4" t="str">
        <f ca="1">IFERROR(IF(日收益率!$I133&gt;日收益率!$J133,IF('排序（修正久期）'!D133=1,日收益率!D134,""),IF('排序（修正久期）'!D133=MAX('排序（修正久期）'!$B133:$F133),日收益率!D134,"")),"")</f>
        <v/>
      </c>
      <c r="E134" s="4">
        <f ca="1">IFERROR(IF(日收益率!$I133&gt;日收益率!$J133,IF('排序（修正久期）'!E133=1,日收益率!E134,""),IF('排序（修正久期）'!E133=MAX('排序（修正久期）'!$B133:$F133),日收益率!E134,"")),"")</f>
        <v>-6.3387917373280978E-4</v>
      </c>
      <c r="F134" s="4" t="str">
        <f ca="1">IFERROR(IF(日收益率!$I133&gt;日收益率!$J133,IF('排序（修正久期）'!F133=1,日收益率!F134,""),IF('排序（修正久期）'!F133=MAX('排序（修正久期）'!$B133:$F133),日收益率!F134,"")),"")</f>
        <v/>
      </c>
      <c r="H134" s="9">
        <f t="shared" ca="1" si="2"/>
        <v>1.0613329866912482</v>
      </c>
    </row>
    <row r="135" spans="1:8" x14ac:dyDescent="0.15">
      <c r="A135" s="1">
        <v>42479</v>
      </c>
      <c r="B135" s="4" t="str">
        <f ca="1">IFERROR(IF(日收益率!$I134&gt;日收益率!$J134,IF('排序（修正久期）'!B134=1,日收益率!B135,""),IF('排序（修正久期）'!B134=MAX('排序（修正久期）'!$B134:$F134),日收益率!B135,"")),"")</f>
        <v/>
      </c>
      <c r="C135" s="4" t="str">
        <f ca="1">IFERROR(IF(日收益率!$I134&gt;日收益率!$J134,IF('排序（修正久期）'!C134=1,日收益率!C135,""),IF('排序（修正久期）'!C134=MAX('排序（修正久期）'!$B134:$F134),日收益率!C135,"")),"")</f>
        <v/>
      </c>
      <c r="D135" s="4" t="str">
        <f ca="1">IFERROR(IF(日收益率!$I134&gt;日收益率!$J134,IF('排序（修正久期）'!D134=1,日收益率!D135,""),IF('排序（修正久期）'!D134=MAX('排序（修正久期）'!$B134:$F134),日收益率!D135,"")),"")</f>
        <v/>
      </c>
      <c r="E135" s="4">
        <f ca="1">IFERROR(IF(日收益率!$I134&gt;日收益率!$J134,IF('排序（修正久期）'!E134=1,日收益率!E135,""),IF('排序（修正久期）'!E134=MAX('排序（修正久期）'!$B134:$F134),日收益率!E135,"")),"")</f>
        <v>3.9781673723515709E-4</v>
      </c>
      <c r="F135" s="4" t="str">
        <f ca="1">IFERROR(IF(日收益率!$I134&gt;日收益率!$J134,IF('排序（修正久期）'!F134=1,日收益率!F135,""),IF('排序（修正久期）'!F134=MAX('排序（修正久期）'!$B134:$F134),日收益率!F135,"")),"")</f>
        <v/>
      </c>
      <c r="H135" s="9">
        <f t="shared" ca="1" si="2"/>
        <v>1.0617552027171338</v>
      </c>
    </row>
    <row r="136" spans="1:8" x14ac:dyDescent="0.15">
      <c r="A136" s="1">
        <v>42480</v>
      </c>
      <c r="B136" s="4" t="str">
        <f ca="1">IFERROR(IF(日收益率!$I135&gt;日收益率!$J135,IF('排序（修正久期）'!B135=1,日收益率!B136,""),IF('排序（修正久期）'!B135=MAX('排序（修正久期）'!$B135:$F135),日收益率!B136,"")),"")</f>
        <v/>
      </c>
      <c r="C136" s="4" t="str">
        <f ca="1">IFERROR(IF(日收益率!$I135&gt;日收益率!$J135,IF('排序（修正久期）'!C135=1,日收益率!C136,""),IF('排序（修正久期）'!C135=MAX('排序（修正久期）'!$B135:$F135),日收益率!C136,"")),"")</f>
        <v/>
      </c>
      <c r="D136" s="4" t="str">
        <f ca="1">IFERROR(IF(日收益率!$I135&gt;日收益率!$J135,IF('排序（修正久期）'!D135=1,日收益率!D136,""),IF('排序（修正久期）'!D135=MAX('排序（修正久期）'!$B135:$F135),日收益率!D136,"")),"")</f>
        <v/>
      </c>
      <c r="E136" s="4">
        <f ca="1">IFERROR(IF(日收益率!$I135&gt;日收益率!$J135,IF('排序（修正久期）'!E135=1,日收益率!E136,""),IF('排序（修正久期）'!E135=MAX('排序（修正久期）'!$B135:$F135),日收益率!E136,"")),"")</f>
        <v>-9.218448019355785E-4</v>
      </c>
      <c r="F136" s="4" t="str">
        <f ca="1">IFERROR(IF(日收益率!$I135&gt;日收益率!$J135,IF('排序（修正久期）'!F135=1,日收益率!F136,""),IF('排序（修正久期）'!F135=MAX('排序（修正久期）'!$B135:$F135),日收益率!F136,"")),"")</f>
        <v/>
      </c>
      <c r="H136" s="9">
        <f t="shared" ca="1" si="2"/>
        <v>1.060776429202581</v>
      </c>
    </row>
    <row r="137" spans="1:8" x14ac:dyDescent="0.15">
      <c r="A137" s="1">
        <v>42481</v>
      </c>
      <c r="B137" s="4" t="str">
        <f ca="1">IFERROR(IF(日收益率!$I136&gt;日收益率!$J136,IF('排序（修正久期）'!B136=1,日收益率!B137,""),IF('排序（修正久期）'!B136=MAX('排序（修正久期）'!$B136:$F136),日收益率!B137,"")),"")</f>
        <v/>
      </c>
      <c r="C137" s="4" t="str">
        <f ca="1">IFERROR(IF(日收益率!$I136&gt;日收益率!$J136,IF('排序（修正久期）'!C136=1,日收益率!C137,""),IF('排序（修正久期）'!C136=MAX('排序（修正久期）'!$B136:$F136),日收益率!C137,"")),"")</f>
        <v/>
      </c>
      <c r="D137" s="4" t="str">
        <f ca="1">IFERROR(IF(日收益率!$I136&gt;日收益率!$J136,IF('排序（修正久期）'!D136=1,日收益率!D137,""),IF('排序（修正久期）'!D136=MAX('排序（修正久期）'!$B136:$F136),日收益率!D137,"")),"")</f>
        <v/>
      </c>
      <c r="E137" s="4">
        <f ca="1">IFERROR(IF(日收益率!$I136&gt;日收益率!$J136,IF('排序（修正久期）'!E136=1,日收益率!E137,""),IF('排序（修正久期）'!E136=MAX('排序（修正久期）'!$B136:$F136),日收益率!E137,"")),"")</f>
        <v>-1.2274771170153187E-3</v>
      </c>
      <c r="F137" s="4" t="str">
        <f ca="1">IFERROR(IF(日收益率!$I136&gt;日收益率!$J136,IF('排序（修正久期）'!F136=1,日收益率!F137,""),IF('排序（修正久期）'!F136=MAX('排序（修正久期）'!$B136:$F136),日收益率!F137,"")),"")</f>
        <v/>
      </c>
      <c r="H137" s="9">
        <f t="shared" ca="1" si="2"/>
        <v>1.0594743504094657</v>
      </c>
    </row>
    <row r="138" spans="1:8" x14ac:dyDescent="0.15">
      <c r="A138" s="1">
        <v>42482</v>
      </c>
      <c r="B138" s="4" t="str">
        <f ca="1">IFERROR(IF(日收益率!$I137&gt;日收益率!$J137,IF('排序（修正久期）'!B137=1,日收益率!B138,""),IF('排序（修正久期）'!B137=MAX('排序（修正久期）'!$B137:$F137),日收益率!B138,"")),"")</f>
        <v/>
      </c>
      <c r="C138" s="4" t="str">
        <f ca="1">IFERROR(IF(日收益率!$I137&gt;日收益率!$J137,IF('排序（修正久期）'!C137=1,日收益率!C138,""),IF('排序（修正久期）'!C137=MAX('排序（修正久期）'!$B137:$F137),日收益率!C138,"")),"")</f>
        <v/>
      </c>
      <c r="D138" s="4" t="str">
        <f ca="1">IFERROR(IF(日收益率!$I137&gt;日收益率!$J137,IF('排序（修正久期）'!D137=1,日收益率!D138,""),IF('排序（修正久期）'!D137=MAX('排序（修正久期）'!$B137:$F137),日收益率!D138,"")),"")</f>
        <v/>
      </c>
      <c r="E138" s="4">
        <f ca="1">IFERROR(IF(日收益率!$I137&gt;日收益率!$J137,IF('排序（修正久期）'!E137=1,日收益率!E138,""),IF('排序（修正久期）'!E137=MAX('排序（修正久期）'!$B137:$F137),日收益率!E138,"")),"")</f>
        <v>-1.6358607428257343E-3</v>
      </c>
      <c r="F138" s="4" t="str">
        <f ca="1">IFERROR(IF(日收益率!$I137&gt;日收益率!$J137,IF('排序（修正久期）'!F137=1,日收益率!F138,""),IF('排序（修正久期）'!F137=MAX('排序（修正久期）'!$B137:$F137),日收益率!F138,"")),"")</f>
        <v/>
      </c>
      <c r="H138" s="9">
        <f t="shared" ca="1" si="2"/>
        <v>1.0577411979116</v>
      </c>
    </row>
    <row r="139" spans="1:8" x14ac:dyDescent="0.15">
      <c r="A139" s="1">
        <v>42485</v>
      </c>
      <c r="B139" s="4" t="str">
        <f ca="1">IFERROR(IF(日收益率!$I138&gt;日收益率!$J138,IF('排序（修正久期）'!B138=1,日收益率!B139,""),IF('排序（修正久期）'!B138=MAX('排序（修正久期）'!$B138:$F138),日收益率!B139,"")),"")</f>
        <v/>
      </c>
      <c r="C139" s="4" t="str">
        <f ca="1">IFERROR(IF(日收益率!$I138&gt;日收益率!$J138,IF('排序（修正久期）'!C138=1,日收益率!C139,""),IF('排序（修正久期）'!C138=MAX('排序（修正久期）'!$B138:$F138),日收益率!C139,"")),"")</f>
        <v/>
      </c>
      <c r="D139" s="4" t="str">
        <f ca="1">IFERROR(IF(日收益率!$I138&gt;日收益率!$J138,IF('排序（修正久期）'!D138=1,日收益率!D139,""),IF('排序（修正久期）'!D138=MAX('排序（修正久期）'!$B138:$F138),日收益率!D139,"")),"")</f>
        <v/>
      </c>
      <c r="E139" s="4">
        <f ca="1">IFERROR(IF(日收益率!$I138&gt;日收益率!$J138,IF('排序（修正久期）'!E138=1,日收益率!E139,""),IF('排序（修正久期）'!E138=MAX('排序（修正久期）'!$B138:$F138),日收益率!E139,"")),"")</f>
        <v>-2.5122436988156416E-5</v>
      </c>
      <c r="F139" s="4" t="str">
        <f ca="1">IFERROR(IF(日收益率!$I138&gt;日收益率!$J138,IF('排序（修正久期）'!F138=1,日收益率!F139,""),IF('排序（修正久期）'!F138=MAX('排序（修正久期）'!$B138:$F138),日收益率!F139,"")),"")</f>
        <v/>
      </c>
      <c r="H139" s="9">
        <f t="shared" ca="1" si="2"/>
        <v>1.0577146248750058</v>
      </c>
    </row>
    <row r="140" spans="1:8" x14ac:dyDescent="0.15">
      <c r="A140" s="1">
        <v>42486</v>
      </c>
      <c r="B140" s="4" t="str">
        <f ca="1">IFERROR(IF(日收益率!$I139&gt;日收益率!$J139,IF('排序（修正久期）'!B139=1,日收益率!B140,""),IF('排序（修正久期）'!B139=MAX('排序（修正久期）'!$B139:$F139),日收益率!B140,"")),"")</f>
        <v/>
      </c>
      <c r="C140" s="4" t="str">
        <f ca="1">IFERROR(IF(日收益率!$I139&gt;日收益率!$J139,IF('排序（修正久期）'!C139=1,日收益率!C140,""),IF('排序（修正久期）'!C139=MAX('排序（修正久期）'!$B139:$F139),日收益率!C140,"")),"")</f>
        <v/>
      </c>
      <c r="D140" s="4" t="str">
        <f ca="1">IFERROR(IF(日收益率!$I139&gt;日收益率!$J139,IF('排序（修正久期）'!D139=1,日收益率!D140,""),IF('排序（修正久期）'!D139=MAX('排序（修正久期）'!$B139:$F139),日收益率!D140,"")),"")</f>
        <v/>
      </c>
      <c r="E140" s="4">
        <f ca="1">IFERROR(IF(日收益率!$I139&gt;日收益率!$J139,IF('排序（修正久期）'!E139=1,日收益率!E140,""),IF('排序（修正久期）'!E139=MAX('排序（修正久期）'!$B139:$F139),日收益率!E140,"")),"")</f>
        <v>9.0861763109018057E-4</v>
      </c>
      <c r="F140" s="4" t="str">
        <f ca="1">IFERROR(IF(日收益率!$I139&gt;日收益率!$J139,IF('排序（修正久期）'!F139=1,日收益率!F140,""),IF('排序（修正久期）'!F139=MAX('排序（修正久期）'!$B139:$F139),日收益率!F140,"")),"")</f>
        <v/>
      </c>
      <c r="H140" s="9">
        <f t="shared" ca="1" si="2"/>
        <v>1.0586756830318291</v>
      </c>
    </row>
    <row r="141" spans="1:8" x14ac:dyDescent="0.15">
      <c r="A141" s="1">
        <v>42487</v>
      </c>
      <c r="B141" s="4" t="str">
        <f ca="1">IFERROR(IF(日收益率!$I140&gt;日收益率!$J140,IF('排序（修正久期）'!B140=1,日收益率!B141,""),IF('排序（修正久期）'!B140=MAX('排序（修正久期）'!$B140:$F140),日收益率!B141,"")),"")</f>
        <v/>
      </c>
      <c r="C141" s="4" t="str">
        <f ca="1">IFERROR(IF(日收益率!$I140&gt;日收益率!$J140,IF('排序（修正久期）'!C140=1,日收益率!C141,""),IF('排序（修正久期）'!C140=MAX('排序（修正久期）'!$B140:$F140),日收益率!C141,"")),"")</f>
        <v/>
      </c>
      <c r="D141" s="4" t="str">
        <f ca="1">IFERROR(IF(日收益率!$I140&gt;日收益率!$J140,IF('排序（修正久期）'!D140=1,日收益率!D141,""),IF('排序（修正久期）'!D140=MAX('排序（修正久期）'!$B140:$F140),日收益率!D141,"")),"")</f>
        <v/>
      </c>
      <c r="E141" s="4">
        <f ca="1">IFERROR(IF(日收益率!$I140&gt;日收益率!$J140,IF('排序（修正久期）'!E140=1,日收益率!E141,""),IF('排序（修正久期）'!E140=MAX('排序（修正久期）'!$B140:$F140),日收益率!E141,"")),"")</f>
        <v>1.5185658268304092E-3</v>
      </c>
      <c r="F141" s="4" t="str">
        <f ca="1">IFERROR(IF(日收益率!$I140&gt;日收益率!$J140,IF('排序（修正久期）'!F140=1,日收益率!F141,""),IF('排序（修正久期）'!F140=MAX('排序（修正久期）'!$B140:$F140),日收益率!F141,"")),"")</f>
        <v/>
      </c>
      <c r="H141" s="9">
        <f t="shared" ca="1" si="2"/>
        <v>1.0602833517457777</v>
      </c>
    </row>
    <row r="142" spans="1:8" x14ac:dyDescent="0.15">
      <c r="A142" s="1">
        <v>42488</v>
      </c>
      <c r="B142" s="4" t="str">
        <f ca="1">IFERROR(IF(日收益率!$I141&gt;日收益率!$J141,IF('排序（修正久期）'!B141=1,日收益率!B142,""),IF('排序（修正久期）'!B141=MAX('排序（修正久期）'!$B141:$F141),日收益率!B142,"")),"")</f>
        <v/>
      </c>
      <c r="C142" s="4" t="str">
        <f ca="1">IFERROR(IF(日收益率!$I141&gt;日收益率!$J141,IF('排序（修正久期）'!C141=1,日收益率!C142,""),IF('排序（修正久期）'!C141=MAX('排序（修正久期）'!$B141:$F141),日收益率!C142,"")),"")</f>
        <v/>
      </c>
      <c r="D142" s="4" t="str">
        <f ca="1">IFERROR(IF(日收益率!$I141&gt;日收益率!$J141,IF('排序（修正久期）'!D141=1,日收益率!D142,""),IF('排序（修正久期）'!D141=MAX('排序（修正久期）'!$B141:$F141),日收益率!D142,"")),"")</f>
        <v/>
      </c>
      <c r="E142" s="4">
        <f ca="1">IFERROR(IF(日收益率!$I141&gt;日收益率!$J141,IF('排序（修正久期）'!E141=1,日收益率!E142,""),IF('排序（修正久期）'!E141=MAX('排序（修正久期）'!$B141:$F141),日收益率!E142,"")),"")</f>
        <v>2.965694021133114E-4</v>
      </c>
      <c r="F142" s="4" t="str">
        <f ca="1">IFERROR(IF(日收益率!$I141&gt;日收益率!$J141,IF('排序（修正久期）'!F141=1,日收益率!F142,""),IF('排序（修正久期）'!F141=MAX('排序（修正久期）'!$B141:$F141),日收益率!F142,"")),"")</f>
        <v/>
      </c>
      <c r="H142" s="9">
        <f t="shared" ca="1" si="2"/>
        <v>1.0605977993454756</v>
      </c>
    </row>
    <row r="143" spans="1:8" x14ac:dyDescent="0.15">
      <c r="A143" s="1">
        <v>42489</v>
      </c>
      <c r="B143" s="4" t="str">
        <f ca="1">IFERROR(IF(日收益率!$I142&gt;日收益率!$J142,IF('排序（修正久期）'!B142=1,日收益率!B143,""),IF('排序（修正久期）'!B142=MAX('排序（修正久期）'!$B142:$F142),日收益率!B143,"")),"")</f>
        <v/>
      </c>
      <c r="C143" s="4" t="str">
        <f ca="1">IFERROR(IF(日收益率!$I142&gt;日收益率!$J142,IF('排序（修正久期）'!C142=1,日收益率!C143,""),IF('排序（修正久期）'!C142=MAX('排序（修正久期）'!$B142:$F142),日收益率!C143,"")),"")</f>
        <v/>
      </c>
      <c r="D143" s="4" t="str">
        <f ca="1">IFERROR(IF(日收益率!$I142&gt;日收益率!$J142,IF('排序（修正久期）'!D142=1,日收益率!D143,""),IF('排序（修正久期）'!D142=MAX('排序（修正久期）'!$B142:$F142),日收益率!D143,"")),"")</f>
        <v/>
      </c>
      <c r="E143" s="4">
        <f ca="1">IFERROR(IF(日收益率!$I142&gt;日收益率!$J142,IF('排序（修正久期）'!E142=1,日收益率!E143,""),IF('排序（修正久期）'!E142=MAX('排序（修正久期）'!$B142:$F142),日收益率!E143,"")),"")</f>
        <v>6.0131454039802357E-4</v>
      </c>
      <c r="F143" s="4" t="str">
        <f ca="1">IFERROR(IF(日收益率!$I142&gt;日收益率!$J142,IF('排序（修正久期）'!F142=1,日收益率!F143,""),IF('排序（修正久期）'!F142=MAX('排序（修正久期）'!$B142:$F142),日收益率!F143,"")),"")</f>
        <v/>
      </c>
      <c r="H143" s="9">
        <f t="shared" ca="1" si="2"/>
        <v>1.0612355522237362</v>
      </c>
    </row>
    <row r="144" spans="1:8" x14ac:dyDescent="0.15">
      <c r="A144" s="1">
        <v>42493</v>
      </c>
      <c r="B144" s="4" t="str">
        <f ca="1">IFERROR(IF(日收益率!$I143&gt;日收益率!$J143,IF('排序（修正久期）'!B143=1,日收益率!B144,""),IF('排序（修正久期）'!B143=MAX('排序（修正久期）'!$B143:$F143),日收益率!B144,"")),"")</f>
        <v/>
      </c>
      <c r="C144" s="4" t="str">
        <f ca="1">IFERROR(IF(日收益率!$I143&gt;日收益率!$J143,IF('排序（修正久期）'!C143=1,日收益率!C144,""),IF('排序（修正久期）'!C143=MAX('排序（修正久期）'!$B143:$F143),日收益率!C144,"")),"")</f>
        <v/>
      </c>
      <c r="D144" s="4" t="str">
        <f ca="1">IFERROR(IF(日收益率!$I143&gt;日收益率!$J143,IF('排序（修正久期）'!D143=1,日收益率!D144,""),IF('排序（修正久期）'!D143=MAX('排序（修正久期）'!$B143:$F143),日收益率!D144,"")),"")</f>
        <v/>
      </c>
      <c r="E144" s="4">
        <f ca="1">IFERROR(IF(日收益率!$I143&gt;日收益率!$J143,IF('排序（修正久期）'!E143=1,日收益率!E144,""),IF('排序（修正久期）'!E143=MAX('排序（修正久期）'!$B143:$F143),日收益率!E144,"")),"")</f>
        <v>7.7901337955488259E-4</v>
      </c>
      <c r="F144" s="4" t="str">
        <f ca="1">IFERROR(IF(日收益率!$I143&gt;日收益率!$J143,IF('排序（修正久期）'!F143=1,日收益率!F144,""),IF('排序（修正久期）'!F143=MAX('排序（修正久期）'!$B143:$F143),日收益率!F144,"")),"")</f>
        <v/>
      </c>
      <c r="H144" s="9">
        <f t="shared" ca="1" si="2"/>
        <v>1.0620622689177779</v>
      </c>
    </row>
    <row r="145" spans="1:8" x14ac:dyDescent="0.15">
      <c r="A145" s="1">
        <v>42494</v>
      </c>
      <c r="B145" s="4" t="str">
        <f ca="1">IFERROR(IF(日收益率!$I144&gt;日收益率!$J144,IF('排序（修正久期）'!B144=1,日收益率!B145,""),IF('排序（修正久期）'!B144=MAX('排序（修正久期）'!$B144:$F144),日收益率!B145,"")),"")</f>
        <v/>
      </c>
      <c r="C145" s="4" t="str">
        <f ca="1">IFERROR(IF(日收益率!$I144&gt;日收益率!$J144,IF('排序（修正久期）'!C144=1,日收益率!C145,""),IF('排序（修正久期）'!C144=MAX('排序（修正久期）'!$B144:$F144),日收益率!C145,"")),"")</f>
        <v/>
      </c>
      <c r="D145" s="4" t="str">
        <f ca="1">IFERROR(IF(日收益率!$I144&gt;日收益率!$J144,IF('排序（修正久期）'!D144=1,日收益率!D145,""),IF('排序（修正久期）'!D144=MAX('排序（修正久期）'!$B144:$F144),日收益率!D145,"")),"")</f>
        <v/>
      </c>
      <c r="E145" s="4">
        <f ca="1">IFERROR(IF(日收益率!$I144&gt;日收益率!$J144,IF('排序（修正久期）'!E144=1,日收益率!E145,""),IF('排序（修正久期）'!E144=MAX('排序（修正久期）'!$B144:$F144),日收益率!E145,"")),"")</f>
        <v>1.9460174752361503E-4</v>
      </c>
      <c r="F145" s="4" t="str">
        <f ca="1">IFERROR(IF(日收益率!$I144&gt;日收益率!$J144,IF('排序（修正久期）'!F144=1,日收益率!F145,""),IF('排序（修正久期）'!F144=MAX('排序（修正久期）'!$B144:$F144),日收益率!F145,"")),"")</f>
        <v/>
      </c>
      <c r="H145" s="9">
        <f t="shared" ca="1" si="2"/>
        <v>1.0622689480912881</v>
      </c>
    </row>
    <row r="146" spans="1:8" x14ac:dyDescent="0.15">
      <c r="A146" s="1">
        <v>42495</v>
      </c>
      <c r="B146" s="4" t="str">
        <f ca="1">IFERROR(IF(日收益率!$I145&gt;日收益率!$J145,IF('排序（修正久期）'!B145=1,日收益率!B146,""),IF('排序（修正久期）'!B145=MAX('排序（修正久期）'!$B145:$F145),日收益率!B146,"")),"")</f>
        <v/>
      </c>
      <c r="C146" s="4" t="str">
        <f ca="1">IFERROR(IF(日收益率!$I145&gt;日收益率!$J145,IF('排序（修正久期）'!C145=1,日收益率!C146,""),IF('排序（修正久期）'!C145=MAX('排序（修正久期）'!$B145:$F145),日收益率!C146,"")),"")</f>
        <v/>
      </c>
      <c r="D146" s="4" t="str">
        <f ca="1">IFERROR(IF(日收益率!$I145&gt;日收益率!$J145,IF('排序（修正久期）'!D145=1,日收益率!D146,""),IF('排序（修正久期）'!D145=MAX('排序（修正久期）'!$B145:$F145),日收益率!D146,"")),"")</f>
        <v/>
      </c>
      <c r="E146" s="4">
        <f ca="1">IFERROR(IF(日收益率!$I145&gt;日收益率!$J145,IF('排序（修正久期）'!E145=1,日收益率!E146,""),IF('排序（修正久期）'!E145=MAX('排序（修正久期）'!$B145:$F145),日收益率!E146,"")),"")</f>
        <v>1.9456388505179056E-4</v>
      </c>
      <c r="F146" s="4" t="str">
        <f ca="1">IFERROR(IF(日收益率!$I145&gt;日收益率!$J145,IF('排序（修正久期）'!F145=1,日收益率!F146,""),IF('排序（修正久期）'!F145=MAX('排序（修正久期）'!$B145:$F145),日收益率!F146,"")),"")</f>
        <v/>
      </c>
      <c r="H146" s="9">
        <f t="shared" ca="1" si="2"/>
        <v>1.0624756272647986</v>
      </c>
    </row>
    <row r="147" spans="1:8" x14ac:dyDescent="0.15">
      <c r="A147" s="1">
        <v>42496</v>
      </c>
      <c r="B147" s="4" t="str">
        <f ca="1">IFERROR(IF(日收益率!$I146&gt;日收益率!$J146,IF('排序（修正久期）'!B146=1,日收益率!B147,""),IF('排序（修正久期）'!B146=MAX('排序（修正久期）'!$B146:$F146),日收益率!B147,"")),"")</f>
        <v/>
      </c>
      <c r="C147" s="4" t="str">
        <f ca="1">IFERROR(IF(日收益率!$I146&gt;日收益率!$J146,IF('排序（修正久期）'!C146=1,日收益率!C147,""),IF('排序（修正久期）'!C146=MAX('排序（修正久期）'!$B146:$F146),日收益率!C147,"")),"")</f>
        <v/>
      </c>
      <c r="D147" s="4" t="str">
        <f ca="1">IFERROR(IF(日收益率!$I146&gt;日收益率!$J146,IF('排序（修正久期）'!D146=1,日收益率!D147,""),IF('排序（修正久期）'!D146=MAX('排序（修正久期）'!$B146:$F146),日收益率!D147,"")),"")</f>
        <v/>
      </c>
      <c r="E147" s="4">
        <f ca="1">IFERROR(IF(日收益率!$I146&gt;日收益率!$J146,IF('排序（修正久期）'!E146=1,日收益率!E147,""),IF('排序（修正久期）'!E146=MAX('排序（修正久期）'!$B146:$F146),日收益率!E147,"")),"")</f>
        <v>1.8174289771544228E-3</v>
      </c>
      <c r="F147" s="4" t="str">
        <f ca="1">IFERROR(IF(日收益率!$I146&gt;日收益率!$J146,IF('排序（修正久期）'!F146=1,日收益率!F147,""),IF('排序（修正久期）'!F146=MAX('排序（修正久期）'!$B146:$F146),日收益率!F147,"")),"")</f>
        <v/>
      </c>
      <c r="H147" s="9">
        <f t="shared" ca="1" si="2"/>
        <v>1.0644066012573099</v>
      </c>
    </row>
    <row r="148" spans="1:8" x14ac:dyDescent="0.15">
      <c r="A148" s="1">
        <v>42499</v>
      </c>
      <c r="B148" s="4" t="str">
        <f ca="1">IFERROR(IF(日收益率!$I147&gt;日收益率!$J147,IF('排序（修正久期）'!B147=1,日收益率!B148,""),IF('排序（修正久期）'!B147=MAX('排序（修正久期）'!$B147:$F147),日收益率!B148,"")),"")</f>
        <v/>
      </c>
      <c r="C148" s="4" t="str">
        <f ca="1">IFERROR(IF(日收益率!$I147&gt;日收益率!$J147,IF('排序（修正久期）'!C147=1,日收益率!C148,""),IF('排序（修正久期）'!C147=MAX('排序（修正久期）'!$B147:$F147),日收益率!C148,"")),"")</f>
        <v/>
      </c>
      <c r="D148" s="4" t="str">
        <f ca="1">IFERROR(IF(日收益率!$I147&gt;日收益率!$J147,IF('排序（修正久期）'!D147=1,日收益率!D148,""),IF('排序（修正久期）'!D147=MAX('排序（修正久期）'!$B147:$F147),日收益率!D148,"")),"")</f>
        <v/>
      </c>
      <c r="E148" s="4">
        <f ca="1">IFERROR(IF(日收益率!$I147&gt;日收益率!$J147,IF('排序（修正久期）'!E147=1,日收益率!E148,""),IF('排序（修正久期）'!E147=MAX('排序（修正久期）'!$B147:$F147),日收益率!E148,"")),"")</f>
        <v>-1.6449238979981962E-3</v>
      </c>
      <c r="F148" s="4" t="str">
        <f ca="1">IFERROR(IF(日收益率!$I147&gt;日收益率!$J147,IF('排序（修正久期）'!F147=1,日收益率!F148,""),IF('排序（修正久期）'!F147=MAX('排序（修正久期）'!$B147:$F147),日收益率!F148,"")),"")</f>
        <v/>
      </c>
      <c r="H148" s="9">
        <f t="shared" ca="1" si="2"/>
        <v>1.0626557334017148</v>
      </c>
    </row>
    <row r="149" spans="1:8" x14ac:dyDescent="0.15">
      <c r="A149" s="1">
        <v>42500</v>
      </c>
      <c r="B149" s="4" t="str">
        <f ca="1">IFERROR(IF(日收益率!$I148&gt;日收益率!$J148,IF('排序（修正久期）'!B148=1,日收益率!B149,""),IF('排序（修正久期）'!B148=MAX('排序（修正久期）'!$B148:$F148),日收益率!B149,"")),"")</f>
        <v/>
      </c>
      <c r="C149" s="4" t="str">
        <f ca="1">IFERROR(IF(日收益率!$I148&gt;日收益率!$J148,IF('排序（修正久期）'!C148=1,日收益率!C149,""),IF('排序（修正久期）'!C148=MAX('排序（修正久期）'!$B148:$F148),日收益率!C149,"")),"")</f>
        <v/>
      </c>
      <c r="D149" s="4" t="str">
        <f ca="1">IFERROR(IF(日收益率!$I148&gt;日收益率!$J148,IF('排序（修正久期）'!D148=1,日收益率!D149,""),IF('排序（修正久期）'!D148=MAX('排序（修正久期）'!$B148:$F148),日收益率!D149,"")),"")</f>
        <v/>
      </c>
      <c r="E149" s="4">
        <f ca="1">IFERROR(IF(日收益率!$I148&gt;日收益率!$J148,IF('排序（修正久期）'!E148=1,日收益率!E149,""),IF('排序（修正久期）'!E148=MAX('排序（修正久期）'!$B148:$F148),日收益率!E149,"")),"")</f>
        <v>-1.0974965963705952E-4</v>
      </c>
      <c r="F149" s="4" t="str">
        <f ca="1">IFERROR(IF(日收益率!$I148&gt;日收益率!$J148,IF('排序（修正久期）'!F148=1,日收益率!F149,""),IF('排序（修正久期）'!F148=MAX('排序（修正久期）'!$B148:$F148),日收益率!F149,"")),"")</f>
        <v/>
      </c>
      <c r="H149" s="9">
        <f t="shared" ca="1" si="2"/>
        <v>1.0625391072966626</v>
      </c>
    </row>
    <row r="150" spans="1:8" x14ac:dyDescent="0.15">
      <c r="A150" s="1">
        <v>42501</v>
      </c>
      <c r="B150" s="4" t="str">
        <f ca="1">IFERROR(IF(日收益率!$I149&gt;日收益率!$J149,IF('排序（修正久期）'!B149=1,日收益率!B150,""),IF('排序（修正久期）'!B149=MAX('排序（修正久期）'!$B149:$F149),日收益率!B150,"")),"")</f>
        <v/>
      </c>
      <c r="C150" s="4" t="str">
        <f ca="1">IFERROR(IF(日收益率!$I149&gt;日收益率!$J149,IF('排序（修正久期）'!C149=1,日收益率!C150,""),IF('排序（修正久期）'!C149=MAX('排序（修正久期）'!$B149:$F149),日收益率!C150,"")),"")</f>
        <v/>
      </c>
      <c r="D150" s="4" t="str">
        <f ca="1">IFERROR(IF(日收益率!$I149&gt;日收益率!$J149,IF('排序（修正久期）'!D149=1,日收益率!D150,""),IF('排序（修正久期）'!D149=MAX('排序（修正久期）'!$B149:$F149),日收益率!D150,"")),"")</f>
        <v/>
      </c>
      <c r="E150" s="4">
        <f ca="1">IFERROR(IF(日收益率!$I149&gt;日收益率!$J149,IF('排序（修正久期）'!E149=1,日收益率!E150,""),IF('排序（修正久期）'!E149=MAX('排序（修正久期）'!$B149:$F149),日收益率!E150,"")),"")</f>
        <v>2.9593978945197108E-4</v>
      </c>
      <c r="F150" s="4" t="str">
        <f ca="1">IFERROR(IF(日收益率!$I149&gt;日收益率!$J149,IF('排序（修正久期）'!F149=1,日收益率!F150,""),IF('排序（修正久期）'!F149=MAX('排序（修正久期）'!$B149:$F149),日收益率!F150,"")),"")</f>
        <v/>
      </c>
      <c r="H150" s="9">
        <f t="shared" ca="1" si="2"/>
        <v>1.0628535548963605</v>
      </c>
    </row>
    <row r="151" spans="1:8" x14ac:dyDescent="0.15">
      <c r="A151" s="1">
        <v>42502</v>
      </c>
      <c r="B151" s="4" t="str">
        <f ca="1">IFERROR(IF(日收益率!$I150&gt;日收益率!$J150,IF('排序（修正久期）'!B150=1,日收益率!B151,""),IF('排序（修正久期）'!B150=MAX('排序（修正久期）'!$B150:$F150),日收益率!B151,"")),"")</f>
        <v/>
      </c>
      <c r="C151" s="4" t="str">
        <f ca="1">IFERROR(IF(日收益率!$I150&gt;日收益率!$J150,IF('排序（修正久期）'!C150=1,日收益率!C151,""),IF('排序（修正久期）'!C150=MAX('排序（修正久期）'!$B150:$F150),日收益率!C151,"")),"")</f>
        <v/>
      </c>
      <c r="D151" s="4" t="str">
        <f ca="1">IFERROR(IF(日收益率!$I150&gt;日收益率!$J150,IF('排序（修正久期）'!D150=1,日收益率!D151,""),IF('排序（修正久期）'!D150=MAX('排序（修正久期）'!$B150:$F150),日收益率!D151,"")),"")</f>
        <v/>
      </c>
      <c r="E151" s="4">
        <f ca="1">IFERROR(IF(日收益率!$I150&gt;日收益率!$J150,IF('排序（修正久期）'!E150=1,日收益率!E151,""),IF('排序（修正久期）'!E150=MAX('排序（修正久期）'!$B150:$F150),日收益率!E151,"")),"")</f>
        <v>-4.1391533347978626E-4</v>
      </c>
      <c r="F151" s="4" t="str">
        <f ca="1">IFERROR(IF(日收益率!$I150&gt;日收益率!$J150,IF('排序（修正久期）'!F150=1,日收益率!F151,""),IF('排序（修正久期）'!F150=MAX('排序（修正久期）'!$B150:$F150),日收益率!F151,"")),"")</f>
        <v/>
      </c>
      <c r="H151" s="9">
        <f t="shared" ca="1" si="2"/>
        <v>1.0624136235127453</v>
      </c>
    </row>
    <row r="152" spans="1:8" x14ac:dyDescent="0.15">
      <c r="A152" s="1">
        <v>42503</v>
      </c>
      <c r="B152" s="4" t="str">
        <f ca="1">IFERROR(IF(日收益率!$I151&gt;日收益率!$J151,IF('排序（修正久期）'!B151=1,日收益率!B152,""),IF('排序（修正久期）'!B151=MAX('排序（修正久期）'!$B151:$F151),日收益率!B152,"")),"")</f>
        <v/>
      </c>
      <c r="C152" s="4" t="str">
        <f ca="1">IFERROR(IF(日收益率!$I151&gt;日收益率!$J151,IF('排序（修正久期）'!C151=1,日收益率!C152,""),IF('排序（修正久期）'!C151=MAX('排序（修正久期）'!$B151:$F151),日收益率!C152,"")),"")</f>
        <v/>
      </c>
      <c r="D152" s="4" t="str">
        <f ca="1">IFERROR(IF(日收益率!$I151&gt;日收益率!$J151,IF('排序（修正久期）'!D151=1,日收益率!D152,""),IF('排序（修正久期）'!D151=MAX('排序（修正久期）'!$B151:$F151),日收益率!D152,"")),"")</f>
        <v/>
      </c>
      <c r="E152" s="4">
        <f ca="1">IFERROR(IF(日收益率!$I151&gt;日收益率!$J151,IF('排序（修正久期）'!E151=1,日收益率!E152,""),IF('排序（修正久期）'!E151=MAX('排序（修正久期）'!$B151:$F151),日收益率!E152,"")),"")</f>
        <v>-1.0227108507396832E-3</v>
      </c>
      <c r="F152" s="4" t="str">
        <f ca="1">IFERROR(IF(日收益率!$I151&gt;日收益率!$J151,IF('排序（修正久期）'!F151=1,日收益率!F152,""),IF('排序（修正久期）'!F151=MAX('排序（修正久期）'!$B151:$F151),日收益率!F152,"")),"")</f>
        <v/>
      </c>
      <c r="H152" s="9">
        <f t="shared" ca="1" si="2"/>
        <v>1.0613270815720051</v>
      </c>
    </row>
    <row r="153" spans="1:8" x14ac:dyDescent="0.15">
      <c r="A153" s="1">
        <v>42506</v>
      </c>
      <c r="B153" s="4" t="str">
        <f ca="1">IFERROR(IF(日收益率!$I152&gt;日收益率!$J152,IF('排序（修正久期）'!B152=1,日收益率!B153,""),IF('排序（修正久期）'!B152=MAX('排序（修正久期）'!$B152:$F152),日收益率!B153,"")),"")</f>
        <v/>
      </c>
      <c r="C153" s="4" t="str">
        <f ca="1">IFERROR(IF(日收益率!$I152&gt;日收益率!$J152,IF('排序（修正久期）'!C152=1,日收益率!C153,""),IF('排序（修正久期）'!C152=MAX('排序（修正久期）'!$B152:$F152),日收益率!C153,"")),"")</f>
        <v/>
      </c>
      <c r="D153" s="4" t="str">
        <f ca="1">IFERROR(IF(日收益率!$I152&gt;日收益率!$J152,IF('排序（修正久期）'!D152=1,日收益率!D153,""),IF('排序（修正久期）'!D152=MAX('排序（修正久期）'!$B152:$F152),日收益率!D153,"")),"")</f>
        <v/>
      </c>
      <c r="E153" s="4">
        <f ca="1">IFERROR(IF(日收益率!$I152&gt;日收益率!$J152,IF('排序（修正久期）'!E152=1,日收益率!E153,""),IF('排序（修正久期）'!E152=MAX('排序（修正久期）'!$B152:$F152),日收益率!E153,"")),"")</f>
        <v>2.005786457464076E-3</v>
      </c>
      <c r="F153" s="4" t="str">
        <f ca="1">IFERROR(IF(日收益率!$I152&gt;日收益率!$J152,IF('排序（修正久期）'!F152=1,日收益率!F153,""),IF('排序（修正久期）'!F152=MAX('排序（修正久期）'!$B152:$F152),日收益率!F153,"")),"")</f>
        <v/>
      </c>
      <c r="H153" s="9">
        <f t="shared" ca="1" si="2"/>
        <v>1.063455877059162</v>
      </c>
    </row>
    <row r="154" spans="1:8" x14ac:dyDescent="0.15">
      <c r="A154" s="1">
        <v>42507</v>
      </c>
      <c r="B154" s="4" t="str">
        <f ca="1">IFERROR(IF(日收益率!$I153&gt;日收益率!$J153,IF('排序（修正久期）'!B153=1,日收益率!B154,""),IF('排序（修正久期）'!B153=MAX('排序（修正久期）'!$B153:$F153),日收益率!B154,"")),"")</f>
        <v/>
      </c>
      <c r="C154" s="4" t="str">
        <f ca="1">IFERROR(IF(日收益率!$I153&gt;日收益率!$J153,IF('排序（修正久期）'!C153=1,日收益率!C154,""),IF('排序（修正久期）'!C153=MAX('排序（修正久期）'!$B153:$F153),日收益率!C154,"")),"")</f>
        <v/>
      </c>
      <c r="D154" s="4" t="str">
        <f ca="1">IFERROR(IF(日收益率!$I153&gt;日收益率!$J153,IF('排序（修正久期）'!D153=1,日收益率!D154,""),IF('排序（修正久期）'!D153=MAX('排序（修正久期）'!$B153:$F153),日收益率!D154,"")),"")</f>
        <v/>
      </c>
      <c r="E154" s="4">
        <f ca="1">IFERROR(IF(日收益率!$I153&gt;日收益率!$J153,IF('排序（修正久期）'!E153=1,日收益率!E154,""),IF('排序（修正久期）'!E153=MAX('排序（修正久期）'!$B153:$F153),日收益率!E154,"")),"")</f>
        <v>8.0237436177932331E-4</v>
      </c>
      <c r="F154" s="4" t="str">
        <f ca="1">IFERROR(IF(日收益率!$I153&gt;日收益率!$J153,IF('排序（修正久期）'!F153=1,日收益率!F154,""),IF('排序（修正久期）'!F153=MAX('排序（修正久期）'!$B153:$F153),日收益率!F154,"")),"")</f>
        <v/>
      </c>
      <c r="H154" s="9">
        <f t="shared" ca="1" si="2"/>
        <v>1.0643091667897979</v>
      </c>
    </row>
    <row r="155" spans="1:8" x14ac:dyDescent="0.15">
      <c r="A155" s="1">
        <v>42508</v>
      </c>
      <c r="B155" s="4" t="str">
        <f ca="1">IFERROR(IF(日收益率!$I154&gt;日收益率!$J154,IF('排序（修正久期）'!B154=1,日收益率!B155,""),IF('排序（修正久期）'!B154=MAX('排序（修正久期）'!$B154:$F154),日收益率!B155,"")),"")</f>
        <v/>
      </c>
      <c r="C155" s="4" t="str">
        <f ca="1">IFERROR(IF(日收益率!$I154&gt;日收益率!$J154,IF('排序（修正久期）'!C154=1,日收益率!C155,""),IF('排序（修正久期）'!C154=MAX('排序（修正久期）'!$B154:$F154),日收益率!C155,"")),"")</f>
        <v/>
      </c>
      <c r="D155" s="4" t="str">
        <f ca="1">IFERROR(IF(日收益率!$I154&gt;日收益率!$J154,IF('排序（修正久期）'!D154=1,日收益率!D155,""),IF('排序（修正久期）'!D154=MAX('排序（修正久期）'!$B154:$F154),日收益率!D155,"")),"")</f>
        <v/>
      </c>
      <c r="E155" s="4">
        <f ca="1">IFERROR(IF(日收益率!$I154&gt;日收益率!$J154,IF('排序（修正久期）'!E154=1,日收益率!E155,""),IF('排序（修正久期）'!E154=MAX('排序（修正久期）'!$B154:$F154),日收益率!E155,"")),"")</f>
        <v>4.9796099536703053E-4</v>
      </c>
      <c r="F155" s="4" t="str">
        <f ca="1">IFERROR(IF(日收益率!$I154&gt;日收益率!$J154,IF('排序（修正久期）'!F154=1,日收益率!F155,""),IF('排序（修正久期）'!F154=MAX('排序（修正久期）'!$B154:$F154),日收益率!F155,"")),"")</f>
        <v/>
      </c>
      <c r="H155" s="9">
        <f t="shared" ca="1" si="2"/>
        <v>1.0648391512418709</v>
      </c>
    </row>
    <row r="156" spans="1:8" x14ac:dyDescent="0.15">
      <c r="A156" s="1">
        <v>42509</v>
      </c>
      <c r="B156" s="4" t="str">
        <f ca="1">IFERROR(IF(日收益率!$I155&gt;日收益率!$J155,IF('排序（修正久期）'!B155=1,日收益率!B156,""),IF('排序（修正久期）'!B155=MAX('排序（修正久期）'!$B155:$F155),日收益率!B156,"")),"")</f>
        <v/>
      </c>
      <c r="C156" s="4" t="str">
        <f ca="1">IFERROR(IF(日收益率!$I155&gt;日收益率!$J155,IF('排序（修正久期）'!C155=1,日收益率!C156,""),IF('排序（修正久期）'!C155=MAX('排序（修正久期）'!$B155:$F155),日收益率!C156,"")),"")</f>
        <v/>
      </c>
      <c r="D156" s="4" t="str">
        <f ca="1">IFERROR(IF(日收益率!$I155&gt;日收益率!$J155,IF('排序（修正久期）'!D155=1,日收益率!D156,""),IF('排序（修正久期）'!D155=MAX('排序（修正久期）'!$B155:$F155),日收益率!D156,"")),"")</f>
        <v/>
      </c>
      <c r="E156" s="4">
        <f ca="1">IFERROR(IF(日收益率!$I155&gt;日收益率!$J155,IF('排序（修正久期）'!E155=1,日收益率!E156,""),IF('排序（修正久期）'!E155=MAX('排序（修正久期）'!$B155:$F155),日收益率!E156,"")),"")</f>
        <v>1.0037446329469457E-3</v>
      </c>
      <c r="F156" s="4" t="str">
        <f ca="1">IFERROR(IF(日收益率!$I155&gt;日收益率!$J155,IF('排序（修正久期）'!F155=1,日收益率!F156,""),IF('排序（修正久期）'!F155=MAX('排序（修正久期）'!$B155:$F155),日收益率!F156,"")),"")</f>
        <v/>
      </c>
      <c r="H156" s="9">
        <f t="shared" ca="1" si="2"/>
        <v>1.0659079778248817</v>
      </c>
    </row>
    <row r="157" spans="1:8" x14ac:dyDescent="0.15">
      <c r="A157" s="1">
        <v>42510</v>
      </c>
      <c r="B157" s="4" t="str">
        <f ca="1">IFERROR(IF(日收益率!$I156&gt;日收益率!$J156,IF('排序（修正久期）'!B156=1,日收益率!B157,""),IF('排序（修正久期）'!B156=MAX('排序（修正久期）'!$B156:$F156),日收益率!B157,"")),"")</f>
        <v/>
      </c>
      <c r="C157" s="4" t="str">
        <f ca="1">IFERROR(IF(日收益率!$I156&gt;日收益率!$J156,IF('排序（修正久期）'!C156=1,日收益率!C157,""),IF('排序（修正久期）'!C156=MAX('排序（修正久期）'!$B156:$F156),日收益率!C157,"")),"")</f>
        <v/>
      </c>
      <c r="D157" s="4" t="str">
        <f ca="1">IFERROR(IF(日收益率!$I156&gt;日收益率!$J156,IF('排序（修正久期）'!D156=1,日收益率!D157,""),IF('排序（修正久期）'!D156=MAX('排序（修正久期）'!$B156:$F156),日收益率!D157,"")),"")</f>
        <v/>
      </c>
      <c r="E157" s="4">
        <f ca="1">IFERROR(IF(日收益率!$I156&gt;日收益率!$J156,IF('排序（修正久期）'!E156=1,日收益率!E157,""),IF('排序（修正久期）'!E156=MAX('排序（修正久期）'!$B156:$F156),日收益率!E157,"")),"")</f>
        <v>4.9721407766778469E-4</v>
      </c>
      <c r="F157" s="4" t="str">
        <f ca="1">IFERROR(IF(日收益率!$I156&gt;日收益率!$J156,IF('排序（修正久期）'!F156=1,日收益率!F157,""),IF('排序（修正久期）'!F156=MAX('排序（修正久期）'!$B156:$F156),日收益率!F157,"")),"")</f>
        <v/>
      </c>
      <c r="H157" s="9">
        <f t="shared" ca="1" si="2"/>
        <v>1.0664379622769546</v>
      </c>
    </row>
    <row r="158" spans="1:8" x14ac:dyDescent="0.15">
      <c r="A158" s="1">
        <v>42513</v>
      </c>
      <c r="B158" s="4" t="str">
        <f ca="1">IFERROR(IF(日收益率!$I157&gt;日收益率!$J157,IF('排序（修正久期）'!B157=1,日收益率!B158,""),IF('排序（修正久期）'!B157=MAX('排序（修正久期）'!$B157:$F157),日收益率!B158,"")),"")</f>
        <v/>
      </c>
      <c r="C158" s="4" t="str">
        <f ca="1">IFERROR(IF(日收益率!$I157&gt;日收益率!$J157,IF('排序（修正久期）'!C157=1,日收益率!C158,""),IF('排序（修正久期）'!C157=MAX('排序（修正久期）'!$B157:$F157),日收益率!C158,"")),"")</f>
        <v/>
      </c>
      <c r="D158" s="4" t="str">
        <f ca="1">IFERROR(IF(日收益率!$I157&gt;日收益率!$J157,IF('排序（修正久期）'!D157=1,日收益率!D158,""),IF('排序（修正久期）'!D157=MAX('排序（修正久期）'!$B157:$F157),日收益率!D158,"")),"")</f>
        <v/>
      </c>
      <c r="E158" s="4">
        <f ca="1">IFERROR(IF(日收益率!$I157&gt;日收益率!$J157,IF('排序（修正久期）'!E157=1,日收益率!E158,""),IF('排序（修正久期）'!E157=MAX('排序（修正久期）'!$B157:$F157),日收益率!E158,"")),"")</f>
        <v>-8.3335409797036242E-4</v>
      </c>
      <c r="F158" s="4" t="str">
        <f ca="1">IFERROR(IF(日收益率!$I157&gt;日收益率!$J157,IF('排序（修正久期）'!F157=1,日收益率!F158,""),IF('排序（修正久期）'!F157=MAX('排序（修正久期）'!$B157:$F157),日收益率!F158,"")),"")</f>
        <v/>
      </c>
      <c r="H158" s="9">
        <f t="shared" ca="1" si="2"/>
        <v>1.0655492418308601</v>
      </c>
    </row>
    <row r="159" spans="1:8" x14ac:dyDescent="0.15">
      <c r="A159" s="1">
        <v>42514</v>
      </c>
      <c r="B159" s="4" t="str">
        <f ca="1">IFERROR(IF(日收益率!$I158&gt;日收益率!$J158,IF('排序（修正久期）'!B158=1,日收益率!B159,""),IF('排序（修正久期）'!B158=MAX('排序（修正久期）'!$B158:$F158),日收益率!B159,"")),"")</f>
        <v/>
      </c>
      <c r="C159" s="4" t="str">
        <f ca="1">IFERROR(IF(日收益率!$I158&gt;日收益率!$J158,IF('排序（修正久期）'!C158=1,日收益率!C159,""),IF('排序（修正久期）'!C158=MAX('排序（修正久期）'!$B158:$F158),日收益率!C159,"")),"")</f>
        <v/>
      </c>
      <c r="D159" s="4" t="str">
        <f ca="1">IFERROR(IF(日收益率!$I158&gt;日收益率!$J158,IF('排序（修正久期）'!D158=1,日收益率!D159,""),IF('排序（修正久期）'!D158=MAX('排序（修正久期）'!$B158:$F158),日收益率!D159,"")),"")</f>
        <v/>
      </c>
      <c r="E159" s="4">
        <f ca="1">IFERROR(IF(日收益率!$I158&gt;日收益率!$J158,IF('排序（修正久期）'!E158=1,日收益率!E159,""),IF('排序（修正久期）'!E158=MAX('排序（修正久期）'!$B158:$F158),日收益率!E159,"")),"")</f>
        <v>-1.1208401451966443E-3</v>
      </c>
      <c r="F159" s="4" t="str">
        <f ca="1">IFERROR(IF(日收益率!$I158&gt;日收益率!$J158,IF('排序（修正久期）'!F158=1,日收益率!F159,""),IF('排序（修正久期）'!F158=MAX('排序（修正久期）'!$B158:$F158),日收益率!F159,"")),"")</f>
        <v/>
      </c>
      <c r="H159" s="9">
        <f t="shared" ca="1" si="2"/>
        <v>1.0643549314639322</v>
      </c>
    </row>
    <row r="160" spans="1:8" x14ac:dyDescent="0.15">
      <c r="A160" s="1">
        <v>42515</v>
      </c>
      <c r="B160" s="4" t="str">
        <f ca="1">IFERROR(IF(日收益率!$I159&gt;日收益率!$J159,IF('排序（修正久期）'!B159=1,日收益率!B160,""),IF('排序（修正久期）'!B159=MAX('排序（修正久期）'!$B159:$F159),日收益率!B160,"")),"")</f>
        <v/>
      </c>
      <c r="C160" s="4" t="str">
        <f ca="1">IFERROR(IF(日收益率!$I159&gt;日收益率!$J159,IF('排序（修正久期）'!C159=1,日收益率!C160,""),IF('排序（修正久期）'!C159=MAX('排序（修正久期）'!$B159:$F159),日收益率!C160,"")),"")</f>
        <v/>
      </c>
      <c r="D160" s="4" t="str">
        <f ca="1">IFERROR(IF(日收益率!$I159&gt;日收益率!$J159,IF('排序（修正久期）'!D159=1,日收益率!D160,""),IF('排序（修正久期）'!D159=MAX('排序（修正久期）'!$B159:$F159),日收益率!D160,"")),"")</f>
        <v/>
      </c>
      <c r="E160" s="4">
        <f ca="1">IFERROR(IF(日收益率!$I159&gt;日收益率!$J159,IF('排序（修正久期）'!E159=1,日收益率!E160,""),IF('排序（修正久期）'!E159=MAX('排序（修正久期）'!$B159:$F159),日收益率!E160,"")),"")</f>
        <v>1.2067059562730353E-3</v>
      </c>
      <c r="F160" s="4" t="str">
        <f ca="1">IFERROR(IF(日收益率!$I159&gt;日收益率!$J159,IF('排序（修正久期）'!F159=1,日收益率!F160,""),IF('排序（修正久期）'!F159=MAX('排序（修正久期）'!$B159:$F159),日收益率!F160,"")),"")</f>
        <v/>
      </c>
      <c r="H160" s="9">
        <f t="shared" ca="1" si="2"/>
        <v>1.0656392948993183</v>
      </c>
    </row>
    <row r="161" spans="1:8" x14ac:dyDescent="0.15">
      <c r="A161" s="1">
        <v>42516</v>
      </c>
      <c r="B161" s="4" t="str">
        <f ca="1">IFERROR(IF(日收益率!$I160&gt;日收益率!$J160,IF('排序（修正久期）'!B160=1,日收益率!B161,""),IF('排序（修正久期）'!B160=MAX('排序（修正久期）'!$B160:$F160),日收益率!B161,"")),"")</f>
        <v/>
      </c>
      <c r="C161" s="4" t="str">
        <f ca="1">IFERROR(IF(日收益率!$I160&gt;日收益率!$J160,IF('排序（修正久期）'!C160=1,日收益率!C161,""),IF('排序（修正久期）'!C160=MAX('排序（修正久期）'!$B160:$F160),日收益率!C161,"")),"")</f>
        <v/>
      </c>
      <c r="D161" s="4" t="str">
        <f ca="1">IFERROR(IF(日收益率!$I160&gt;日收益率!$J160,IF('排序（修正久期）'!D160=1,日收益率!D161,""),IF('排序（修正久期）'!D160=MAX('排序（修正久期）'!$B160:$F160),日收益率!D161,"")),"")</f>
        <v/>
      </c>
      <c r="E161" s="4">
        <f ca="1">IFERROR(IF(日收益率!$I160&gt;日收益率!$J160,IF('排序（修正久期）'!E160=1,日收益率!E161,""),IF('排序（修正久期）'!E160=MAX('排序（修正久期）'!$B160:$F160),日收益率!E161,"")),"")</f>
        <v>1.1041212677027623E-3</v>
      </c>
      <c r="F161" s="4" t="str">
        <f ca="1">IFERROR(IF(日收益率!$I160&gt;日收益率!$J160,IF('排序（修正久期）'!F160=1,日收益率!F161,""),IF('排序（修正久期）'!F160=MAX('排序（修正久期）'!$B160:$F160),日收益率!F161,"")),"")</f>
        <v/>
      </c>
      <c r="H161" s="9">
        <f t="shared" ca="1" si="2"/>
        <v>1.0668158899085165</v>
      </c>
    </row>
    <row r="162" spans="1:8" x14ac:dyDescent="0.15">
      <c r="A162" s="1">
        <v>42517</v>
      </c>
      <c r="B162" s="4" t="str">
        <f ca="1">IFERROR(IF(日收益率!$I161&gt;日收益率!$J161,IF('排序（修正久期）'!B161=1,日收益率!B162,""),IF('排序（修正久期）'!B161=MAX('排序（修正久期）'!$B161:$F161),日收益率!B162,"")),"")</f>
        <v/>
      </c>
      <c r="C162" s="4" t="str">
        <f ca="1">IFERROR(IF(日收益率!$I161&gt;日收益率!$J161,IF('排序（修正久期）'!C161=1,日收益率!C162,""),IF('排序（修正久期）'!C161=MAX('排序（修正久期）'!$B161:$F161),日收益率!C162,"")),"")</f>
        <v/>
      </c>
      <c r="D162" s="4" t="str">
        <f ca="1">IFERROR(IF(日收益率!$I161&gt;日收益率!$J161,IF('排序（修正久期）'!D161=1,日收益率!D162,""),IF('排序（修正久期）'!D161=MAX('排序（修正久期）'!$B161:$F161),日收益率!D162,"")),"")</f>
        <v/>
      </c>
      <c r="E162" s="4">
        <f ca="1">IFERROR(IF(日收益率!$I161&gt;日收益率!$J161,IF('排序（修正久期）'!E161=1,日收益率!E162,""),IF('排序（修正久期）'!E161=MAX('排序（修正久期）'!$B161:$F161),日收益率!E162,"")),"")</f>
        <v>3.0222601081040246E-3</v>
      </c>
      <c r="F162" s="4" t="str">
        <f ca="1">IFERROR(IF(日收益率!$I161&gt;日收益率!$J161,IF('排序（修正久期）'!F161=1,日收益率!F162,""),IF('排序（修正久期）'!F161=MAX('排序（修正久期）'!$B161:$F161),日收益率!F162,"")),"")</f>
        <v/>
      </c>
      <c r="H162" s="9">
        <f t="shared" ca="1" si="2"/>
        <v>1.0700400850152785</v>
      </c>
    </row>
    <row r="163" spans="1:8" x14ac:dyDescent="0.15">
      <c r="A163" s="1">
        <v>42520</v>
      </c>
      <c r="B163" s="4" t="str">
        <f ca="1">IFERROR(IF(日收益率!$I162&gt;日收益率!$J162,IF('排序（修正久期）'!B162=1,日收益率!B163,""),IF('排序（修正久期）'!B162=MAX('排序（修正久期）'!$B162:$F162),日收益率!B163,"")),"")</f>
        <v/>
      </c>
      <c r="C163" s="4" t="str">
        <f ca="1">IFERROR(IF(日收益率!$I162&gt;日收益率!$J162,IF('排序（修正久期）'!C162=1,日收益率!C163,""),IF('排序（修正久期）'!C162=MAX('排序（修正久期）'!$B162:$F162),日收益率!C163,"")),"")</f>
        <v/>
      </c>
      <c r="D163" s="4" t="str">
        <f ca="1">IFERROR(IF(日收益率!$I162&gt;日收益率!$J162,IF('排序（修正久期）'!D162=1,日收益率!D163,""),IF('排序（修正久期）'!D162=MAX('排序（修正久期）'!$B162:$F162),日收益率!D163,"")),"")</f>
        <v/>
      </c>
      <c r="E163" s="4">
        <f ca="1">IFERROR(IF(日收益率!$I162&gt;日收益率!$J162,IF('排序（修正久期）'!E162=1,日收益率!E163,""),IF('排序（修正久期）'!E162=MAX('排序（修正久期）'!$B162:$F162),日收益率!E163,"")),"")</f>
        <v>6.8016699272388514E-4</v>
      </c>
      <c r="F163" s="4" t="str">
        <f ca="1">IFERROR(IF(日收益率!$I162&gt;日收益率!$J162,IF('排序（修正久期）'!F162=1,日收益率!F163,""),IF('排序（修正久期）'!F162=MAX('排序（修正久期）'!$B162:$F162),日收益率!F163,"")),"")</f>
        <v/>
      </c>
      <c r="H163" s="9">
        <f t="shared" ca="1" si="2"/>
        <v>1.0707678909619973</v>
      </c>
    </row>
    <row r="164" spans="1:8" x14ac:dyDescent="0.15">
      <c r="A164" s="1">
        <v>42521</v>
      </c>
      <c r="B164" s="4" t="str">
        <f ca="1">IFERROR(IF(日收益率!$I163&gt;日收益率!$J163,IF('排序（修正久期）'!B163=1,日收益率!B164,""),IF('排序（修正久期）'!B163=MAX('排序（修正久期）'!$B163:$F163),日收益率!B164,"")),"")</f>
        <v/>
      </c>
      <c r="C164" s="4" t="str">
        <f ca="1">IFERROR(IF(日收益率!$I163&gt;日收益率!$J163,IF('排序（修正久期）'!C163=1,日收益率!C164,""),IF('排序（修正久期）'!C163=MAX('排序（修正久期）'!$B163:$F163),日收益率!C164,"")),"")</f>
        <v/>
      </c>
      <c r="D164" s="4" t="str">
        <f ca="1">IFERROR(IF(日收益率!$I163&gt;日收益率!$J163,IF('排序（修正久期）'!D163=1,日收益率!D164,""),IF('排序（修正久期）'!D163=MAX('排序（修正久期）'!$B163:$F163),日收益率!D164,"")),"")</f>
        <v/>
      </c>
      <c r="E164" s="4">
        <f ca="1">IFERROR(IF(日收益率!$I163&gt;日收益率!$J163,IF('排序（修正久期）'!E163=1,日收益率!E164,""),IF('排序（修正久期）'!E163=MAX('排序（修正久期）'!$B163:$F163),日收益率!E164,"")),"")</f>
        <v>-7.1279375168042947E-4</v>
      </c>
      <c r="F164" s="4" t="str">
        <f ca="1">IFERROR(IF(日收益率!$I163&gt;日收益率!$J163,IF('排序（修正久期）'!F163=1,日收益率!F164,""),IF('排序（修正久期）'!F163=MAX('排序（修正久期）'!$B163:$F163),日收益率!F164,"")),"")</f>
        <v/>
      </c>
      <c r="H164" s="9">
        <f t="shared" ca="1" si="2"/>
        <v>1.0700046542998196</v>
      </c>
    </row>
    <row r="165" spans="1:8" x14ac:dyDescent="0.15">
      <c r="A165" s="1">
        <v>42522</v>
      </c>
      <c r="B165" s="4" t="str">
        <f ca="1">IFERROR(IF(日收益率!$I164&gt;日收益率!$J164,IF('排序（修正久期）'!B164=1,日收益率!B165,""),IF('排序（修正久期）'!B164=MAX('排序（修正久期）'!$B164:$F164),日收益率!B165,"")),"")</f>
        <v/>
      </c>
      <c r="C165" s="4" t="str">
        <f ca="1">IFERROR(IF(日收益率!$I164&gt;日收益率!$J164,IF('排序（修正久期）'!C164=1,日收益率!C165,""),IF('排序（修正久期）'!C164=MAX('排序（修正久期）'!$B164:$F164),日收益率!C165,"")),"")</f>
        <v/>
      </c>
      <c r="D165" s="4" t="str">
        <f ca="1">IFERROR(IF(日收益率!$I164&gt;日收益率!$J164,IF('排序（修正久期）'!D164=1,日收益率!D165,""),IF('排序（修正久期）'!D164=MAX('排序（修正久期）'!$B164:$F164),日收益率!D165,"")),"")</f>
        <v/>
      </c>
      <c r="E165" s="4">
        <f ca="1">IFERROR(IF(日收益率!$I164&gt;日收益率!$J164,IF('排序（修正久期）'!E164=1,日收益率!E165,""),IF('排序（修正久期）'!E164=MAX('排序（修正久期）'!$B164:$F164),日收益率!E165,"")),"")</f>
        <v>3.9459270031105831E-4</v>
      </c>
      <c r="F165" s="4" t="str">
        <f ca="1">IFERROR(IF(日收益率!$I164&gt;日收益率!$J164,IF('排序（修正久期）'!F164=1,日收益率!F165,""),IF('排序（修正久期）'!F164=MAX('排序（修正久期）'!$B164:$F164),日收益率!F165,"")),"")</f>
        <v/>
      </c>
      <c r="H165" s="9">
        <f t="shared" ca="1" si="2"/>
        <v>1.0704268703257052</v>
      </c>
    </row>
    <row r="166" spans="1:8" x14ac:dyDescent="0.15">
      <c r="A166" s="1">
        <v>42523</v>
      </c>
      <c r="B166" s="4" t="str">
        <f ca="1">IFERROR(IF(日收益率!$I165&gt;日收益率!$J165,IF('排序（修正久期）'!B165=1,日收益率!B166,""),IF('排序（修正久期）'!B165=MAX('排序（修正久期）'!$B165:$F165),日收益率!B166,"")),"")</f>
        <v/>
      </c>
      <c r="C166" s="4" t="str">
        <f ca="1">IFERROR(IF(日收益率!$I165&gt;日收益率!$J165,IF('排序（修正久期）'!C165=1,日收益率!C166,""),IF('排序（修正久期）'!C165=MAX('排序（修正久期）'!$B165:$F165),日收益率!C166,"")),"")</f>
        <v/>
      </c>
      <c r="D166" s="4" t="str">
        <f ca="1">IFERROR(IF(日收益率!$I165&gt;日收益率!$J165,IF('排序（修正久期）'!D165=1,日收益率!D166,""),IF('排序（修正久期）'!D165=MAX('排序（修正久期）'!$B165:$F165),日收益率!D166,"")),"")</f>
        <v/>
      </c>
      <c r="E166" s="4">
        <f ca="1">IFERROR(IF(日收益率!$I165&gt;日收益率!$J165,IF('排序（修正久期）'!E165=1,日收益率!E166,""),IF('排序（修正久期）'!E165=MAX('排序（修正久期）'!$B165:$F165),日收益率!E166,"")),"")</f>
        <v>-2.0963088414582831E-4</v>
      </c>
      <c r="F166" s="4" t="str">
        <f ca="1">IFERROR(IF(日收益率!$I165&gt;日收益率!$J165,IF('排序（修正久期）'!F165=1,日收益率!F166,""),IF('排序（修正久期）'!F165=MAX('排序（修正久期）'!$B165:$F165),日收益率!F166,"")),"")</f>
        <v/>
      </c>
      <c r="H166" s="9">
        <f t="shared" ca="1" si="2"/>
        <v>1.0702024757944653</v>
      </c>
    </row>
    <row r="167" spans="1:8" x14ac:dyDescent="0.15">
      <c r="A167" s="1">
        <v>42524</v>
      </c>
      <c r="B167" s="4" t="str">
        <f ca="1">IFERROR(IF(日收益率!$I166&gt;日收益率!$J166,IF('排序（修正久期）'!B166=1,日收益率!B167,""),IF('排序（修正久期）'!B166=MAX('排序（修正久期）'!$B166:$F166),日收益率!B167,"")),"")</f>
        <v/>
      </c>
      <c r="C167" s="4" t="str">
        <f ca="1">IFERROR(IF(日收益率!$I166&gt;日收益率!$J166,IF('排序（修正久期）'!C166=1,日收益率!C167,""),IF('排序（修正久期）'!C166=MAX('排序（修正久期）'!$B166:$F166),日收益率!C167,"")),"")</f>
        <v/>
      </c>
      <c r="D167" s="4" t="str">
        <f ca="1">IFERROR(IF(日收益率!$I166&gt;日收益率!$J166,IF('排序（修正久期）'!D166=1,日收益率!D167,""),IF('排序（修正久期）'!D166=MAX('排序（修正久期）'!$B166:$F166),日收益率!D167,"")),"")</f>
        <v/>
      </c>
      <c r="E167" s="4">
        <f ca="1">IFERROR(IF(日收益率!$I166&gt;日收益率!$J166,IF('排序（修正久期）'!E166=1,日收益率!E167,""),IF('排序（修正久期）'!E166=MAX('排序（修正久期）'!$B166:$F166),日收益率!E167,"")),"")</f>
        <v>1.2001125622815856E-3</v>
      </c>
      <c r="F167" s="4" t="str">
        <f ca="1">IFERROR(IF(日收益率!$I166&gt;日收益率!$J166,IF('排序（修正久期）'!F166=1,日收益率!F167,""),IF('排序（修正久期）'!F166=MAX('排序（修正久期）'!$B166:$F166),日收益率!F167,"")),"")</f>
        <v/>
      </c>
      <c r="H167" s="9">
        <f t="shared" ca="1" si="2"/>
        <v>1.0714868392298511</v>
      </c>
    </row>
    <row r="168" spans="1:8" x14ac:dyDescent="0.15">
      <c r="A168" s="1">
        <v>42527</v>
      </c>
      <c r="B168" s="4" t="str">
        <f ca="1">IFERROR(IF(日收益率!$I167&gt;日收益率!$J167,IF('排序（修正久期）'!B167=1,日收益率!B168,""),IF('排序（修正久期）'!B167=MAX('排序（修正久期）'!$B167:$F167),日收益率!B168,"")),"")</f>
        <v/>
      </c>
      <c r="C168" s="4" t="str">
        <f ca="1">IFERROR(IF(日收益率!$I167&gt;日收益率!$J167,IF('排序（修正久期）'!C167=1,日收益率!C168,""),IF('排序（修正久期）'!C167=MAX('排序（修正久期）'!$B167:$F167),日收益率!C168,"")),"")</f>
        <v/>
      </c>
      <c r="D168" s="4" t="str">
        <f ca="1">IFERROR(IF(日收益率!$I167&gt;日收益率!$J167,IF('排序（修正久期）'!D167=1,日收益率!D168,""),IF('排序（修正久期）'!D167=MAX('排序（修正久期）'!$B167:$F167),日收益率!D168,"")),"")</f>
        <v/>
      </c>
      <c r="E168" s="4">
        <f ca="1">IFERROR(IF(日收益率!$I167&gt;日收益率!$J167,IF('排序（修正久期）'!E167=1,日收益率!E168,""),IF('排序（修正久期）'!E167=MAX('排序（修正久期）'!$B167:$F167),日收益率!E168,"")),"")</f>
        <v>2.7693503186809743E-4</v>
      </c>
      <c r="F168" s="4" t="str">
        <f ca="1">IFERROR(IF(日收益率!$I167&gt;日收益率!$J167,IF('排序（修正久期）'!F167=1,日收益率!F168,""),IF('排序（修正久期）'!F167=MAX('排序（修正久期）'!$B167:$F167),日收益率!F168,"")),"")</f>
        <v/>
      </c>
      <c r="H168" s="9">
        <f t="shared" ca="1" si="2"/>
        <v>1.0717835714718196</v>
      </c>
    </row>
    <row r="169" spans="1:8" x14ac:dyDescent="0.15">
      <c r="A169" s="1">
        <v>42528</v>
      </c>
      <c r="B169" s="4" t="str">
        <f ca="1">IFERROR(IF(日收益率!$I168&gt;日收益率!$J168,IF('排序（修正久期）'!B168=1,日收益率!B169,""),IF('排序（修正久期）'!B168=MAX('排序（修正久期）'!$B168:$F168),日收益率!B169,"")),"")</f>
        <v/>
      </c>
      <c r="C169" s="4" t="str">
        <f ca="1">IFERROR(IF(日收益率!$I168&gt;日收益率!$J168,IF('排序（修正久期）'!C168=1,日收益率!C169,""),IF('排序（修正久期）'!C168=MAX('排序（修正久期）'!$B168:$F168),日收益率!C169,"")),"")</f>
        <v/>
      </c>
      <c r="D169" s="4" t="str">
        <f ca="1">IFERROR(IF(日收益率!$I168&gt;日收益率!$J168,IF('排序（修正久期）'!D168=1,日收益率!D169,""),IF('排序（修正久期）'!D168=MAX('排序（修正久期）'!$B168:$F168),日收益率!D169,"")),"")</f>
        <v/>
      </c>
      <c r="E169" s="4">
        <f ca="1">IFERROR(IF(日收益率!$I168&gt;日收益率!$J168,IF('排序（修正久期）'!E168=1,日收益率!E169,""),IF('排序（修正久期）'!E168=MAX('排序（修正久期）'!$B168:$F168),日收益率!E169,"")),"")</f>
        <v>1.2988927043000587E-3</v>
      </c>
      <c r="F169" s="4" t="str">
        <f ca="1">IFERROR(IF(日收益率!$I168&gt;日收益率!$J168,IF('排序（修正久期）'!F168=1,日收益率!F169,""),IF('排序（修正久期）'!F168=MAX('排序（修正久期）'!$B168:$F168),日收益率!F169,"")),"")</f>
        <v/>
      </c>
      <c r="H169" s="9">
        <f t="shared" ca="1" si="2"/>
        <v>1.0731757033333931</v>
      </c>
    </row>
    <row r="170" spans="1:8" x14ac:dyDescent="0.15">
      <c r="A170" s="1">
        <v>42529</v>
      </c>
      <c r="B170" s="4" t="str">
        <f ca="1">IFERROR(IF(日收益率!$I169&gt;日收益率!$J169,IF('排序（修正久期）'!B169=1,日收益率!B170,""),IF('排序（修正久期）'!B169=MAX('排序（修正久期）'!$B169:$F169),日收益率!B170,"")),"")</f>
        <v/>
      </c>
      <c r="C170" s="4" t="str">
        <f ca="1">IFERROR(IF(日收益率!$I169&gt;日收益率!$J169,IF('排序（修正久期）'!C169=1,日收益率!C170,""),IF('排序（修正久期）'!C169=MAX('排序（修正久期）'!$B169:$F169),日收益率!C170,"")),"")</f>
        <v/>
      </c>
      <c r="D170" s="4" t="str">
        <f ca="1">IFERROR(IF(日收益率!$I169&gt;日收益率!$J169,IF('排序（修正久期）'!D169=1,日收益率!D170,""),IF('排序（修正久期）'!D169=MAX('排序（修正久期）'!$B169:$F169),日收益率!D170,"")),"")</f>
        <v/>
      </c>
      <c r="E170" s="4">
        <f ca="1">IFERROR(IF(日收益率!$I169&gt;日收益率!$J169,IF('排序（修正久期）'!E169=1,日收益率!E170,""),IF('排序（修正久期）'!E169=MAX('排序（修正久期）'!$B169:$F169),日收益率!E170,"")),"")</f>
        <v>2.0001485667437979E-3</v>
      </c>
      <c r="F170" s="4" t="str">
        <f ca="1">IFERROR(IF(日收益率!$I169&gt;日收益率!$J169,IF('排序（修正久期）'!F169=1,日收益率!F170,""),IF('排序（修正久期）'!F169=MAX('排序（修正久期）'!$B169:$F169),日收益率!F170,"")),"")</f>
        <v/>
      </c>
      <c r="H170" s="9">
        <f t="shared" ca="1" si="2"/>
        <v>1.0753222141782797</v>
      </c>
    </row>
    <row r="171" spans="1:8" x14ac:dyDescent="0.15">
      <c r="A171" s="1">
        <v>42534</v>
      </c>
      <c r="B171" s="4" t="str">
        <f ca="1">IFERROR(IF(日收益率!$I170&gt;日收益率!$J170,IF('排序（修正久期）'!B170=1,日收益率!B171,""),IF('排序（修正久期）'!B170=MAX('排序（修正久期）'!$B170:$F170),日收益率!B171,"")),"")</f>
        <v/>
      </c>
      <c r="C171" s="4" t="str">
        <f ca="1">IFERROR(IF(日收益率!$I170&gt;日收益率!$J170,IF('排序（修正久期）'!C170=1,日收益率!C171,""),IF('排序（修正久期）'!C170=MAX('排序（修正久期）'!$B170:$F170),日收益率!C171,"")),"")</f>
        <v/>
      </c>
      <c r="D171" s="4" t="str">
        <f ca="1">IFERROR(IF(日收益率!$I170&gt;日收益率!$J170,IF('排序（修正久期）'!D170=1,日收益率!D171,""),IF('排序（修正久期）'!D170=MAX('排序（修正久期）'!$B170:$F170),日收益率!D171,"")),"")</f>
        <v/>
      </c>
      <c r="E171" s="4">
        <f ca="1">IFERROR(IF(日收益率!$I170&gt;日收益率!$J170,IF('排序（修正久期）'!E170=1,日收益率!E171,""),IF('排序（修正久期）'!E170=MAX('排序（修正久期）'!$B170:$F170),日收益率!E171,"")),"")</f>
        <v>3.9676002196593618E-3</v>
      </c>
      <c r="F171" s="4" t="str">
        <f ca="1">IFERROR(IF(日收益率!$I170&gt;日收益率!$J170,IF('排序（修正久期）'!F170=1,日收益率!F171,""),IF('排序（修正久期）'!F170=MAX('排序（修正久期）'!$B170:$F170),日收益率!F171,"")),"")</f>
        <v/>
      </c>
      <c r="H171" s="9">
        <f t="shared" ca="1" si="2"/>
        <v>1.0795886628314579</v>
      </c>
    </row>
    <row r="172" spans="1:8" x14ac:dyDescent="0.15">
      <c r="A172" s="1">
        <v>42535</v>
      </c>
      <c r="B172" s="4" t="str">
        <f ca="1">IFERROR(IF(日收益率!$I171&gt;日收益率!$J171,IF('排序（修正久期）'!B171=1,日收益率!B172,""),IF('排序（修正久期）'!B171=MAX('排序（修正久期）'!$B171:$F171),日收益率!B172,"")),"")</f>
        <v/>
      </c>
      <c r="C172" s="4" t="str">
        <f ca="1">IFERROR(IF(日收益率!$I171&gt;日收益率!$J171,IF('排序（修正久期）'!C171=1,日收益率!C172,""),IF('排序（修正久期）'!C171=MAX('排序（修正久期）'!$B171:$F171),日收益率!C172,"")),"")</f>
        <v/>
      </c>
      <c r="D172" s="4" t="str">
        <f ca="1">IFERROR(IF(日收益率!$I171&gt;日收益率!$J171,IF('排序（修正久期）'!D171=1,日收益率!D172,""),IF('排序（修正久期）'!D171=MAX('排序（修正久期）'!$B171:$F171),日收益率!D172,"")),"")</f>
        <v/>
      </c>
      <c r="E172" s="4">
        <f ca="1">IFERROR(IF(日收益率!$I171&gt;日收益率!$J171,IF('排序（修正久期）'!E171=1,日收益率!E172,""),IF('排序（修正久期）'!E171=MAX('排序（修正久期）'!$B171:$F171),日收益率!E172,"")),"")</f>
        <v>3.9108971816914639E-4</v>
      </c>
      <c r="F172" s="4" t="str">
        <f ca="1">IFERROR(IF(日收益率!$I171&gt;日收益率!$J171,IF('排序（修正久期）'!F171=1,日收益率!F172,""),IF('排序（修正久期）'!F171=MAX('排序（修正久期）'!$B171:$F171),日收益率!F172,"")),"")</f>
        <v/>
      </c>
      <c r="H172" s="9">
        <f t="shared" ca="1" si="2"/>
        <v>1.0800108788573433</v>
      </c>
    </row>
    <row r="173" spans="1:8" x14ac:dyDescent="0.15">
      <c r="A173" s="1">
        <v>42536</v>
      </c>
      <c r="B173" s="4" t="str">
        <f ca="1">IFERROR(IF(日收益率!$I172&gt;日收益率!$J172,IF('排序（修正久期）'!B172=1,日收益率!B173,""),IF('排序（修正久期）'!B172=MAX('排序（修正久期）'!$B172:$F172),日收益率!B173,"")),"")</f>
        <v/>
      </c>
      <c r="C173" s="4" t="str">
        <f ca="1">IFERROR(IF(日收益率!$I172&gt;日收益率!$J172,IF('排序（修正久期）'!C172=1,日收益率!C173,""),IF('排序（修正久期）'!C172=MAX('排序（修正久期）'!$B172:$F172),日收益率!C173,"")),"")</f>
        <v/>
      </c>
      <c r="D173" s="4" t="str">
        <f ca="1">IFERROR(IF(日收益率!$I172&gt;日收益率!$J172,IF('排序（修正久期）'!D172=1,日收益率!D173,""),IF('排序（修正久期）'!D172=MAX('排序（修正久期）'!$B172:$F172),日收益率!D173,"")),"")</f>
        <v/>
      </c>
      <c r="E173" s="4">
        <f ca="1">IFERROR(IF(日收益率!$I172&gt;日收益率!$J172,IF('排序（修正久期）'!E172=1,日收益率!E173,""),IF('排序（修正久期）'!E172=MAX('排序（修正久期）'!$B172:$F172),日收益率!E173,"")),"")</f>
        <v>3.384474066945975E-3</v>
      </c>
      <c r="F173" s="4" t="str">
        <f ca="1">IFERROR(IF(日收益率!$I172&gt;日收益率!$J172,IF('排序（修正久期）'!F172=1,日收益率!F173,""),IF('排序（修正久期）'!F172=MAX('排序（修正久期）'!$B172:$F172),日收益率!F173,"")),"")</f>
        <v/>
      </c>
      <c r="H173" s="9">
        <f t="shared" ca="1" si="2"/>
        <v>1.0836661476688554</v>
      </c>
    </row>
    <row r="174" spans="1:8" x14ac:dyDescent="0.15">
      <c r="A174" s="1">
        <v>42537</v>
      </c>
      <c r="B174" s="4" t="str">
        <f ca="1">IFERROR(IF(日收益率!$I173&gt;日收益率!$J173,IF('排序（修正久期）'!B173=1,日收益率!B174,""),IF('排序（修正久期）'!B173=MAX('排序（修正久期）'!$B173:$F173),日收益率!B174,"")),"")</f>
        <v/>
      </c>
      <c r="C174" s="4" t="str">
        <f ca="1">IFERROR(IF(日收益率!$I173&gt;日收益率!$J173,IF('排序（修正久期）'!C173=1,日收益率!C174,""),IF('排序（修正久期）'!C173=MAX('排序（修正久期）'!$B173:$F173),日收益率!C174,"")),"")</f>
        <v/>
      </c>
      <c r="D174" s="4" t="str">
        <f ca="1">IFERROR(IF(日收益率!$I173&gt;日收益率!$J173,IF('排序（修正久期）'!D173=1,日收益率!D174,""),IF('排序（修正久期）'!D173=MAX('排序（修正久期）'!$B173:$F173),日收益率!D174,"")),"")</f>
        <v/>
      </c>
      <c r="E174" s="4">
        <f ca="1">IFERROR(IF(日收益率!$I173&gt;日收益率!$J173,IF('排序（修正久期）'!E173=1,日收益率!E174,""),IF('排序（修正久期）'!E173=MAX('排序（修正久期）'!$B173:$F173),日收益率!E174,"")),"")</f>
        <v>2.0802340978569589E-3</v>
      </c>
      <c r="F174" s="4" t="str">
        <f ca="1">IFERROR(IF(日收益率!$I173&gt;日收益率!$J173,IF('排序（修正久期）'!F173=1,日收益率!F174,""),IF('排序（修正久期）'!F173=MAX('排序（修正久期）'!$B173:$F173),日收益率!F174,"")),"")</f>
        <v/>
      </c>
      <c r="H174" s="9">
        <f t="shared" ca="1" si="2"/>
        <v>1.0859204269399294</v>
      </c>
    </row>
    <row r="175" spans="1:8" x14ac:dyDescent="0.15">
      <c r="A175" s="1">
        <v>42538</v>
      </c>
      <c r="B175" s="4" t="str">
        <f ca="1">IFERROR(IF(日收益率!$I174&gt;日收益率!$J174,IF('排序（修正久期）'!B174=1,日收益率!B175,""),IF('排序（修正久期）'!B174=MAX('排序（修正久期）'!$B174:$F174),日收益率!B175,"")),"")</f>
        <v/>
      </c>
      <c r="C175" s="4">
        <f ca="1">IFERROR(IF(日收益率!$I174&gt;日收益率!$J174,IF('排序（修正久期）'!C174=1,日收益率!C175,""),IF('排序（修正久期）'!C174=MAX('排序（修正久期）'!$B174:$F174),日收益率!C175,"")),"")</f>
        <v>-3.6936273901766459E-4</v>
      </c>
      <c r="D175" s="4" t="str">
        <f ca="1">IFERROR(IF(日收益率!$I174&gt;日收益率!$J174,IF('排序（修正久期）'!D174=1,日收益率!D175,""),IF('排序（修正久期）'!D174=MAX('排序（修正久期）'!$B174:$F174),日收益率!D175,"")),"")</f>
        <v/>
      </c>
      <c r="E175" s="4" t="str">
        <f ca="1">IFERROR(IF(日收益率!$I174&gt;日收益率!$J174,IF('排序（修正久期）'!E174=1,日收益率!E175,""),IF('排序（修正久期）'!E174=MAX('排序（修正久期）'!$B174:$F174),日收益率!E175,"")),"")</f>
        <v/>
      </c>
      <c r="F175" s="4" t="str">
        <f ca="1">IFERROR(IF(日收益率!$I174&gt;日收益率!$J174,IF('排序（修正久期）'!F174=1,日收益率!F175,""),IF('排序（修正久期）'!F174=MAX('排序（修正久期）'!$B174:$F174),日收益率!F175,"")),"")</f>
        <v/>
      </c>
      <c r="H175" s="9">
        <f t="shared" ca="1" si="2"/>
        <v>1.0855193283966798</v>
      </c>
    </row>
    <row r="176" spans="1:8" x14ac:dyDescent="0.15">
      <c r="A176" s="1">
        <v>42541</v>
      </c>
      <c r="B176" s="4" t="str">
        <f ca="1">IFERROR(IF(日收益率!$I175&gt;日收益率!$J175,IF('排序（修正久期）'!B175=1,日收益率!B176,""),IF('排序（修正久期）'!B175=MAX('排序（修正久期）'!$B175:$F175),日收益率!B176,"")),"")</f>
        <v/>
      </c>
      <c r="C176" s="4">
        <f ca="1">IFERROR(IF(日收益率!$I175&gt;日收益率!$J175,IF('排序（修正久期）'!C175=1,日收益率!C176,""),IF('排序（修正久期）'!C175=MAX('排序（修正久期）'!$B175:$F175),日收益率!C176,"")),"")</f>
        <v>-1.3787284262045674E-6</v>
      </c>
      <c r="D176" s="4" t="str">
        <f ca="1">IFERROR(IF(日收益率!$I175&gt;日收益率!$J175,IF('排序（修正久期）'!D175=1,日收益率!D176,""),IF('排序（修正久期）'!D175=MAX('排序（修正久期）'!$B175:$F175),日收益率!D176,"")),"")</f>
        <v/>
      </c>
      <c r="E176" s="4" t="str">
        <f ca="1">IFERROR(IF(日收益率!$I175&gt;日收益率!$J175,IF('排序（修正久期）'!E175=1,日收益率!E176,""),IF('排序（修正久期）'!E175=MAX('排序（修正久期）'!$B175:$F175),日收益率!E176,"")),"")</f>
        <v/>
      </c>
      <c r="F176" s="4" t="str">
        <f ca="1">IFERROR(IF(日收益率!$I175&gt;日收益率!$J175,IF('排序（修正久期）'!F175=1,日收益率!F176,""),IF('排序（修正久期）'!F175=MAX('排序（修正久期）'!$B175:$F175),日收益率!F176,"")),"")</f>
        <v/>
      </c>
      <c r="H176" s="9">
        <f t="shared" ca="1" si="2"/>
        <v>1.0855178317603245</v>
      </c>
    </row>
    <row r="177" spans="1:8" x14ac:dyDescent="0.15">
      <c r="A177" s="1">
        <v>42542</v>
      </c>
      <c r="B177" s="4" t="str">
        <f ca="1">IFERROR(IF(日收益率!$I176&gt;日收益率!$J176,IF('排序（修正久期）'!B176=1,日收益率!B177,""),IF('排序（修正久期）'!B176=MAX('排序（修正久期）'!$B176:$F176),日收益率!B177,"")),"")</f>
        <v/>
      </c>
      <c r="C177" s="4">
        <f ca="1">IFERROR(IF(日收益率!$I176&gt;日收益率!$J176,IF('排序（修正久期）'!C176=1,日收益率!C177,""),IF('排序（修正久期）'!C176=MAX('排序（修正久期）'!$B176:$F176),日收益率!C177,"")),"")</f>
        <v>1.3373684174222689E-4</v>
      </c>
      <c r="D177" s="4" t="str">
        <f ca="1">IFERROR(IF(日收益率!$I176&gt;日收益率!$J176,IF('排序（修正久期）'!D176=1,日收益率!D177,""),IF('排序（修正久期）'!D176=MAX('排序（修正久期）'!$B176:$F176),日收益率!D177,"")),"")</f>
        <v/>
      </c>
      <c r="E177" s="4" t="str">
        <f ca="1">IFERROR(IF(日收益率!$I176&gt;日收益率!$J176,IF('排序（修正久期）'!E176=1,日收益率!E177,""),IF('排序（修正久期）'!E176=MAX('排序（修正久期）'!$B176:$F176),日收益率!E177,"")),"")</f>
        <v/>
      </c>
      <c r="F177" s="4" t="str">
        <f ca="1">IFERROR(IF(日收益率!$I176&gt;日收益率!$J176,IF('排序（修正久期）'!F176=1,日收益率!F177,""),IF('排序（修正久期）'!F176=MAX('排序（修正久期）'!$B176:$F176),日收益率!F177,"")),"")</f>
        <v/>
      </c>
      <c r="H177" s="9">
        <f t="shared" ca="1" si="2"/>
        <v>1.0856630054867991</v>
      </c>
    </row>
    <row r="178" spans="1:8" x14ac:dyDescent="0.15">
      <c r="A178" s="1">
        <v>42543</v>
      </c>
      <c r="B178" s="4" t="str">
        <f ca="1">IFERROR(IF(日收益率!$I177&gt;日收益率!$J177,IF('排序（修正久期）'!B177=1,日收益率!B178,""),IF('排序（修正久期）'!B177=MAX('排序（修正久期）'!$B177:$F177),日收益率!B178,"")),"")</f>
        <v/>
      </c>
      <c r="C178" s="4">
        <f ca="1">IFERROR(IF(日收益率!$I177&gt;日收益率!$J177,IF('排序（修正久期）'!C177=1,日收益率!C178,""),IF('排序（修正久期）'!C177=MAX('排序（修正久期）'!$B177:$F177),日收益率!C178,"")),"")</f>
        <v>8.3815594663372295E-4</v>
      </c>
      <c r="D178" s="4" t="str">
        <f ca="1">IFERROR(IF(日收益率!$I177&gt;日收益率!$J177,IF('排序（修正久期）'!D177=1,日收益率!D178,""),IF('排序（修正久期）'!D177=MAX('排序（修正久期）'!$B177:$F177),日收益率!D178,"")),"")</f>
        <v/>
      </c>
      <c r="E178" s="4" t="str">
        <f ca="1">IFERROR(IF(日收益率!$I177&gt;日收益率!$J177,IF('排序（修正久期）'!E177=1,日收益率!E178,""),IF('排序（修正久期）'!E177=MAX('排序（修正久期）'!$B177:$F177),日收益率!E178,"")),"")</f>
        <v/>
      </c>
      <c r="F178" s="4" t="str">
        <f ca="1">IFERROR(IF(日收益率!$I177&gt;日收益率!$J177,IF('排序（修正久期）'!F177=1,日收益率!F178,""),IF('排序（修正久期）'!F177=MAX('排序（修正久期）'!$B177:$F177),日收益率!F178,"")),"")</f>
        <v/>
      </c>
      <c r="H178" s="9">
        <f t="shared" ca="1" si="2"/>
        <v>1.086572960390888</v>
      </c>
    </row>
    <row r="179" spans="1:8" x14ac:dyDescent="0.15">
      <c r="A179" s="1">
        <v>42544</v>
      </c>
      <c r="B179" s="4" t="str">
        <f ca="1">IFERROR(IF(日收益率!$I178&gt;日收益率!$J178,IF('排序（修正久期）'!B178=1,日收益率!B179,""),IF('排序（修正久期）'!B178=MAX('排序（修正久期）'!$B178:$F178),日收益率!B179,"")),"")</f>
        <v/>
      </c>
      <c r="C179" s="4">
        <f ca="1">IFERROR(IF(日收益率!$I178&gt;日收益率!$J178,IF('排序（修正久期）'!C178=1,日收益率!C179,""),IF('排序（修正久期）'!C178=MAX('排序（修正久期）'!$B178:$F178),日收益率!C179,"")),"")</f>
        <v>-1.5757358714068026E-3</v>
      </c>
      <c r="D179" s="4" t="str">
        <f ca="1">IFERROR(IF(日收益率!$I178&gt;日收益率!$J178,IF('排序（修正久期）'!D178=1,日收益率!D179,""),IF('排序（修正久期）'!D178=MAX('排序（修正久期）'!$B178:$F178),日收益率!D179,"")),"")</f>
        <v/>
      </c>
      <c r="E179" s="4" t="str">
        <f ca="1">IFERROR(IF(日收益率!$I178&gt;日收益率!$J178,IF('排序（修正久期）'!E178=1,日收益率!E179,""),IF('排序（修正久期）'!E178=MAX('排序（修正久期）'!$B178:$F178),日收益率!E179,"")),"")</f>
        <v/>
      </c>
      <c r="F179" s="4" t="str">
        <f ca="1">IFERROR(IF(日收益率!$I178&gt;日收益率!$J178,IF('排序（修正久期）'!F178=1,日收益率!F179,""),IF('排序（修正久期）'!F178=MAX('排序（修正久期）'!$B178:$F178),日收益率!F179,"")),"")</f>
        <v/>
      </c>
      <c r="H179" s="9">
        <f t="shared" ca="1" si="2"/>
        <v>1.0848608084002995</v>
      </c>
    </row>
    <row r="180" spans="1:8" x14ac:dyDescent="0.15">
      <c r="A180" s="1">
        <v>42545</v>
      </c>
      <c r="B180" s="4" t="str">
        <f ca="1">IFERROR(IF(日收益率!$I179&gt;日收益率!$J179,IF('排序（修正久期）'!B179=1,日收益率!B180,""),IF('排序（修正久期）'!B179=MAX('排序（修正久期）'!$B179:$F179),日收益率!B180,"")),"")</f>
        <v/>
      </c>
      <c r="C180" s="4">
        <f ca="1">IFERROR(IF(日收益率!$I179&gt;日收益率!$J179,IF('排序（修正久期）'!C179=1,日收益率!C180,""),IF('排序（修正久期）'!C179=MAX('排序（修正久期）'!$B179:$F179),日收益率!C180,"")),"")</f>
        <v>-3.3909715726768708E-3</v>
      </c>
      <c r="D180" s="4" t="str">
        <f ca="1">IFERROR(IF(日收益率!$I179&gt;日收益率!$J179,IF('排序（修正久期）'!D179=1,日收益率!D180,""),IF('排序（修正久期）'!D179=MAX('排序（修正久期）'!$B179:$F179),日收益率!D180,"")),"")</f>
        <v/>
      </c>
      <c r="E180" s="4" t="str">
        <f ca="1">IFERROR(IF(日收益率!$I179&gt;日收益率!$J179,IF('排序（修正久期）'!E179=1,日收益率!E180,""),IF('排序（修正久期）'!E179=MAX('排序（修正久期）'!$B179:$F179),日收益率!E180,"")),"")</f>
        <v/>
      </c>
      <c r="F180" s="4" t="str">
        <f ca="1">IFERROR(IF(日收益率!$I179&gt;日收益率!$J179,IF('排序（修正久期）'!F179=1,日收益率!F180,""),IF('排序（修正久期）'!F179=MAX('排序（修正久期）'!$B179:$F179),日收益率!F180,"")),"")</f>
        <v/>
      </c>
      <c r="H180" s="9">
        <f t="shared" ca="1" si="2"/>
        <v>1.0811820762387028</v>
      </c>
    </row>
    <row r="181" spans="1:8" x14ac:dyDescent="0.15">
      <c r="A181" s="1">
        <v>42548</v>
      </c>
      <c r="B181" s="4" t="str">
        <f ca="1">IFERROR(IF(日收益率!$I180&gt;日收益率!$J180,IF('排序（修正久期）'!B180=1,日收益率!B181,""),IF('排序（修正久期）'!B180=MAX('排序（修正久期）'!$B180:$F180),日收益率!B181,"")),"")</f>
        <v/>
      </c>
      <c r="C181" s="4">
        <f ca="1">IFERROR(IF(日收益率!$I180&gt;日收益率!$J180,IF('排序（修正久期）'!C180=1,日收益率!C181,""),IF('排序（修正久期）'!C180=MAX('排序（修正久期）'!$B180:$F180),日收益率!C181,"")),"")</f>
        <v>6.0785210446456794E-3</v>
      </c>
      <c r="D181" s="4" t="str">
        <f ca="1">IFERROR(IF(日收益率!$I180&gt;日收益率!$J180,IF('排序（修正久期）'!D180=1,日收益率!D181,""),IF('排序（修正久期）'!D180=MAX('排序（修正久期）'!$B180:$F180),日收益率!D181,"")),"")</f>
        <v/>
      </c>
      <c r="E181" s="4" t="str">
        <f ca="1">IFERROR(IF(日收益率!$I180&gt;日收益率!$J180,IF('排序（修正久期）'!E180=1,日收益率!E181,""),IF('排序（修正久期）'!E180=MAX('排序（修正久期）'!$B180:$F180),日收益率!E181,"")),"")</f>
        <v/>
      </c>
      <c r="F181" s="4" t="str">
        <f ca="1">IFERROR(IF(日收益率!$I180&gt;日收益率!$J180,IF('排序（修正久期）'!F180=1,日收益率!F181,""),IF('排序（修正久期）'!F180=MAX('排序（修正久期）'!$B180:$F180),日收益率!F181,"")),"")</f>
        <v/>
      </c>
      <c r="H181" s="9">
        <f t="shared" ca="1" si="2"/>
        <v>1.0877540642422134</v>
      </c>
    </row>
    <row r="182" spans="1:8" x14ac:dyDescent="0.15">
      <c r="A182" s="1">
        <v>42549</v>
      </c>
      <c r="B182" s="4" t="str">
        <f ca="1">IFERROR(IF(日收益率!$I181&gt;日收益率!$J181,IF('排序（修正久期）'!B181=1,日收益率!B182,""),IF('排序（修正久期）'!B181=MAX('排序（修正久期）'!$B181:$F181),日收益率!B182,"")),"")</f>
        <v/>
      </c>
      <c r="C182" s="4">
        <f ca="1">IFERROR(IF(日收益率!$I181&gt;日收益率!$J181,IF('排序（修正久期）'!C181=1,日收益率!C182,""),IF('排序（修正久期）'!C181=MAX('排序（修正久期）'!$B181:$F181),日收益率!C182,"")),"")</f>
        <v>-7.3753860789005365E-5</v>
      </c>
      <c r="D182" s="4" t="str">
        <f ca="1">IFERROR(IF(日收益率!$I181&gt;日收益率!$J181,IF('排序（修正久期）'!D181=1,日收益率!D182,""),IF('排序（修正久期）'!D181=MAX('排序（修正久期）'!$B181:$F181),日收益率!D182,"")),"")</f>
        <v/>
      </c>
      <c r="E182" s="4" t="str">
        <f ca="1">IFERROR(IF(日收益率!$I181&gt;日收益率!$J181,IF('排序（修正久期）'!E181=1,日收益率!E182,""),IF('排序（修正久期）'!E181=MAX('排序（修正久期）'!$B181:$F181),日收益率!E182,"")),"")</f>
        <v/>
      </c>
      <c r="F182" s="4" t="str">
        <f ca="1">IFERROR(IF(日收益率!$I181&gt;日收益率!$J181,IF('排序（修正久期）'!F181=1,日收益率!F182,""),IF('排序（修正久期）'!F181=MAX('排序（修正久期）'!$B181:$F181),日收益率!F182,"")),"")</f>
        <v/>
      </c>
      <c r="H182" s="9">
        <f t="shared" ca="1" si="2"/>
        <v>1.0876738381803865</v>
      </c>
    </row>
    <row r="183" spans="1:8" x14ac:dyDescent="0.15">
      <c r="A183" s="1">
        <v>42550</v>
      </c>
      <c r="B183" s="4" t="str">
        <f ca="1">IFERROR(IF(日收益率!$I182&gt;日收益率!$J182,IF('排序（修正久期）'!B182=1,日收益率!B183,""),IF('排序（修正久期）'!B182=MAX('排序（修正久期）'!$B182:$F182),日收益率!B183,"")),"")</f>
        <v/>
      </c>
      <c r="C183" s="4">
        <f ca="1">IFERROR(IF(日收益率!$I182&gt;日收益率!$J182,IF('排序（修正久期）'!C182=1,日收益率!C183,""),IF('排序（修正久期）'!C182=MAX('排序（修正久期）'!$B182:$F182),日收益率!C183,"")),"")</f>
        <v>1.2448763628536419E-3</v>
      </c>
      <c r="D183" s="4" t="str">
        <f ca="1">IFERROR(IF(日收益率!$I182&gt;日收益率!$J182,IF('排序（修正久期）'!D182=1,日收益率!D183,""),IF('排序（修正久期）'!D182=MAX('排序（修正久期）'!$B182:$F182),日收益率!D183,"")),"")</f>
        <v/>
      </c>
      <c r="E183" s="4" t="str">
        <f ca="1">IFERROR(IF(日收益率!$I182&gt;日收益率!$J182,IF('排序（修正久期）'!E182=1,日收益率!E183,""),IF('排序（修正久期）'!E182=MAX('排序（修正久期）'!$B182:$F182),日收益率!E183,"")),"")</f>
        <v/>
      </c>
      <c r="F183" s="4" t="str">
        <f ca="1">IFERROR(IF(日收益率!$I182&gt;日收益率!$J182,IF('排序（修正久期）'!F182=1,日收益率!F183,""),IF('排序（修正久期）'!F182=MAX('排序（修正久期）'!$B182:$F182),日收益率!F183,"")),"")</f>
        <v/>
      </c>
      <c r="H183" s="9">
        <f t="shared" ca="1" si="2"/>
        <v>1.0890278576320316</v>
      </c>
    </row>
    <row r="184" spans="1:8" x14ac:dyDescent="0.15">
      <c r="A184" s="1">
        <v>42551</v>
      </c>
      <c r="B184" s="4" t="str">
        <f ca="1">IFERROR(IF(日收益率!$I183&gt;日收益率!$J183,IF('排序（修正久期）'!B183=1,日收益率!B184,""),IF('排序（修正久期）'!B183=MAX('排序（修正久期）'!$B183:$F183),日收益率!B184,"")),"")</f>
        <v/>
      </c>
      <c r="C184" s="4">
        <f ca="1">IFERROR(IF(日收益率!$I183&gt;日收益率!$J183,IF('排序（修正久期）'!C183=1,日收益率!C184,""),IF('排序（修正久期）'!C183=MAX('排序（修正久期）'!$B183:$F183),日收益率!C184,"")),"")</f>
        <v>5.5235661129069413E-3</v>
      </c>
      <c r="D184" s="4" t="str">
        <f ca="1">IFERROR(IF(日收益率!$I183&gt;日收益率!$J183,IF('排序（修正久期）'!D183=1,日收益率!D184,""),IF('排序（修正久期）'!D183=MAX('排序（修正久期）'!$B183:$F183),日收益率!D184,"")),"")</f>
        <v/>
      </c>
      <c r="E184" s="4" t="str">
        <f ca="1">IFERROR(IF(日收益率!$I183&gt;日收益率!$J183,IF('排序（修正久期）'!E183=1,日收益率!E184,""),IF('排序（修正久期）'!E183=MAX('排序（修正久期）'!$B183:$F183),日收益率!E184,"")),"")</f>
        <v/>
      </c>
      <c r="F184" s="4" t="str">
        <f ca="1">IFERROR(IF(日收益率!$I183&gt;日收益率!$J183,IF('排序（修正久期）'!F183=1,日收益率!F184,""),IF('排序（修正久期）'!F183=MAX('排序（修正久期）'!$B183:$F183),日收益率!F184,"")),"")</f>
        <v/>
      </c>
      <c r="H184" s="9">
        <f t="shared" ca="1" si="2"/>
        <v>1.0950431750024596</v>
      </c>
    </row>
    <row r="185" spans="1:8" x14ac:dyDescent="0.15">
      <c r="A185" s="1">
        <v>42552</v>
      </c>
      <c r="B185" s="4" t="str">
        <f ca="1">IFERROR(IF(日收益率!$I184&gt;日收益率!$J184,IF('排序（修正久期）'!B184=1,日收益率!B185,""),IF('排序（修正久期）'!B184=MAX('排序（修正久期）'!$B184:$F184),日收益率!B185,"")),"")</f>
        <v/>
      </c>
      <c r="C185" s="4">
        <f ca="1">IFERROR(IF(日收益率!$I184&gt;日收益率!$J184,IF('排序（修正久期）'!C184=1,日收益率!C185,""),IF('排序（修正久期）'!C184=MAX('排序（修正久期）'!$B184:$F184),日收益率!C185,"")),"")</f>
        <v>1.1387151178785526E-2</v>
      </c>
      <c r="D185" s="4" t="str">
        <f ca="1">IFERROR(IF(日收益率!$I184&gt;日收益率!$J184,IF('排序（修正久期）'!D184=1,日收益率!D185,""),IF('排序（修正久期）'!D184=MAX('排序（修正久期）'!$B184:$F184),日收益率!D185,"")),"")</f>
        <v/>
      </c>
      <c r="E185" s="4" t="str">
        <f ca="1">IFERROR(IF(日收益率!$I184&gt;日收益率!$J184,IF('排序（修正久期）'!E184=1,日收益率!E185,""),IF('排序（修正久期）'!E184=MAX('排序（修正久期）'!$B184:$F184),日收益率!E185,"")),"")</f>
        <v/>
      </c>
      <c r="F185" s="4" t="str">
        <f ca="1">IFERROR(IF(日收益率!$I184&gt;日收益率!$J184,IF('排序（修正久期）'!F184=1,日收益率!F185,""),IF('排序（修正久期）'!F184=MAX('排序（修正久期）'!$B184:$F184),日收益率!F185,"")),"")</f>
        <v/>
      </c>
      <c r="H185" s="9">
        <f t="shared" ca="1" si="2"/>
        <v>1.10751259718351</v>
      </c>
    </row>
    <row r="186" spans="1:8" x14ac:dyDescent="0.15">
      <c r="A186" s="1">
        <v>42555</v>
      </c>
      <c r="B186" s="4" t="str">
        <f ca="1">IFERROR(IF(日收益率!$I185&gt;日收益率!$J185,IF('排序（修正久期）'!B185=1,日收益率!B186,""),IF('排序（修正久期）'!B185=MAX('排序（修正久期）'!$B185:$F185),日收益率!B186,"")),"")</f>
        <v/>
      </c>
      <c r="C186" s="4">
        <f ca="1">IFERROR(IF(日收益率!$I185&gt;日收益率!$J185,IF('排序（修正久期）'!C185=1,日收益率!C186,""),IF('排序（修正久期）'!C185=MAX('排序（修正久期）'!$B185:$F185),日收益率!C186,"")),"")</f>
        <v>3.4518952161315397E-3</v>
      </c>
      <c r="D186" s="4" t="str">
        <f ca="1">IFERROR(IF(日收益率!$I185&gt;日收益率!$J185,IF('排序（修正久期）'!D185=1,日收益率!D186,""),IF('排序（修正久期）'!D185=MAX('排序（修正久期）'!$B185:$F185),日收益率!D186,"")),"")</f>
        <v/>
      </c>
      <c r="E186" s="4" t="str">
        <f ca="1">IFERROR(IF(日收益率!$I185&gt;日收益率!$J185,IF('排序（修正久期）'!E185=1,日收益率!E186,""),IF('排序（修正久期）'!E185=MAX('排序（修正久期）'!$B185:$F185),日收益率!E186,"")),"")</f>
        <v/>
      </c>
      <c r="F186" s="4" t="str">
        <f ca="1">IFERROR(IF(日收益率!$I185&gt;日收益率!$J185,IF('排序（修正久期）'!F185=1,日收益率!F186,""),IF('排序（修正久期）'!F185=MAX('排序（修正久期）'!$B185:$F185),日收益率!F186,"")),"")</f>
        <v/>
      </c>
      <c r="H186" s="9">
        <f t="shared" ca="1" si="2"/>
        <v>1.1113356146195332</v>
      </c>
    </row>
    <row r="187" spans="1:8" x14ac:dyDescent="0.15">
      <c r="A187" s="1">
        <v>42556</v>
      </c>
      <c r="B187" s="4" t="str">
        <f ca="1">IFERROR(IF(日收益率!$I186&gt;日收益率!$J186,IF('排序（修正久期）'!B186=1,日收益率!B187,""),IF('排序（修正久期）'!B186=MAX('排序（修正久期）'!$B186:$F186),日收益率!B187,"")),"")</f>
        <v/>
      </c>
      <c r="C187" s="4">
        <f ca="1">IFERROR(IF(日收益率!$I186&gt;日收益率!$J186,IF('排序（修正久期）'!C186=1,日收益率!C187,""),IF('排序（修正久期）'!C186=MAX('排序（修正久期）'!$B186:$F186),日收益率!C187,"")),"")</f>
        <v>-2.9759493204670751E-3</v>
      </c>
      <c r="D187" s="4" t="str">
        <f ca="1">IFERROR(IF(日收益率!$I186&gt;日收益率!$J186,IF('排序（修正久期）'!D186=1,日收益率!D187,""),IF('排序（修正久期）'!D186=MAX('排序（修正久期）'!$B186:$F186),日收益率!D187,"")),"")</f>
        <v/>
      </c>
      <c r="E187" s="4" t="str">
        <f ca="1">IFERROR(IF(日收益率!$I186&gt;日收益率!$J186,IF('排序（修正久期）'!E186=1,日收益率!E187,""),IF('排序（修正久期）'!E186=MAX('排序（修正久期）'!$B186:$F186),日收益率!E187,"")),"")</f>
        <v/>
      </c>
      <c r="F187" s="4" t="str">
        <f ca="1">IFERROR(IF(日收益率!$I186&gt;日收益率!$J186,IF('排序（修正久期）'!F186=1,日收益率!F187,""),IF('排序（修正久期）'!F186=MAX('排序（修正久期）'!$B186:$F186),日收益率!F187,"")),"")</f>
        <v/>
      </c>
      <c r="H187" s="9">
        <f t="shared" ca="1" si="2"/>
        <v>1.1080283361523953</v>
      </c>
    </row>
    <row r="188" spans="1:8" x14ac:dyDescent="0.15">
      <c r="A188" s="1">
        <v>42557</v>
      </c>
      <c r="B188" s="4" t="str">
        <f ca="1">IFERROR(IF(日收益率!$I187&gt;日收益率!$J187,IF('排序（修正久期）'!B187=1,日收益率!B188,""),IF('排序（修正久期）'!B187=MAX('排序（修正久期）'!$B187:$F187),日收益率!B188,"")),"")</f>
        <v/>
      </c>
      <c r="C188" s="4">
        <f ca="1">IFERROR(IF(日收益率!$I187&gt;日收益率!$J187,IF('排序（修正久期）'!C187=1,日收益率!C188,""),IF('排序（修正久期）'!C187=MAX('排序（修正久期）'!$B187:$F187),日收益率!C188,"")),"")</f>
        <v>1.8692141173688448E-3</v>
      </c>
      <c r="D188" s="4" t="str">
        <f ca="1">IFERROR(IF(日收益率!$I187&gt;日收益率!$J187,IF('排序（修正久期）'!D187=1,日收益率!D188,""),IF('排序（修正久期）'!D187=MAX('排序（修正久期）'!$B187:$F187),日收益率!D188,"")),"")</f>
        <v/>
      </c>
      <c r="E188" s="4" t="str">
        <f ca="1">IFERROR(IF(日收益率!$I187&gt;日收益率!$J187,IF('排序（修正久期）'!E187=1,日收益率!E188,""),IF('排序（修正久期）'!E187=MAX('排序（修正久期）'!$B187:$F187),日收益率!E188,"")),"")</f>
        <v/>
      </c>
      <c r="F188" s="4" t="str">
        <f ca="1">IFERROR(IF(日收益率!$I187&gt;日收益率!$J187,IF('排序（修正久期）'!F187=1,日收益率!F188,""),IF('排序（修正久期）'!F187=MAX('排序（修正久期）'!$B187:$F187),日收益率!F188,"")),"")</f>
        <v/>
      </c>
      <c r="H188" s="9">
        <f t="shared" ca="1" si="2"/>
        <v>1.110099478360776</v>
      </c>
    </row>
    <row r="189" spans="1:8" x14ac:dyDescent="0.15">
      <c r="A189" s="1">
        <v>42558</v>
      </c>
      <c r="B189" s="4" t="str">
        <f ca="1">IFERROR(IF(日收益率!$I188&gt;日收益率!$J188,IF('排序（修正久期）'!B188=1,日收益率!B189,""),IF('排序（修正久期）'!B188=MAX('排序（修正久期）'!$B188:$F188),日收益率!B189,"")),"")</f>
        <v/>
      </c>
      <c r="C189" s="4">
        <f ca="1">IFERROR(IF(日收益率!$I188&gt;日收益率!$J188,IF('排序（修正久期）'!C188=1,日收益率!C189,""),IF('排序（修正久期）'!C188=MAX('排序（修正久期）'!$B188:$F188),日收益率!C189,"")),"")</f>
        <v>1.3273944721394759E-3</v>
      </c>
      <c r="D189" s="4" t="str">
        <f ca="1">IFERROR(IF(日收益率!$I188&gt;日收益率!$J188,IF('排序（修正久期）'!D188=1,日收益率!D189,""),IF('排序（修正久期）'!D188=MAX('排序（修正久期）'!$B188:$F188),日收益率!D189,"")),"")</f>
        <v/>
      </c>
      <c r="E189" s="4" t="str">
        <f ca="1">IFERROR(IF(日收益率!$I188&gt;日收益率!$J188,IF('排序（修正久期）'!E188=1,日收益率!E189,""),IF('排序（修正久期）'!E188=MAX('排序（修正久期）'!$B188:$F188),日收益率!E189,"")),"")</f>
        <v/>
      </c>
      <c r="F189" s="4" t="str">
        <f ca="1">IFERROR(IF(日收益率!$I188&gt;日收益率!$J188,IF('排序（修正久期）'!F188=1,日收益率!F189,""),IF('排序（修正久期）'!F188=MAX('排序（修正久期）'!$B188:$F188),日收益率!F189,"")),"")</f>
        <v/>
      </c>
      <c r="H189" s="9">
        <f t="shared" ca="1" si="2"/>
        <v>1.111573018271877</v>
      </c>
    </row>
    <row r="190" spans="1:8" x14ac:dyDescent="0.15">
      <c r="A190" s="1">
        <v>42559</v>
      </c>
      <c r="B190" s="4" t="str">
        <f ca="1">IFERROR(IF(日收益率!$I189&gt;日收益率!$J189,IF('排序（修正久期）'!B189=1,日收益率!B190,""),IF('排序（修正久期）'!B189=MAX('排序（修正久期）'!$B189:$F189),日收益率!B190,"")),"")</f>
        <v/>
      </c>
      <c r="C190" s="4">
        <f ca="1">IFERROR(IF(日收益率!$I189&gt;日收益率!$J189,IF('排序（修正久期）'!C189=1,日收益率!C190,""),IF('排序（修正久期）'!C189=MAX('排序（修正久期）'!$B189:$F189),日收益率!C190,"")),"")</f>
        <v>5.9491545395629064E-3</v>
      </c>
      <c r="D190" s="4" t="str">
        <f ca="1">IFERROR(IF(日收益率!$I189&gt;日收益率!$J189,IF('排序（修正久期）'!D189=1,日收益率!D190,""),IF('排序（修正久期）'!D189=MAX('排序（修正久期）'!$B189:$F189),日收益率!D190,"")),"")</f>
        <v/>
      </c>
      <c r="E190" s="4" t="str">
        <f ca="1">IFERROR(IF(日收益率!$I189&gt;日收益率!$J189,IF('排序（修正久期）'!E189=1,日收益率!E190,""),IF('排序（修正久期）'!E189=MAX('排序（修正久期）'!$B189:$F189),日收益率!E190,"")),"")</f>
        <v/>
      </c>
      <c r="F190" s="4" t="str">
        <f ca="1">IFERROR(IF(日收益率!$I189&gt;日收益率!$J189,IF('排序（修正久期）'!F189=1,日收益率!F190,""),IF('排序（修正久期）'!F189=MAX('排序（修正久期）'!$B189:$F189),日收益率!F190,"")),"")</f>
        <v/>
      </c>
      <c r="H190" s="9">
        <f t="shared" ca="1" si="2"/>
        <v>1.1181859379395849</v>
      </c>
    </row>
    <row r="191" spans="1:8" x14ac:dyDescent="0.15">
      <c r="A191" s="1">
        <v>42562</v>
      </c>
      <c r="B191" s="4" t="str">
        <f ca="1">IFERROR(IF(日收益率!$I190&gt;日收益率!$J190,IF('排序（修正久期）'!B190=1,日收益率!B191,""),IF('排序（修正久期）'!B190=MAX('排序（修正久期）'!$B190:$F190),日收益率!B191,"")),"")</f>
        <v/>
      </c>
      <c r="C191" s="4">
        <f ca="1">IFERROR(IF(日收益率!$I190&gt;日收益率!$J190,IF('排序（修正久期）'!C190=1,日收益率!C191,""),IF('排序（修正久期）'!C190=MAX('排序（修正久期）'!$B190:$F190),日收益率!C191,"")),"")</f>
        <v>3.9533851958901689E-3</v>
      </c>
      <c r="D191" s="4" t="str">
        <f ca="1">IFERROR(IF(日收益率!$I190&gt;日收益率!$J190,IF('排序（修正久期）'!D190=1,日收益率!D191,""),IF('排序（修正久期）'!D190=MAX('排序（修正久期）'!$B190:$F190),日收益率!D191,"")),"")</f>
        <v/>
      </c>
      <c r="E191" s="4" t="str">
        <f ca="1">IFERROR(IF(日收益率!$I190&gt;日收益率!$J190,IF('排序（修正久期）'!E190=1,日收益率!E191,""),IF('排序（修正久期）'!E190=MAX('排序（修正久期）'!$B190:$F190),日收益率!E191,"")),"")</f>
        <v/>
      </c>
      <c r="F191" s="4" t="str">
        <f ca="1">IFERROR(IF(日收益率!$I190&gt;日收益率!$J190,IF('排序（修正久期）'!F190=1,日收益率!F191,""),IF('排序（修正久期）'!F190=MAX('排序（修正久期）'!$B190:$F190),日收益率!F191,"")),"")</f>
        <v/>
      </c>
      <c r="H191" s="9">
        <f t="shared" ca="1" si="2"/>
        <v>1.1226065576728879</v>
      </c>
    </row>
    <row r="192" spans="1:8" x14ac:dyDescent="0.15">
      <c r="A192" s="1">
        <v>42563</v>
      </c>
      <c r="B192" s="4" t="str">
        <f ca="1">IFERROR(IF(日收益率!$I191&gt;日收益率!$J191,IF('排序（修正久期）'!B191=1,日收益率!B192,""),IF('排序（修正久期）'!B191=MAX('排序（修正久期）'!$B191:$F191),日收益率!B192,"")),"")</f>
        <v/>
      </c>
      <c r="C192" s="4">
        <f ca="1">IFERROR(IF(日收益率!$I191&gt;日收益率!$J191,IF('排序（修正久期）'!C191=1,日收益率!C192,""),IF('排序（修正久期）'!C191=MAX('排序（修正久期）'!$B191:$F191),日收益率!C192,"")),"")</f>
        <v>-3.908648468116116E-4</v>
      </c>
      <c r="D192" s="4" t="str">
        <f ca="1">IFERROR(IF(日收益率!$I191&gt;日收益率!$J191,IF('排序（修正久期）'!D191=1,日收益率!D192,""),IF('排序（修正久期）'!D191=MAX('排序（修正久期）'!$B191:$F191),日收益率!D192,"")),"")</f>
        <v/>
      </c>
      <c r="E192" s="4" t="str">
        <f ca="1">IFERROR(IF(日收益率!$I191&gt;日收益率!$J191,IF('排序（修正久期）'!E191=1,日收益率!E192,""),IF('排序（修正久期）'!E191=MAX('排序（修正久期）'!$B191:$F191),日收益率!E192,"")),"")</f>
        <v/>
      </c>
      <c r="F192" s="4" t="str">
        <f ca="1">IFERROR(IF(日收益率!$I191&gt;日收益率!$J191,IF('排序（修正久期）'!F191=1,日收益率!F192,""),IF('排序（修正久期）'!F191=MAX('排序（修正久期）'!$B191:$F191),日收益率!F192,"")),"")</f>
        <v/>
      </c>
      <c r="H192" s="9">
        <f t="shared" ca="1" si="2"/>
        <v>1.1221677702326933</v>
      </c>
    </row>
    <row r="193" spans="1:8" x14ac:dyDescent="0.15">
      <c r="A193" s="1">
        <v>42564</v>
      </c>
      <c r="B193" s="4" t="str">
        <f ca="1">IFERROR(IF(日收益率!$I192&gt;日收益率!$J192,IF('排序（修正久期）'!B192=1,日收益率!B193,""),IF('排序（修正久期）'!B192=MAX('排序（修正久期）'!$B192:$F192),日收益率!B193,"")),"")</f>
        <v/>
      </c>
      <c r="C193" s="4">
        <f ca="1">IFERROR(IF(日收益率!$I192&gt;日收益率!$J192,IF('排序（修正久期）'!C192=1,日收益率!C193,""),IF('排序（修正久期）'!C192=MAX('排序（修正久期）'!$B192:$F192),日收益率!C193,"")),"")</f>
        <v>1.6326447239605191E-3</v>
      </c>
      <c r="D193" s="4" t="str">
        <f ca="1">IFERROR(IF(日收益率!$I192&gt;日收益率!$J192,IF('排序（修正久期）'!D192=1,日收益率!D193,""),IF('排序（修正久期）'!D192=MAX('排序（修正久期）'!$B192:$F192),日收益率!D193,"")),"")</f>
        <v/>
      </c>
      <c r="E193" s="4" t="str">
        <f ca="1">IFERROR(IF(日收益率!$I192&gt;日收益率!$J192,IF('排序（修正久期）'!E192=1,日收益率!E193,""),IF('排序（修正久期）'!E192=MAX('排序（修正久期）'!$B192:$F192),日收益率!E193,"")),"")</f>
        <v/>
      </c>
      <c r="F193" s="4" t="str">
        <f ca="1">IFERROR(IF(日收益率!$I192&gt;日收益率!$J192,IF('排序（修正久期）'!F192=1,日收益率!F193,""),IF('排序（修正久期）'!F192=MAX('排序（修正久期）'!$B192:$F192),日收益率!F193,"")),"")</f>
        <v/>
      </c>
      <c r="H193" s="9">
        <f t="shared" ca="1" si="2"/>
        <v>1.1239998715221622</v>
      </c>
    </row>
    <row r="194" spans="1:8" x14ac:dyDescent="0.15">
      <c r="A194" s="1">
        <v>42565</v>
      </c>
      <c r="B194" s="4" t="str">
        <f ca="1">IFERROR(IF(日收益率!$I193&gt;日收益率!$J193,IF('排序（修正久期）'!B193=1,日收益率!B194,""),IF('排序（修正久期）'!B193=MAX('排序（修正久期）'!$B193:$F193),日收益率!B194,"")),"")</f>
        <v/>
      </c>
      <c r="C194" s="4">
        <f ca="1">IFERROR(IF(日收益率!$I193&gt;日收益率!$J193,IF('排序（修正久期）'!C193=1,日收益率!C194,""),IF('排序（修正久期）'!C193=MAX('排序（修正久期）'!$B193:$F193),日收益率!C194,"")),"")</f>
        <v>1.736318480429988E-3</v>
      </c>
      <c r="D194" s="4" t="str">
        <f ca="1">IFERROR(IF(日收益率!$I193&gt;日收益率!$J193,IF('排序（修正久期）'!D193=1,日收益率!D194,""),IF('排序（修正久期）'!D193=MAX('排序（修正久期）'!$B193:$F193),日收益率!D194,"")),"")</f>
        <v/>
      </c>
      <c r="E194" s="4" t="str">
        <f ca="1">IFERROR(IF(日收益率!$I193&gt;日收益率!$J193,IF('排序（修正久期）'!E193=1,日收益率!E194,""),IF('排序（修正久期）'!E193=MAX('排序（修正久期）'!$B193:$F193),日收益率!E194,"")),"")</f>
        <v/>
      </c>
      <c r="F194" s="4" t="str">
        <f ca="1">IFERROR(IF(日收益率!$I193&gt;日收益率!$J193,IF('排序（修正久期）'!F193=1,日收益率!F194,""),IF('排序（修正久期）'!F193=MAX('排序（修正久期）'!$B193:$F193),日收益率!F194,"")),"")</f>
        <v/>
      </c>
      <c r="H194" s="9">
        <f t="shared" ca="1" si="2"/>
        <v>1.125951493271087</v>
      </c>
    </row>
    <row r="195" spans="1:8" x14ac:dyDescent="0.15">
      <c r="A195" s="1">
        <v>42566</v>
      </c>
      <c r="B195" s="4" t="str">
        <f ca="1">IFERROR(IF(日收益率!$I194&gt;日收益率!$J194,IF('排序（修正久期）'!B194=1,日收益率!B195,""),IF('排序（修正久期）'!B194=MAX('排序（修正久期）'!$B194:$F194),日收益率!B195,"")),"")</f>
        <v/>
      </c>
      <c r="C195" s="4">
        <f ca="1">IFERROR(IF(日收益率!$I194&gt;日收益率!$J194,IF('排序（修正久期）'!C194=1,日收益率!C195,""),IF('排序（修正久期）'!C194=MAX('排序（修正久期）'!$B194:$F194),日收益率!C195,"")),"")</f>
        <v>2.472000953901432E-4</v>
      </c>
      <c r="D195" s="4" t="str">
        <f ca="1">IFERROR(IF(日收益率!$I194&gt;日收益率!$J194,IF('排序（修正久期）'!D194=1,日收益率!D195,""),IF('排序（修正久期）'!D194=MAX('排序（修正久期）'!$B194:$F194),日收益率!D195,"")),"")</f>
        <v/>
      </c>
      <c r="E195" s="4" t="str">
        <f ca="1">IFERROR(IF(日收益率!$I194&gt;日收益率!$J194,IF('排序（修正久期）'!E194=1,日收益率!E195,""),IF('排序（修正久期）'!E194=MAX('排序（修正久期）'!$B194:$F194),日收益率!E195,"")),"")</f>
        <v/>
      </c>
      <c r="F195" s="4" t="str">
        <f ca="1">IFERROR(IF(日收益率!$I194&gt;日收益率!$J194,IF('排序（修正久期）'!F194=1,日收益率!F195,""),IF('排序（修正久期）'!F194=MAX('排序（修正久期）'!$B194:$F194),日收益率!F195,"")),"")</f>
        <v/>
      </c>
      <c r="H195" s="9">
        <f t="shared" ca="1" si="2"/>
        <v>1.1262298285876282</v>
      </c>
    </row>
    <row r="196" spans="1:8" x14ac:dyDescent="0.15">
      <c r="A196" s="1">
        <v>42569</v>
      </c>
      <c r="B196" s="4" t="str">
        <f ca="1">IFERROR(IF(日收益率!$I195&gt;日收益率!$J195,IF('排序（修正久期）'!B195=1,日收益率!B196,""),IF('排序（修正久期）'!B195=MAX('排序（修正久期）'!$B195:$F195),日收益率!B196,"")),"")</f>
        <v/>
      </c>
      <c r="C196" s="4">
        <f ca="1">IFERROR(IF(日收益率!$I195&gt;日收益率!$J195,IF('排序（修正久期）'!C195=1,日收益率!C196,""),IF('排序（修正久期）'!C195=MAX('排序（修正久期）'!$B195:$F195),日收益率!C196,"")),"")</f>
        <v>2.4394073315965326E-3</v>
      </c>
      <c r="D196" s="4" t="str">
        <f ca="1">IFERROR(IF(日收益率!$I195&gt;日收益率!$J195,IF('排序（修正久期）'!D195=1,日收益率!D196,""),IF('排序（修正久期）'!D195=MAX('排序（修正久期）'!$B195:$F195),日收益率!D196,"")),"")</f>
        <v/>
      </c>
      <c r="E196" s="4" t="str">
        <f ca="1">IFERROR(IF(日收益率!$I195&gt;日收益率!$J195,IF('排序（修正久期）'!E195=1,日收益率!E196,""),IF('排序（修正久期）'!E195=MAX('排序（修正久期）'!$B195:$F195),日收益率!E196,"")),"")</f>
        <v/>
      </c>
      <c r="F196" s="4" t="str">
        <f ca="1">IFERROR(IF(日收益率!$I195&gt;日收益率!$J195,IF('排序（修正久期）'!F195=1,日收益率!F196,""),IF('排序（修正久期）'!F195=MAX('排序（修正久期）'!$B195:$F195),日收益率!F196,"")),"")</f>
        <v/>
      </c>
      <c r="H196" s="9">
        <f t="shared" ca="1" si="2"/>
        <v>1.1289771618885476</v>
      </c>
    </row>
    <row r="197" spans="1:8" x14ac:dyDescent="0.15">
      <c r="A197" s="1">
        <v>42570</v>
      </c>
      <c r="B197" s="4" t="str">
        <f ca="1">IFERROR(IF(日收益率!$I196&gt;日收益率!$J196,IF('排序（修正久期）'!B196=1,日收益率!B197,""),IF('排序（修正久期）'!B196=MAX('排序（修正久期）'!$B196:$F196),日收益率!B197,"")),"")</f>
        <v/>
      </c>
      <c r="C197" s="4">
        <f ca="1">IFERROR(IF(日收益率!$I196&gt;日收益率!$J196,IF('排序（修正久期）'!C196=1,日收益率!C197,""),IF('排序（修正久期）'!C196=MAX('排序（修正久期）'!$B196:$F196),日收益率!C197,"")),"")</f>
        <v>6.7000217533164097E-4</v>
      </c>
      <c r="D197" s="4" t="str">
        <f ca="1">IFERROR(IF(日收益率!$I196&gt;日收益率!$J196,IF('排序（修正久期）'!D196=1,日收益率!D197,""),IF('排序（修正久期）'!D196=MAX('排序（修正久期）'!$B196:$F196),日收益率!D197,"")),"")</f>
        <v/>
      </c>
      <c r="E197" s="4" t="str">
        <f ca="1">IFERROR(IF(日收益率!$I196&gt;日收益率!$J196,IF('排序（修正久期）'!E196=1,日收益率!E197,""),IF('排序（修正久期）'!E196=MAX('排序（修正久期）'!$B196:$F196),日收益率!E197,"")),"")</f>
        <v/>
      </c>
      <c r="F197" s="4" t="str">
        <f ca="1">IFERROR(IF(日收益率!$I196&gt;日收益率!$J196,IF('排序（修正久期）'!F196=1,日收益率!F197,""),IF('排序（修正久期）'!F196=MAX('排序（修正久期）'!$B196:$F196),日收益率!F197,"")),"")</f>
        <v/>
      </c>
      <c r="H197" s="9">
        <f t="shared" ref="H197:H248" ca="1" si="3">IFERROR(H196*(1+AVERAGE(B197:F197)),H196)</f>
        <v>1.1297335790429126</v>
      </c>
    </row>
    <row r="198" spans="1:8" x14ac:dyDescent="0.15">
      <c r="A198" s="1">
        <v>42571</v>
      </c>
      <c r="B198" s="4" t="str">
        <f ca="1">IFERROR(IF(日收益率!$I197&gt;日收益率!$J197,IF('排序（修正久期）'!B197=1,日收益率!B198,""),IF('排序（修正久期）'!B197=MAX('排序（修正久期）'!$B197:$F197),日收益率!B198,"")),"")</f>
        <v/>
      </c>
      <c r="C198" s="4">
        <f ca="1">IFERROR(IF(日收益率!$I197&gt;日收益率!$J197,IF('排序（修正久期）'!C197=1,日收益率!C198,""),IF('排序（修正久期）'!C197=MAX('排序（修正久期）'!$B197:$F197),日收益率!C198,"")),"")</f>
        <v>3.4782003791367089E-5</v>
      </c>
      <c r="D198" s="4" t="str">
        <f ca="1">IFERROR(IF(日收益率!$I197&gt;日收益率!$J197,IF('排序（修正久期）'!D197=1,日收益率!D198,""),IF('排序（修正久期）'!D197=MAX('排序（修正久期）'!$B197:$F197),日收益率!D198,"")),"")</f>
        <v/>
      </c>
      <c r="E198" s="4" t="str">
        <f ca="1">IFERROR(IF(日收益率!$I197&gt;日收益率!$J197,IF('排序（修正久期）'!E197=1,日收益率!E198,""),IF('排序（修正久期）'!E197=MAX('排序（修正久期）'!$B197:$F197),日收益率!E198,"")),"")</f>
        <v/>
      </c>
      <c r="F198" s="4" t="str">
        <f ca="1">IFERROR(IF(日收益率!$I197&gt;日收益率!$J197,IF('排序（修正久期）'!F197=1,日收益率!F198,""),IF('排序（修正久期）'!F197=MAX('排序（修正久期）'!$B197:$F197),日收益率!F198,"")),"")</f>
        <v/>
      </c>
      <c r="H198" s="9">
        <f t="shared" ca="1" si="3"/>
        <v>1.1297728734405421</v>
      </c>
    </row>
    <row r="199" spans="1:8" x14ac:dyDescent="0.15">
      <c r="A199" s="1">
        <v>42572</v>
      </c>
      <c r="B199" s="4" t="str">
        <f ca="1">IFERROR(IF(日收益率!$I198&gt;日收益率!$J198,IF('排序（修正久期）'!B198=1,日收益率!B199,""),IF('排序（修正久期）'!B198=MAX('排序（修正久期）'!$B198:$F198),日收益率!B199,"")),"")</f>
        <v/>
      </c>
      <c r="C199" s="4">
        <f ca="1">IFERROR(IF(日收益率!$I198&gt;日收益率!$J198,IF('排序（修正久期）'!C198=1,日收益率!C199,""),IF('排序（修正久期）'!C198=MAX('排序（修正久期）'!$B198:$F198),日收益率!C199,"")),"")</f>
        <v>5.6373870348802591E-4</v>
      </c>
      <c r="D199" s="4" t="str">
        <f ca="1">IFERROR(IF(日收益率!$I198&gt;日收益率!$J198,IF('排序（修正久期）'!D198=1,日收益率!D199,""),IF('排序（修正久期）'!D198=MAX('排序（修正久期）'!$B198:$F198),日收益率!D199,"")),"")</f>
        <v/>
      </c>
      <c r="E199" s="4" t="str">
        <f ca="1">IFERROR(IF(日收益率!$I198&gt;日收益率!$J198,IF('排序（修正久期）'!E198=1,日收益率!E199,""),IF('排序（修正久期）'!E198=MAX('排序（修正久期）'!$B198:$F198),日收益率!E199,"")),"")</f>
        <v/>
      </c>
      <c r="F199" s="4" t="str">
        <f ca="1">IFERROR(IF(日收益率!$I198&gt;日收益率!$J198,IF('排序（修正久期）'!F198=1,日收益率!F199,""),IF('排序（修正久期）'!F198=MAX('排序（修正久期）'!$B198:$F198),日收益率!F199,"")),"")</f>
        <v/>
      </c>
      <c r="H199" s="9">
        <f t="shared" ca="1" si="3"/>
        <v>1.1304097701354514</v>
      </c>
    </row>
    <row r="200" spans="1:8" x14ac:dyDescent="0.15">
      <c r="A200" s="1">
        <v>42573</v>
      </c>
      <c r="B200" s="4" t="str">
        <f ca="1">IFERROR(IF(日收益率!$I199&gt;日收益率!$J199,IF('排序（修正久期）'!B199=1,日收益率!B200,""),IF('排序（修正久期）'!B199=MAX('排序（修正久期）'!$B199:$F199),日收益率!B200,"")),"")</f>
        <v/>
      </c>
      <c r="C200" s="4">
        <f ca="1">IFERROR(IF(日收益率!$I199&gt;日收益率!$J199,IF('排序（修正久期）'!C199=1,日收益率!C200,""),IF('排序（修正久期）'!C199=MAX('排序（修正久期）'!$B199:$F199),日收益率!C200,"")),"")</f>
        <v>1.4049317449393861E-4</v>
      </c>
      <c r="D200" s="4" t="str">
        <f ca="1">IFERROR(IF(日收益率!$I199&gt;日收益率!$J199,IF('排序（修正久期）'!D199=1,日收益率!D200,""),IF('排序（修正久期）'!D199=MAX('排序（修正久期）'!$B199:$F199),日收益率!D200,"")),"")</f>
        <v/>
      </c>
      <c r="E200" s="4" t="str">
        <f ca="1">IFERROR(IF(日收益率!$I199&gt;日收益率!$J199,IF('排序（修正久期）'!E199=1,日收益率!E200,""),IF('排序（修正久期）'!E199=MAX('排序（修正久期）'!$B199:$F199),日收益率!E200,"")),"")</f>
        <v/>
      </c>
      <c r="F200" s="4" t="str">
        <f ca="1">IFERROR(IF(日收益率!$I199&gt;日收益率!$J199,IF('排序（修正久期）'!F199=1,日收益率!F200,""),IF('排序（修正久期）'!F199=MAX('排序（修正久期）'!$B199:$F199),日收益率!F200,"")),"")</f>
        <v/>
      </c>
      <c r="H200" s="9">
        <f t="shared" ca="1" si="3"/>
        <v>1.1305685849925367</v>
      </c>
    </row>
    <row r="201" spans="1:8" x14ac:dyDescent="0.15">
      <c r="A201" s="1">
        <v>42576</v>
      </c>
      <c r="B201" s="4" t="str">
        <f ca="1">IFERROR(IF(日收益率!$I200&gt;日收益率!$J200,IF('排序（修正久期）'!B200=1,日收益率!B201,""),IF('排序（修正久期）'!B200=MAX('排序（修正久期）'!$B200:$F200),日收益率!B201,"")),"")</f>
        <v/>
      </c>
      <c r="C201" s="4">
        <f ca="1">IFERROR(IF(日收益率!$I200&gt;日收益率!$J200,IF('排序（修正久期）'!C200=1,日收益率!C201,""),IF('排序（修正久期）'!C200=MAX('排序（修正久期）'!$B200:$F200),日收益率!C201,"")),"")</f>
        <v>-1.5872050419828421E-3</v>
      </c>
      <c r="D201" s="4" t="str">
        <f ca="1">IFERROR(IF(日收益率!$I200&gt;日收益率!$J200,IF('排序（修正久期）'!D200=1,日收益率!D201,""),IF('排序（修正久期）'!D200=MAX('排序（修正久期）'!$B200:$F200),日收益率!D201,"")),"")</f>
        <v/>
      </c>
      <c r="E201" s="4" t="str">
        <f ca="1">IFERROR(IF(日收益率!$I200&gt;日收益率!$J200,IF('排序（修正久期）'!E200=1,日收益率!E201,""),IF('排序（修正久期）'!E200=MAX('排序（修正久期）'!$B200:$F200),日收益率!E201,"")),"")</f>
        <v/>
      </c>
      <c r="F201" s="4" t="str">
        <f ca="1">IFERROR(IF(日收益率!$I200&gt;日收益率!$J200,IF('排序（修正久期）'!F200=1,日收益率!F201,""),IF('排序（修正久期）'!F200=MAX('排序（修正久期）'!$B200:$F200),日收益率!F201,"")),"")</f>
        <v/>
      </c>
      <c r="H201" s="9">
        <f t="shared" ca="1" si="3"/>
        <v>1.1287741408341292</v>
      </c>
    </row>
    <row r="202" spans="1:8" x14ac:dyDescent="0.15">
      <c r="A202" s="1">
        <v>42577</v>
      </c>
      <c r="B202" s="4" t="str">
        <f ca="1">IFERROR(IF(日收益率!$I201&gt;日收益率!$J201,IF('排序（修正久期）'!B201=1,日收益率!B202,""),IF('排序（修正久期）'!B201=MAX('排序（修正久期）'!$B201:$F201),日收益率!B202,"")),"")</f>
        <v/>
      </c>
      <c r="C202" s="4">
        <f ca="1">IFERROR(IF(日收益率!$I201&gt;日收益率!$J201,IF('排序（修正久期）'!C201=1,日收益率!C202,""),IF('排序（修正久期）'!C201=MAX('排序（修正久期）'!$B201:$F201),日收益率!C202,"")),"")</f>
        <v>1.0936634243559062E-3</v>
      </c>
      <c r="D202" s="4" t="str">
        <f ca="1">IFERROR(IF(日收益率!$I201&gt;日收益率!$J201,IF('排序（修正久期）'!D201=1,日收益率!D202,""),IF('排序（修正久期）'!D201=MAX('排序（修正久期）'!$B201:$F201),日收益率!D202,"")),"")</f>
        <v/>
      </c>
      <c r="E202" s="4" t="str">
        <f ca="1">IFERROR(IF(日收益率!$I201&gt;日收益率!$J201,IF('排序（修正久期）'!E201=1,日收益率!E202,""),IF('排序（修正久期）'!E201=MAX('排序（修正久期）'!$B201:$F201),日收益率!E202,"")),"")</f>
        <v/>
      </c>
      <c r="F202" s="4" t="str">
        <f ca="1">IFERROR(IF(日收益率!$I201&gt;日收益率!$J201,IF('排序（修正久期）'!F201=1,日收益率!F202,""),IF('排序（修正久期）'!F201=MAX('排序（修正久期）'!$B201:$F201),日收益率!F202,"")),"")</f>
        <v/>
      </c>
      <c r="H202" s="9">
        <f t="shared" ca="1" si="3"/>
        <v>1.1300086398263183</v>
      </c>
    </row>
    <row r="203" spans="1:8" x14ac:dyDescent="0.15">
      <c r="A203" s="1">
        <v>42578</v>
      </c>
      <c r="B203" s="4" t="str">
        <f ca="1">IFERROR(IF(日收益率!$I202&gt;日收益率!$J202,IF('排序（修正久期）'!B202=1,日收益率!B203,""),IF('排序（修正久期）'!B202=MAX('排序（修正久期）'!$B202:$F202),日收益率!B203,"")),"")</f>
        <v/>
      </c>
      <c r="C203" s="4">
        <f ca="1">IFERROR(IF(日收益率!$I202&gt;日收益率!$J202,IF('排序（修正久期）'!C202=1,日收益率!C203,""),IF('排序（修正久期）'!C202=MAX('排序（修正久期）'!$B202:$F202),日收益率!C203,"")),"")</f>
        <v>-2.8253499087194101E-4</v>
      </c>
      <c r="D203" s="4" t="str">
        <f ca="1">IFERROR(IF(日收益率!$I202&gt;日收益率!$J202,IF('排序（修正久期）'!D202=1,日收益率!D203,""),IF('排序（修正久期）'!D202=MAX('排序（修正久期）'!$B202:$F202),日收益率!D203,"")),"")</f>
        <v/>
      </c>
      <c r="E203" s="4" t="str">
        <f ca="1">IFERROR(IF(日收益率!$I202&gt;日收益率!$J202,IF('排序（修正久期）'!E202=1,日收益率!E203,""),IF('排序（修正久期）'!E202=MAX('排序（修正久期）'!$B202:$F202),日收益率!E203,"")),"")</f>
        <v/>
      </c>
      <c r="F203" s="4" t="str">
        <f ca="1">IFERROR(IF(日收益率!$I202&gt;日收益率!$J202,IF('排序（修正久期）'!F202=1,日收益率!F203,""),IF('排序（修正久期）'!F202=MAX('排序（修正久期）'!$B202:$F202),日收益率!F203,"")),"")</f>
        <v/>
      </c>
      <c r="H203" s="9">
        <f t="shared" ca="1" si="3"/>
        <v>1.1296893728455797</v>
      </c>
    </row>
    <row r="204" spans="1:8" x14ac:dyDescent="0.15">
      <c r="A204" s="1">
        <v>42579</v>
      </c>
      <c r="B204" s="4" t="str">
        <f ca="1">IFERROR(IF(日收益率!$I203&gt;日收益率!$J203,IF('排序（修正久期）'!B203=1,日收益率!B204,""),IF('排序（修正久期）'!B203=MAX('排序（修正久期）'!$B203:$F203),日收益率!B204,"")),"")</f>
        <v/>
      </c>
      <c r="C204" s="4">
        <f ca="1">IFERROR(IF(日收益率!$I203&gt;日收益率!$J203,IF('排序（修正久期）'!C203=1,日收益率!C204,""),IF('排序（修正久期）'!C203=MAX('排序（修正久期）'!$B203:$F203),日收益率!C204,"")),"")</f>
        <v>4.5798097060090193E-4</v>
      </c>
      <c r="D204" s="4" t="str">
        <f ca="1">IFERROR(IF(日收益率!$I203&gt;日收益率!$J203,IF('排序（修正久期）'!D203=1,日收益率!D204,""),IF('排序（修正久期）'!D203=MAX('排序（修正久期）'!$B203:$F203),日收益率!D204,"")),"")</f>
        <v/>
      </c>
      <c r="E204" s="4" t="str">
        <f ca="1">IFERROR(IF(日收益率!$I203&gt;日收益率!$J203,IF('排序（修正久期）'!E203=1,日收益率!E204,""),IF('排序（修正久期）'!E203=MAX('排序（修正久期）'!$B203:$F203),日收益率!E204,"")),"")</f>
        <v/>
      </c>
      <c r="F204" s="4" t="str">
        <f ca="1">IFERROR(IF(日收益率!$I203&gt;日收益率!$J203,IF('排序（修正久期）'!F203=1,日收益率!F204,""),IF('排序（修正久期）'!F203=MAX('排序（修正久期）'!$B203:$F203),日收益率!F204,"")),"")</f>
        <v/>
      </c>
      <c r="H204" s="9">
        <f t="shared" ca="1" si="3"/>
        <v>1.130206749081033</v>
      </c>
    </row>
    <row r="205" spans="1:8" x14ac:dyDescent="0.15">
      <c r="A205" s="1">
        <v>42580</v>
      </c>
      <c r="B205" s="4" t="str">
        <f ca="1">IFERROR(IF(日收益率!$I204&gt;日收益率!$J204,IF('排序（修正久期）'!B204=1,日收益率!B205,""),IF('排序（修正久期）'!B204=MAX('排序（修正久期）'!$B204:$F204),日收益率!B205,"")),"")</f>
        <v/>
      </c>
      <c r="C205" s="4">
        <f ca="1">IFERROR(IF(日收益率!$I204&gt;日收益率!$J204,IF('排序（修正久期）'!C204=1,日收益率!C205,""),IF('排序（修正久期）'!C204=MAX('排序（修正久期）'!$B204:$F204),日收益率!C205,"")),"")</f>
        <v>4.5820591307270675E-3</v>
      </c>
      <c r="D205" s="4" t="str">
        <f ca="1">IFERROR(IF(日收益率!$I204&gt;日收益率!$J204,IF('排序（修正久期）'!D204=1,日收益率!D205,""),IF('排序（修正久期）'!D204=MAX('排序（修正久期）'!$B204:$F204),日收益率!D205,"")),"")</f>
        <v/>
      </c>
      <c r="E205" s="4" t="str">
        <f ca="1">IFERROR(IF(日收益率!$I204&gt;日收益率!$J204,IF('排序（修正久期）'!E204=1,日收益率!E205,""),IF('排序（修正久期）'!E204=MAX('排序（修正久期）'!$B204:$F204),日收益率!E205,"")),"")</f>
        <v/>
      </c>
      <c r="F205" s="4" t="str">
        <f ca="1">IFERROR(IF(日收益率!$I204&gt;日收益率!$J204,IF('排序（修正久期）'!F204=1,日收益率!F205,""),IF('排序（修正久期）'!F204=MAX('排序（修正久期）'!$B204:$F204),日收益率!F205,"")),"")</f>
        <v/>
      </c>
      <c r="H205" s="9">
        <f t="shared" ca="1" si="3"/>
        <v>1.1353854232352691</v>
      </c>
    </row>
    <row r="206" spans="1:8" x14ac:dyDescent="0.15">
      <c r="A206" s="1">
        <v>42583</v>
      </c>
      <c r="B206" s="4" t="str">
        <f ca="1">IFERROR(IF(日收益率!$I205&gt;日收益率!$J205,IF('排序（修正久期）'!B205=1,日收益率!B206,""),IF('排序（修正久期）'!B205=MAX('排序（修正久期）'!$B205:$F205),日收益率!B206,"")),"")</f>
        <v/>
      </c>
      <c r="C206" s="4">
        <f ca="1">IFERROR(IF(日收益率!$I205&gt;日收益率!$J205,IF('排序（修正久期）'!C205=1,日收益率!C206,""),IF('排序（修正久期）'!C205=MAX('排序（修正久期）'!$B205:$F205),日收益率!C206,"")),"")</f>
        <v>6.1041380662874012E-3</v>
      </c>
      <c r="D206" s="4" t="str">
        <f ca="1">IFERROR(IF(日收益率!$I205&gt;日收益率!$J205,IF('排序（修正久期）'!D205=1,日收益率!D206,""),IF('排序（修正久期）'!D205=MAX('排序（修正久期）'!$B205:$F205),日收益率!D206,"")),"")</f>
        <v/>
      </c>
      <c r="E206" s="4" t="str">
        <f ca="1">IFERROR(IF(日收益率!$I205&gt;日收益率!$J205,IF('排序（修正久期）'!E205=1,日收益率!E206,""),IF('排序（修正久期）'!E205=MAX('排序（修正久期）'!$B205:$F205),日收益率!E206,"")),"")</f>
        <v/>
      </c>
      <c r="F206" s="4" t="str">
        <f ca="1">IFERROR(IF(日收益率!$I205&gt;日收益率!$J205,IF('排序（修正久期）'!F205=1,日收益率!F206,""),IF('排序（修正久期）'!F205=MAX('排序（修正久期）'!$B205:$F205),日收益率!F206,"")),"")</f>
        <v/>
      </c>
      <c r="H206" s="9">
        <f t="shared" ca="1" si="3"/>
        <v>1.1423159726171475</v>
      </c>
    </row>
    <row r="207" spans="1:8" x14ac:dyDescent="0.15">
      <c r="A207" s="1">
        <v>42584</v>
      </c>
      <c r="B207" s="4" t="str">
        <f ca="1">IFERROR(IF(日收益率!$I206&gt;日收益率!$J206,IF('排序（修正久期）'!B206=1,日收益率!B207,""),IF('排序（修正久期）'!B206=MAX('排序（修正久期）'!$B206:$F206),日收益率!B207,"")),"")</f>
        <v/>
      </c>
      <c r="C207" s="4">
        <f ca="1">IFERROR(IF(日收益率!$I206&gt;日收益率!$J206,IF('排序（修正久期）'!C206=1,日收益率!C207,""),IF('排序（修正久期）'!C206=MAX('排序（修正久期）'!$B206:$F206),日收益率!C207,"")),"")</f>
        <v>1.0811283408127093E-2</v>
      </c>
      <c r="D207" s="4" t="str">
        <f ca="1">IFERROR(IF(日收益率!$I206&gt;日收益率!$J206,IF('排序（修正久期）'!D206=1,日收益率!D207,""),IF('排序（修正久期）'!D206=MAX('排序（修正久期）'!$B206:$F206),日收益率!D207,"")),"")</f>
        <v/>
      </c>
      <c r="E207" s="4" t="str">
        <f ca="1">IFERROR(IF(日收益率!$I206&gt;日收益率!$J206,IF('排序（修正久期）'!E206=1,日收益率!E207,""),IF('排序（修正久期）'!E206=MAX('排序（修正久期）'!$B206:$F206),日收益率!E207,"")),"")</f>
        <v/>
      </c>
      <c r="F207" s="4" t="str">
        <f ca="1">IFERROR(IF(日收益率!$I206&gt;日收益率!$J206,IF('排序（修正久期）'!F206=1,日收益率!F207,""),IF('排序（修正久期）'!F206=MAX('排序（修正久期）'!$B206:$F206),日收益率!F207,"")),"")</f>
        <v/>
      </c>
      <c r="H207" s="9">
        <f t="shared" ca="1" si="3"/>
        <v>1.1546658743387417</v>
      </c>
    </row>
    <row r="208" spans="1:8" x14ac:dyDescent="0.15">
      <c r="A208" s="1">
        <v>42585</v>
      </c>
      <c r="B208" s="4" t="str">
        <f ca="1">IFERROR(IF(日收益率!$I207&gt;日收益率!$J207,IF('排序（修正久期）'!B207=1,日收益率!B208,""),IF('排序（修正久期）'!B207=MAX('排序（修正久期）'!$B207:$F207),日收益率!B208,"")),"")</f>
        <v/>
      </c>
      <c r="C208" s="4">
        <f ca="1">IFERROR(IF(日收益率!$I207&gt;日收益率!$J207,IF('排序（修正久期）'!C207=1,日收益率!C208,""),IF('排序（修正久期）'!C207=MAX('排序（修正久期）'!$B207:$F207),日收益率!C208,"")),"")</f>
        <v>6.1411717996708859E-3</v>
      </c>
      <c r="D208" s="4" t="str">
        <f ca="1">IFERROR(IF(日收益率!$I207&gt;日收益率!$J207,IF('排序（修正久期）'!D207=1,日收益率!D208,""),IF('排序（修正久期）'!D207=MAX('排序（修正久期）'!$B207:$F207),日收益率!D208,"")),"")</f>
        <v/>
      </c>
      <c r="E208" s="4" t="str">
        <f ca="1">IFERROR(IF(日收益率!$I207&gt;日收益率!$J207,IF('排序（修正久期）'!E207=1,日收益率!E208,""),IF('排序（修正久期）'!E207=MAX('排序（修正久期）'!$B207:$F207),日收益率!E208,"")),"")</f>
        <v/>
      </c>
      <c r="F208" s="4" t="str">
        <f ca="1">IFERROR(IF(日收益率!$I207&gt;日收益率!$J207,IF('排序（修正久期）'!F207=1,日收益率!F208,""),IF('排序（修正久期）'!F207=MAX('排序（修正久期）'!$B207:$F207),日收益率!F208,"")),"")</f>
        <v/>
      </c>
      <c r="H208" s="9">
        <f t="shared" ca="1" si="3"/>
        <v>1.1617568758442731</v>
      </c>
    </row>
    <row r="209" spans="1:8" x14ac:dyDescent="0.15">
      <c r="A209" s="1">
        <v>42586</v>
      </c>
      <c r="B209" s="4" t="str">
        <f ca="1">IFERROR(IF(日收益率!$I208&gt;日收益率!$J208,IF('排序（修正久期）'!B208=1,日收益率!B209,""),IF('排序（修正久期）'!B208=MAX('排序（修正久期）'!$B208:$F208),日收益率!B209,"")),"")</f>
        <v/>
      </c>
      <c r="C209" s="4">
        <f ca="1">IFERROR(IF(日收益率!$I208&gt;日收益率!$J208,IF('排序（修正久期）'!C208=1,日收益率!C209,""),IF('排序（修正久期）'!C208=MAX('排序（修正久期）'!$B208:$F208),日收益率!C209,"")),"")</f>
        <v>1.0321729608453678E-2</v>
      </c>
      <c r="D209" s="4" t="str">
        <f ca="1">IFERROR(IF(日收益率!$I208&gt;日收益率!$J208,IF('排序（修正久期）'!D208=1,日收益率!D209,""),IF('排序（修正久期）'!D208=MAX('排序（修正久期）'!$B208:$F208),日收益率!D209,"")),"")</f>
        <v/>
      </c>
      <c r="E209" s="4" t="str">
        <f ca="1">IFERROR(IF(日收益率!$I208&gt;日收益率!$J208,IF('排序（修正久期）'!E208=1,日收益率!E209,""),IF('排序（修正久期）'!E208=MAX('排序（修正久期）'!$B208:$F208),日收益率!E209,"")),"")</f>
        <v/>
      </c>
      <c r="F209" s="4" t="str">
        <f ca="1">IFERROR(IF(日收益率!$I208&gt;日收益率!$J208,IF('排序（修正久期）'!F208=1,日收益率!F209,""),IF('排序（修正久期）'!F208=MAX('排序（修正久期）'!$B208:$F208),日收益率!F209,"")),"")</f>
        <v/>
      </c>
      <c r="H209" s="9">
        <f t="shared" ca="1" si="3"/>
        <v>1.1737482161874997</v>
      </c>
    </row>
    <row r="210" spans="1:8" x14ac:dyDescent="0.15">
      <c r="A210" s="1">
        <v>42587</v>
      </c>
      <c r="B210" s="4" t="str">
        <f ca="1">IFERROR(IF(日收益率!$I209&gt;日收益率!$J209,IF('排序（修正久期）'!B209=1,日收益率!B210,""),IF('排序（修正久期）'!B209=MAX('排序（修正久期）'!$B209:$F209),日收益率!B210,"")),"")</f>
        <v/>
      </c>
      <c r="C210" s="4">
        <f ca="1">IFERROR(IF(日收益率!$I209&gt;日收益率!$J209,IF('排序（修正久期）'!C209=1,日收益率!C210,""),IF('排序（修正久期）'!C209=MAX('排序（修正久期）'!$B209:$F209),日收益率!C210,"")),"")</f>
        <v>9.2998277293048215E-3</v>
      </c>
      <c r="D210" s="4" t="str">
        <f ca="1">IFERROR(IF(日收益率!$I209&gt;日收益率!$J209,IF('排序（修正久期）'!D209=1,日收益率!D210,""),IF('排序（修正久期）'!D209=MAX('排序（修正久期）'!$B209:$F209),日收益率!D210,"")),"")</f>
        <v/>
      </c>
      <c r="E210" s="4" t="str">
        <f ca="1">IFERROR(IF(日收益率!$I209&gt;日收益率!$J209,IF('排序（修正久期）'!E209=1,日收益率!E210,""),IF('排序（修正久期）'!E209=MAX('排序（修正久期）'!$B209:$F209),日收益率!E210,"")),"")</f>
        <v/>
      </c>
      <c r="F210" s="4" t="str">
        <f ca="1">IFERROR(IF(日收益率!$I209&gt;日收益率!$J209,IF('排序（修正久期）'!F209=1,日收益率!F210,""),IF('排序（修正久期）'!F209=MAX('排序（修正久期）'!$B209:$F209),日收益率!F210,"")),"")</f>
        <v/>
      </c>
      <c r="H210" s="9">
        <f t="shared" ca="1" si="3"/>
        <v>1.1846638723956222</v>
      </c>
    </row>
    <row r="211" spans="1:8" x14ac:dyDescent="0.15">
      <c r="A211" s="1">
        <v>42590</v>
      </c>
      <c r="B211" s="4" t="str">
        <f ca="1">IFERROR(IF(日收益率!$I210&gt;日收益率!$J210,IF('排序（修正久期）'!B210=1,日收益率!B211,""),IF('排序（修正久期）'!B210=MAX('排序（修正久期）'!$B210:$F210),日收益率!B211,"")),"")</f>
        <v/>
      </c>
      <c r="C211" s="4">
        <f ca="1">IFERROR(IF(日收益率!$I210&gt;日收益率!$J210,IF('排序（修正久期）'!C210=1,日收益率!C211,""),IF('排序（修正久期）'!C210=MAX('排序（修正久期）'!$B210:$F210),日收益率!C211,"")),"")</f>
        <v>9.3813660750563521E-3</v>
      </c>
      <c r="D211" s="4" t="str">
        <f ca="1">IFERROR(IF(日收益率!$I210&gt;日收益率!$J210,IF('排序（修正久期）'!D210=1,日收益率!D211,""),IF('排序（修正久期）'!D210=MAX('排序（修正久期）'!$B210:$F210),日收益率!D211,"")),"")</f>
        <v/>
      </c>
      <c r="E211" s="4" t="str">
        <f ca="1">IFERROR(IF(日收益率!$I210&gt;日收益率!$J210,IF('排序（修正久期）'!E210=1,日收益率!E211,""),IF('排序（修正久期）'!E210=MAX('排序（修正久期）'!$B210:$F210),日收益率!E211,"")),"")</f>
        <v/>
      </c>
      <c r="F211" s="4" t="str">
        <f ca="1">IFERROR(IF(日收益率!$I210&gt;日收益率!$J210,IF('排序（修正久期）'!F210=1,日收益率!F211,""),IF('排序（修正久期）'!F210=MAX('排序（修正久期）'!$B210:$F210),日收益率!F211,"")),"")</f>
        <v/>
      </c>
      <c r="H211" s="9">
        <f t="shared" ca="1" si="3"/>
        <v>1.1957776378584595</v>
      </c>
    </row>
    <row r="212" spans="1:8" x14ac:dyDescent="0.15">
      <c r="A212" s="1">
        <v>42591</v>
      </c>
      <c r="B212" s="4" t="str">
        <f ca="1">IFERROR(IF(日收益率!$I211&gt;日收益率!$J211,IF('排序（修正久期）'!B211=1,日收益率!B212,""),IF('排序（修正久期）'!B211=MAX('排序（修正久期）'!$B211:$F211),日收益率!B212,"")),"")</f>
        <v/>
      </c>
      <c r="C212" s="4">
        <f ca="1">IFERROR(IF(日收益率!$I211&gt;日收益率!$J211,IF('排序（修正久期）'!C211=1,日收益率!C212,""),IF('排序（修正久期）'!C211=MAX('排序（修正久期）'!$B211:$F211),日收益率!C212,"")),"")</f>
        <v>8.32477579242763E-4</v>
      </c>
      <c r="D212" s="4" t="str">
        <f ca="1">IFERROR(IF(日收益率!$I211&gt;日收益率!$J211,IF('排序（修正久期）'!D211=1,日收益率!D212,""),IF('排序（修正久期）'!D211=MAX('排序（修正久期）'!$B211:$F211),日收益率!D212,"")),"")</f>
        <v/>
      </c>
      <c r="E212" s="4" t="str">
        <f ca="1">IFERROR(IF(日收益率!$I211&gt;日收益率!$J211,IF('排序（修正久期）'!E211=1,日收益率!E212,""),IF('排序（修正久期）'!E211=MAX('排序（修正久期）'!$B211:$F211),日收益率!E212,"")),"")</f>
        <v/>
      </c>
      <c r="F212" s="4" t="str">
        <f ca="1">IFERROR(IF(日收益率!$I211&gt;日收益率!$J211,IF('排序（修正久期）'!F211=1,日收益率!F212,""),IF('排序（修正久期）'!F211=MAX('排序（修正久期）'!$B211:$F211),日收益率!F212,"")),"")</f>
        <v/>
      </c>
      <c r="H212" s="9">
        <f t="shared" ca="1" si="3"/>
        <v>1.1967730959317364</v>
      </c>
    </row>
    <row r="213" spans="1:8" x14ac:dyDescent="0.15">
      <c r="A213" s="1">
        <v>42592</v>
      </c>
      <c r="B213" s="4" t="str">
        <f ca="1">IFERROR(IF(日收益率!$I212&gt;日收益率!$J212,IF('排序（修正久期）'!B212=1,日收益率!B213,""),IF('排序（修正久期）'!B212=MAX('排序（修正久期）'!$B212:$F212),日收益率!B213,"")),"")</f>
        <v/>
      </c>
      <c r="C213" s="4">
        <f ca="1">IFERROR(IF(日收益率!$I212&gt;日收益率!$J212,IF('排序（修正久期）'!C212=1,日收益率!C213,""),IF('排序（修正久期）'!C212=MAX('排序（修正久期）'!$B212:$F212),日收益率!C213,"")),"")</f>
        <v>-4.6651107177164697E-4</v>
      </c>
      <c r="D213" s="4" t="str">
        <f ca="1">IFERROR(IF(日收益率!$I212&gt;日收益率!$J212,IF('排序（修正久期）'!D212=1,日收益率!D213,""),IF('排序（修正久期）'!D212=MAX('排序（修正久期）'!$B212:$F212),日收益率!D213,"")),"")</f>
        <v/>
      </c>
      <c r="E213" s="4" t="str">
        <f ca="1">IFERROR(IF(日收益率!$I212&gt;日收益率!$J212,IF('排序（修正久期）'!E212=1,日收益率!E213,""),IF('排序（修正久期）'!E212=MAX('排序（修正久期）'!$B212:$F212),日收益率!E213,"")),"")</f>
        <v/>
      </c>
      <c r="F213" s="4" t="str">
        <f ca="1">IFERROR(IF(日收益率!$I212&gt;日收益率!$J212,IF('排序（修正久期）'!F212=1,日收益率!F213,""),IF('排序（修正久期）'!F212=MAX('排序（修正久期）'!$B212:$F212),日收益率!F213,"")),"")</f>
        <v/>
      </c>
      <c r="H213" s="9">
        <f t="shared" ca="1" si="3"/>
        <v>1.1962147880320859</v>
      </c>
    </row>
    <row r="214" spans="1:8" x14ac:dyDescent="0.15">
      <c r="A214" s="1">
        <v>42593</v>
      </c>
      <c r="B214" s="4" t="str">
        <f ca="1">IFERROR(IF(日收益率!$I213&gt;日收益率!$J213,IF('排序（修正久期）'!B213=1,日收益率!B214,""),IF('排序（修正久期）'!B213=MAX('排序（修正久期）'!$B213:$F213),日收益率!B214,"")),"")</f>
        <v/>
      </c>
      <c r="C214" s="4">
        <f ca="1">IFERROR(IF(日收益率!$I213&gt;日收益率!$J213,IF('排序（修正久期）'!C213=1,日收益率!C214,""),IF('排序（修正久期）'!C213=MAX('排序（修正久期）'!$B213:$F213),日收益率!C214,"")),"")</f>
        <v>6.3234225319153126E-4</v>
      </c>
      <c r="D214" s="4" t="str">
        <f ca="1">IFERROR(IF(日收益率!$I213&gt;日收益率!$J213,IF('排序（修正久期）'!D213=1,日收益率!D214,""),IF('排序（修正久期）'!D213=MAX('排序（修正久期）'!$B213:$F213),日收益率!D214,"")),"")</f>
        <v/>
      </c>
      <c r="E214" s="4" t="str">
        <f ca="1">IFERROR(IF(日收益率!$I213&gt;日收益率!$J213,IF('排序（修正久期）'!E213=1,日收益率!E214,""),IF('排序（修正久期）'!E213=MAX('排序（修正久期）'!$B213:$F213),日收益率!E214,"")),"")</f>
        <v/>
      </c>
      <c r="F214" s="4" t="str">
        <f ca="1">IFERROR(IF(日收益率!$I213&gt;日收益率!$J213,IF('排序（修正久期）'!F213=1,日收益率!F214,""),IF('排序（修正久期）'!F213=MAX('排序（修正久期）'!$B213:$F213),日收益率!F214,"")),"")</f>
        <v/>
      </c>
      <c r="H214" s="9">
        <f t="shared" ca="1" si="3"/>
        <v>1.1969712051864512</v>
      </c>
    </row>
    <row r="215" spans="1:8" x14ac:dyDescent="0.15">
      <c r="A215" s="1">
        <v>42594</v>
      </c>
      <c r="B215" s="4" t="str">
        <f ca="1">IFERROR(IF(日收益率!$I214&gt;日收益率!$J214,IF('排序（修正久期）'!B214=1,日收益率!B215,""),IF('排序（修正久期）'!B214=MAX('排序（修正久期）'!$B214:$F214),日收益率!B215,"")),"")</f>
        <v/>
      </c>
      <c r="C215" s="4">
        <f ca="1">IFERROR(IF(日收益率!$I214&gt;日收益率!$J214,IF('排序（修正久期）'!C214=1,日收益率!C215,""),IF('排序（修正久期）'!C214=MAX('排序（修正久期）'!$B214:$F214),日收益率!C215,"")),"")</f>
        <v>3.2281053073608401E-3</v>
      </c>
      <c r="D215" s="4" t="str">
        <f ca="1">IFERROR(IF(日收益率!$I214&gt;日收益率!$J214,IF('排序（修正久期）'!D214=1,日收益率!D215,""),IF('排序（修正久期）'!D214=MAX('排序（修正久期）'!$B214:$F214),日收益率!D215,"")),"")</f>
        <v/>
      </c>
      <c r="E215" s="4" t="str">
        <f ca="1">IFERROR(IF(日收益率!$I214&gt;日收益率!$J214,IF('排序（修正久期）'!E214=1,日收益率!E215,""),IF('排序（修正久期）'!E214=MAX('排序（修正久期）'!$B214:$F214),日收益率!E215,"")),"")</f>
        <v/>
      </c>
      <c r="F215" s="4" t="str">
        <f ca="1">IFERROR(IF(日收益率!$I214&gt;日收益率!$J214,IF('排序（修正久期）'!F214=1,日收益率!F215,""),IF('排序（修正久期）'!F214=MAX('排序（修正久期）'!$B214:$F214),日收益率!F215,"")),"")</f>
        <v/>
      </c>
      <c r="H215" s="9">
        <f t="shared" ca="1" si="3"/>
        <v>1.2008351542866718</v>
      </c>
    </row>
    <row r="216" spans="1:8" x14ac:dyDescent="0.15">
      <c r="A216" s="1">
        <v>42597</v>
      </c>
      <c r="B216" s="4" t="str">
        <f ca="1">IFERROR(IF(日收益率!$I215&gt;日收益率!$J215,IF('排序（修正久期）'!B215=1,日收益率!B216,""),IF('排序（修正久期）'!B215=MAX('排序（修正久期）'!$B215:$F215),日收益率!B216,"")),"")</f>
        <v/>
      </c>
      <c r="C216" s="4">
        <f ca="1">IFERROR(IF(日收益率!$I215&gt;日收益率!$J215,IF('排序（修正久期）'!C215=1,日收益率!C216,""),IF('排序（修正久期）'!C215=MAX('排序（修正久期）'!$B215:$F215),日收益率!C216,"")),"")</f>
        <v>-8.8596324984081543E-3</v>
      </c>
      <c r="D216" s="4" t="str">
        <f ca="1">IFERROR(IF(日收益率!$I215&gt;日收益率!$J215,IF('排序（修正久期）'!D215=1,日收益率!D216,""),IF('排序（修正久期）'!D215=MAX('排序（修正久期）'!$B215:$F215),日收益率!D216,"")),"")</f>
        <v/>
      </c>
      <c r="E216" s="4" t="str">
        <f ca="1">IFERROR(IF(日收益率!$I215&gt;日收益率!$J215,IF('排序（修正久期）'!E215=1,日收益率!E216,""),IF('排序（修正久期）'!E215=MAX('排序（修正久期）'!$B215:$F215),日收益率!E216,"")),"")</f>
        <v/>
      </c>
      <c r="F216" s="4" t="str">
        <f ca="1">IFERROR(IF(日收益率!$I215&gt;日收益率!$J215,IF('排序（修正久期）'!F215=1,日收益率!F216,""),IF('排序（修正久期）'!F215=MAX('排序（修正久期）'!$B215:$F215),日收益率!F216,"")),"")</f>
        <v/>
      </c>
      <c r="H216" s="9">
        <f t="shared" ca="1" si="3"/>
        <v>1.1901961961285226</v>
      </c>
    </row>
    <row r="217" spans="1:8" x14ac:dyDescent="0.15">
      <c r="A217" s="1">
        <v>42598</v>
      </c>
      <c r="B217" s="4" t="str">
        <f ca="1">IFERROR(IF(日收益率!$I216&gt;日收益率!$J216,IF('排序（修正久期）'!B216=1,日收益率!B217,""),IF('排序（修正久期）'!B216=MAX('排序（修正久期）'!$B216:$F216),日收益率!B217,"")),"")</f>
        <v/>
      </c>
      <c r="C217" s="4">
        <f ca="1">IFERROR(IF(日收益率!$I216&gt;日收益率!$J216,IF('排序（修正久期）'!C216=1,日收益率!C217,""),IF('排序（修正久期）'!C216=MAX('排序（修正久期）'!$B216:$F216),日收益率!C217,"")),"")</f>
        <v>8.6692042407843228E-3</v>
      </c>
      <c r="D217" s="4" t="str">
        <f ca="1">IFERROR(IF(日收益率!$I216&gt;日收益率!$J216,IF('排序（修正久期）'!D216=1,日收益率!D217,""),IF('排序（修正久期）'!D216=MAX('排序（修正久期）'!$B216:$F216),日收益率!D217,"")),"")</f>
        <v/>
      </c>
      <c r="E217" s="4" t="str">
        <f ca="1">IFERROR(IF(日收益率!$I216&gt;日收益率!$J216,IF('排序（修正久期）'!E216=1,日收益率!E217,""),IF('排序（修正久期）'!E216=MAX('排序（修正久期）'!$B216:$F216),日收益率!E217,"")),"")</f>
        <v/>
      </c>
      <c r="F217" s="4" t="str">
        <f ca="1">IFERROR(IF(日收益率!$I216&gt;日收益率!$J216,IF('排序（修正久期）'!F216=1,日收益率!F217,""),IF('排序（修正久期）'!F216=MAX('排序（修正久期）'!$B216:$F216),日收益率!F217,"")),"")</f>
        <v/>
      </c>
      <c r="H217" s="9">
        <f t="shared" ca="1" si="3"/>
        <v>1.2005142500393653</v>
      </c>
    </row>
    <row r="218" spans="1:8" x14ac:dyDescent="0.15">
      <c r="A218" s="1">
        <v>42599</v>
      </c>
      <c r="B218" s="4" t="str">
        <f ca="1">IFERROR(IF(日收益率!$I217&gt;日收益率!$J217,IF('排序（修正久期）'!B217=1,日收益率!B218,""),IF('排序（修正久期）'!B217=MAX('排序（修正久期）'!$B217:$F217),日收益率!B218,"")),"")</f>
        <v/>
      </c>
      <c r="C218" s="4">
        <f ca="1">IFERROR(IF(日收益率!$I217&gt;日收益率!$J217,IF('排序（修正久期）'!C217=1,日收益率!C218,""),IF('排序（修正久期）'!C217=MAX('排序（修正久期）'!$B217:$F217),日收益率!C218,"")),"")</f>
        <v>1.1278662053371136E-3</v>
      </c>
      <c r="D218" s="4" t="str">
        <f ca="1">IFERROR(IF(日收益率!$I217&gt;日收益率!$J217,IF('排序（修正久期）'!D217=1,日收益率!D218,""),IF('排序（修正久期）'!D217=MAX('排序（修正久期）'!$B217:$F217),日收益率!D218,"")),"")</f>
        <v/>
      </c>
      <c r="E218" s="4" t="str">
        <f ca="1">IFERROR(IF(日收益率!$I217&gt;日收益率!$J217,IF('排序（修正久期）'!E217=1,日收益率!E218,""),IF('排序（修正久期）'!E217=MAX('排序（修正久期）'!$B217:$F217),日收益率!E218,"")),"")</f>
        <v/>
      </c>
      <c r="F218" s="4" t="str">
        <f ca="1">IFERROR(IF(日收益率!$I217&gt;日收益率!$J217,IF('排序（修正久期）'!F217=1,日收益率!F218,""),IF('排序（修正久期）'!F217=MAX('排序（修正久期）'!$B217:$F217),日收益率!F218,"")),"")</f>
        <v/>
      </c>
      <c r="H218" s="9">
        <f t="shared" ca="1" si="3"/>
        <v>1.2018682694910103</v>
      </c>
    </row>
    <row r="219" spans="1:8" x14ac:dyDescent="0.15">
      <c r="A219" s="1">
        <v>42600</v>
      </c>
      <c r="B219" s="4" t="str">
        <f ca="1">IFERROR(IF(日收益率!$I218&gt;日收益率!$J218,IF('排序（修正久期）'!B218=1,日收益率!B219,""),IF('排序（修正久期）'!B218=MAX('排序（修正久期）'!$B218:$F218),日收益率!B219,"")),"")</f>
        <v/>
      </c>
      <c r="C219" s="4">
        <f ca="1">IFERROR(IF(日收益率!$I218&gt;日收益率!$J218,IF('排序（修正久期）'!C218=1,日收益率!C219,""),IF('排序（修正久期）'!C218=MAX('排序（修正久期）'!$B218:$F218),日收益率!C219,"")),"")</f>
        <v>-1.3595433677986435E-3</v>
      </c>
      <c r="D219" s="4" t="str">
        <f ca="1">IFERROR(IF(日收益率!$I218&gt;日收益率!$J218,IF('排序（修正久期）'!D218=1,日收益率!D219,""),IF('排序（修正久期）'!D218=MAX('排序（修正久期）'!$B218:$F218),日收益率!D219,"")),"")</f>
        <v/>
      </c>
      <c r="E219" s="4" t="str">
        <f ca="1">IFERROR(IF(日收益率!$I218&gt;日收益率!$J218,IF('排序（修正久期）'!E218=1,日收益率!E219,""),IF('排序（修正久期）'!E218=MAX('排序（修正久期）'!$B218:$F218),日收益率!E219,"")),"")</f>
        <v/>
      </c>
      <c r="F219" s="4" t="str">
        <f ca="1">IFERROR(IF(日收益率!$I218&gt;日收益率!$J218,IF('排序（修正久期）'!F218=1,日收益率!F219,""),IF('排序（修正久期）'!F218=MAX('排序（修正久期）'!$B218:$F218),日收益率!F219,"")),"")</f>
        <v/>
      </c>
      <c r="H219" s="9">
        <f t="shared" ca="1" si="3"/>
        <v>1.2002342774562562</v>
      </c>
    </row>
    <row r="220" spans="1:8" x14ac:dyDescent="0.15">
      <c r="A220" s="1">
        <v>42601</v>
      </c>
      <c r="B220" s="4" t="str">
        <f ca="1">IFERROR(IF(日收益率!$I219&gt;日收益率!$J219,IF('排序（修正久期）'!B219=1,日收益率!B220,""),IF('排序（修正久期）'!B219=MAX('排序（修正久期）'!$B219:$F219),日收益率!B220,"")),"")</f>
        <v/>
      </c>
      <c r="C220" s="4">
        <f ca="1">IFERROR(IF(日收益率!$I219&gt;日收益率!$J219,IF('排序（修正久期）'!C219=1,日收益率!C220,""),IF('排序（修正久期）'!C219=MAX('排序（修正久期）'!$B219:$F219),日收益率!C220,"")),"")</f>
        <v>-1.6601370670276117E-3</v>
      </c>
      <c r="D220" s="4" t="str">
        <f ca="1">IFERROR(IF(日收益率!$I219&gt;日收益率!$J219,IF('排序（修正久期）'!D219=1,日收益率!D220,""),IF('排序（修正久期）'!D219=MAX('排序（修正久期）'!$B219:$F219),日收益率!D220,"")),"")</f>
        <v/>
      </c>
      <c r="E220" s="4" t="str">
        <f ca="1">IFERROR(IF(日收益率!$I219&gt;日收益率!$J219,IF('排序（修正久期）'!E219=1,日收益率!E220,""),IF('排序（修正久期）'!E219=MAX('排序（修正久期）'!$B219:$F219),日收益率!E220,"")),"")</f>
        <v/>
      </c>
      <c r="F220" s="4" t="str">
        <f ca="1">IFERROR(IF(日收益率!$I219&gt;日收益率!$J219,IF('排序（修正久期）'!F219=1,日收益率!F220,""),IF('排序（修正久期）'!F219=MAX('排序（修正久期）'!$B219:$F219),日收益率!F220,"")),"")</f>
        <v/>
      </c>
      <c r="H220" s="9">
        <f t="shared" ca="1" si="3"/>
        <v>1.198241724043134</v>
      </c>
    </row>
    <row r="221" spans="1:8" x14ac:dyDescent="0.15">
      <c r="A221" s="1">
        <v>42604</v>
      </c>
      <c r="B221" s="4" t="str">
        <f ca="1">IFERROR(IF(日收益率!$I220&gt;日收益率!$J220,IF('排序（修正久期）'!B220=1,日收益率!B221,""),IF('排序（修正久期）'!B220=MAX('排序（修正久期）'!$B220:$F220),日收益率!B221,"")),"")</f>
        <v/>
      </c>
      <c r="C221" s="4">
        <f ca="1">IFERROR(IF(日收益率!$I220&gt;日收益率!$J220,IF('排序（修正久期）'!C220=1,日收益率!C221,""),IF('排序（修正久期）'!C220=MAX('排序（修正久期）'!$B220:$F220),日收益率!C221,"")),"")</f>
        <v>9.8380143607634807E-5</v>
      </c>
      <c r="D221" s="4" t="str">
        <f ca="1">IFERROR(IF(日收益率!$I220&gt;日收益率!$J220,IF('排序（修正久期）'!D220=1,日收益率!D221,""),IF('排序（修正久期）'!D220=MAX('排序（修正久期）'!$B220:$F220),日收益率!D221,"")),"")</f>
        <v/>
      </c>
      <c r="E221" s="4" t="str">
        <f ca="1">IFERROR(IF(日收益率!$I220&gt;日收益率!$J220,IF('排序（修正久期）'!E220=1,日收益率!E221,""),IF('排序（修正久期）'!E220=MAX('排序（修正久期）'!$B220:$F220),日收益率!E221,"")),"")</f>
        <v/>
      </c>
      <c r="F221" s="4" t="str">
        <f ca="1">IFERROR(IF(日收益率!$I220&gt;日收益率!$J220,IF('排序（修正久期）'!F220=1,日收益率!F221,""),IF('排序（修正久期）'!F220=MAX('排序（修正久期）'!$B220:$F220),日收益率!F221,"")),"")</f>
        <v/>
      </c>
      <c r="H221" s="9">
        <f t="shared" ca="1" si="3"/>
        <v>1.1983596072360221</v>
      </c>
    </row>
    <row r="222" spans="1:8" x14ac:dyDescent="0.15">
      <c r="A222" s="1">
        <v>42605</v>
      </c>
      <c r="B222" s="4" t="str">
        <f ca="1">IFERROR(IF(日收益率!$I221&gt;日收益率!$J221,IF('排序（修正久期）'!B221=1,日收益率!B222,""),IF('排序（修正久期）'!B221=MAX('排序（修正久期）'!$B221:$F221),日收益率!B222,"")),"")</f>
        <v/>
      </c>
      <c r="C222" s="4">
        <f ca="1">IFERROR(IF(日收益率!$I221&gt;日收益率!$J221,IF('排序（修正久期）'!C221=1,日收益率!C222,""),IF('排序（修正久期）'!C221=MAX('排序（修正久期）'!$B221:$F221),日收益率!C222,"")),"")</f>
        <v>1.7283144357294056E-3</v>
      </c>
      <c r="D222" s="4" t="str">
        <f ca="1">IFERROR(IF(日收益率!$I221&gt;日收益率!$J221,IF('排序（修正久期）'!D221=1,日收益率!D222,""),IF('排序（修正久期）'!D221=MAX('排序（修正久期）'!$B221:$F221),日收益率!D222,"")),"")</f>
        <v/>
      </c>
      <c r="E222" s="4" t="str">
        <f ca="1">IFERROR(IF(日收益率!$I221&gt;日收益率!$J221,IF('排序（修正久期）'!E221=1,日收益率!E222,""),IF('排序（修正久期）'!E221=MAX('排序（修正久期）'!$B221:$F221),日收益率!E222,"")),"")</f>
        <v/>
      </c>
      <c r="F222" s="4" t="str">
        <f ca="1">IFERROR(IF(日收益率!$I221&gt;日收益率!$J221,IF('排序（修正久期）'!F221=1,日收益率!F222,""),IF('排序（修正久期）'!F221=MAX('排序（修正久期）'!$B221:$F221),日收益率!F222,"")),"")</f>
        <v/>
      </c>
      <c r="H222" s="9">
        <f t="shared" ca="1" si="3"/>
        <v>1.2004307494444031</v>
      </c>
    </row>
    <row r="223" spans="1:8" x14ac:dyDescent="0.15">
      <c r="A223" s="1">
        <v>42606</v>
      </c>
      <c r="B223" s="4" t="str">
        <f ca="1">IFERROR(IF(日收益率!$I222&gt;日收益率!$J222,IF('排序（修正久期）'!B222=1,日收益率!B223,""),IF('排序（修正久期）'!B222=MAX('排序（修正久期）'!$B222:$F222),日收益率!B223,"")),"")</f>
        <v/>
      </c>
      <c r="C223" s="4">
        <f ca="1">IFERROR(IF(日收益率!$I222&gt;日收益率!$J222,IF('排序（修正久期）'!C222=1,日收益率!C223,""),IF('排序（修正久期）'!C222=MAX('排序（修正久期）'!$B222:$F222),日收益率!C223,"")),"")</f>
        <v>2.8205435956747404E-3</v>
      </c>
      <c r="D223" s="4" t="str">
        <f ca="1">IFERROR(IF(日收益率!$I222&gt;日收益率!$J222,IF('排序（修正久期）'!D222=1,日收益率!D223,""),IF('排序（修正久期）'!D222=MAX('排序（修正久期）'!$B222:$F222),日收益率!D223,"")),"")</f>
        <v/>
      </c>
      <c r="E223" s="4" t="str">
        <f ca="1">IFERROR(IF(日收益率!$I222&gt;日收益率!$J222,IF('排序（修正久期）'!E222=1,日收益率!E223,""),IF('排序（修正久期）'!E222=MAX('排序（修正久期）'!$B222:$F222),日收益率!E223,"")),"")</f>
        <v/>
      </c>
      <c r="F223" s="4" t="str">
        <f ca="1">IFERROR(IF(日收益率!$I222&gt;日收益率!$J222,IF('排序（修正久期）'!F222=1,日收益率!F223,""),IF('排序（修正久期）'!F222=MAX('排序（修正久期）'!$B222:$F222),日收益率!F223,"")),"")</f>
        <v/>
      </c>
      <c r="H223" s="9">
        <f t="shared" ca="1" si="3"/>
        <v>1.2038166167067996</v>
      </c>
    </row>
    <row r="224" spans="1:8" x14ac:dyDescent="0.15">
      <c r="A224" s="1">
        <v>42607</v>
      </c>
      <c r="B224" s="4" t="str">
        <f ca="1">IFERROR(IF(日收益率!$I223&gt;日收益率!$J223,IF('排序（修正久期）'!B223=1,日收益率!B224,""),IF('排序（修正久期）'!B223=MAX('排序（修正久期）'!$B223:$F223),日收益率!B224,"")),"")</f>
        <v/>
      </c>
      <c r="C224" s="4">
        <f ca="1">IFERROR(IF(日收益率!$I223&gt;日收益率!$J223,IF('排序（修正久期）'!C223=1,日收益率!C224,""),IF('排序（修正久期）'!C223=MAX('排序（修正久期）'!$B223:$F223),日收益率!C224,"")),"")</f>
        <v>-7.6163533987982923E-4</v>
      </c>
      <c r="D224" s="4" t="str">
        <f ca="1">IFERROR(IF(日收益率!$I223&gt;日收益率!$J223,IF('排序（修正久期）'!D223=1,日收益率!D224,""),IF('排序（修正久期）'!D223=MAX('排序（修正久期）'!$B223:$F223),日收益率!D224,"")),"")</f>
        <v/>
      </c>
      <c r="E224" s="4" t="str">
        <f ca="1">IFERROR(IF(日收益率!$I223&gt;日收益率!$J223,IF('排序（修正久期）'!E223=1,日收益率!E224,""),IF('排序（修正久期）'!E223=MAX('排序（修正久期）'!$B223:$F223),日收益率!E224,"")),"")</f>
        <v/>
      </c>
      <c r="F224" s="4" t="str">
        <f ca="1">IFERROR(IF(日收益率!$I223&gt;日收益率!$J223,IF('排序（修正久期）'!F223=1,日收益率!F224,""),IF('排序（修正久期）'!F223=MAX('排序（修正久期）'!$B223:$F223),日收益率!F224,"")),"")</f>
        <v/>
      </c>
      <c r="H224" s="9">
        <f t="shared" ca="1" si="3"/>
        <v>1.2028997474287813</v>
      </c>
    </row>
    <row r="225" spans="1:8" x14ac:dyDescent="0.15">
      <c r="A225" s="1">
        <v>42608</v>
      </c>
      <c r="B225" s="4" t="str">
        <f ca="1">IFERROR(IF(日收益率!$I224&gt;日收益率!$J224,IF('排序（修正久期）'!B224=1,日收益率!B225,""),IF('排序（修正久期）'!B224=MAX('排序（修正久期）'!$B224:$F224),日收益率!B225,"")),"")</f>
        <v/>
      </c>
      <c r="C225" s="4">
        <f ca="1">IFERROR(IF(日收益率!$I224&gt;日收益率!$J224,IF('排序（修正久期）'!C224=1,日收益率!C225,""),IF('排序（修正久期）'!C224=MAX('排序（修正久期）'!$B224:$F224),日收益率!C225,"")),"")</f>
        <v>1.4237103579690658E-3</v>
      </c>
      <c r="D225" s="4" t="str">
        <f ca="1">IFERROR(IF(日收益率!$I224&gt;日收益率!$J224,IF('排序（修正久期）'!D224=1,日收益率!D225,""),IF('排序（修正久期）'!D224=MAX('排序（修正久期）'!$B224:$F224),日收益率!D225,"")),"")</f>
        <v/>
      </c>
      <c r="E225" s="4" t="str">
        <f ca="1">IFERROR(IF(日收益率!$I224&gt;日收益率!$J224,IF('排序（修正久期）'!E224=1,日收益率!E225,""),IF('排序（修正久期）'!E224=MAX('排序（修正久期）'!$B224:$F224),日收益率!E225,"")),"")</f>
        <v/>
      </c>
      <c r="F225" s="4" t="str">
        <f ca="1">IFERROR(IF(日收益率!$I224&gt;日收益率!$J224,IF('排序（修正久期）'!F224=1,日收益率!F225,""),IF('排序（修正久期）'!F224=MAX('排序（修正久期）'!$B224:$F224),日收益率!F225,"")),"")</f>
        <v/>
      </c>
      <c r="H225" s="9">
        <f t="shared" ca="1" si="3"/>
        <v>1.2046123282587939</v>
      </c>
    </row>
    <row r="226" spans="1:8" x14ac:dyDescent="0.15">
      <c r="A226" s="1">
        <v>42611</v>
      </c>
      <c r="B226" s="4" t="str">
        <f ca="1">IFERROR(IF(日收益率!$I225&gt;日收益率!$J225,IF('排序（修正久期）'!B225=1,日收益率!B226,""),IF('排序（修正久期）'!B225=MAX('排序（修正久期）'!$B225:$F225),日收益率!B226,"")),"")</f>
        <v/>
      </c>
      <c r="C226" s="4">
        <f ca="1">IFERROR(IF(日收益率!$I225&gt;日收益率!$J225,IF('排序（修正久期）'!C225=1,日收益率!C226,""),IF('排序（修正久期）'!C225=MAX('排序（修正久期）'!$B225:$F225),日收益率!C226,"")),"")</f>
        <v>8.9161205089816065E-4</v>
      </c>
      <c r="D226" s="4" t="str">
        <f ca="1">IFERROR(IF(日收益率!$I225&gt;日收益率!$J225,IF('排序（修正久期）'!D225=1,日收益率!D226,""),IF('排序（修正久期）'!D225=MAX('排序（修正久期）'!$B225:$F225),日收益率!D226,"")),"")</f>
        <v/>
      </c>
      <c r="E226" s="4" t="str">
        <f ca="1">IFERROR(IF(日收益率!$I225&gt;日收益率!$J225,IF('排序（修正久期）'!E225=1,日收益率!E226,""),IF('排序（修正久期）'!E225=MAX('排序（修正久期）'!$B225:$F225),日收益率!E226,"")),"")</f>
        <v/>
      </c>
      <c r="F226" s="4" t="str">
        <f ca="1">IFERROR(IF(日收益率!$I225&gt;日收益率!$J225,IF('排序（修正久期）'!F225=1,日收益率!F226,""),IF('排序（修正久期）'!F225=MAX('排序（修正久期）'!$B225:$F225),日收益率!F226,"")),"")</f>
        <v/>
      </c>
      <c r="H226" s="9">
        <f t="shared" ca="1" si="3"/>
        <v>1.2056863751273299</v>
      </c>
    </row>
    <row r="227" spans="1:8" x14ac:dyDescent="0.15">
      <c r="A227" s="1">
        <v>42612</v>
      </c>
      <c r="B227" s="4" t="str">
        <f ca="1">IFERROR(IF(日收益率!$I226&gt;日收益率!$J226,IF('排序（修正久期）'!B226=1,日收益率!B227,""),IF('排序（修正久期）'!B226=MAX('排序（修正久期）'!$B226:$F226),日收益率!B227,"")),"")</f>
        <v/>
      </c>
      <c r="C227" s="4">
        <f ca="1">IFERROR(IF(日收益率!$I226&gt;日收益率!$J226,IF('排序（修正久期）'!C226=1,日收益率!C227,""),IF('排序（修正久期）'!C226=MAX('排序（修正久期）'!$B226:$F226),日收益率!C227,"")),"")</f>
        <v>2.6099874796645661E-3</v>
      </c>
      <c r="D227" s="4" t="str">
        <f ca="1">IFERROR(IF(日收益率!$I226&gt;日收益率!$J226,IF('排序（修正久期）'!D226=1,日收益率!D227,""),IF('排序（修正久期）'!D226=MAX('排序（修正久期）'!$B226:$F226),日收益率!D227,"")),"")</f>
        <v/>
      </c>
      <c r="E227" s="4" t="str">
        <f ca="1">IFERROR(IF(日收益率!$I226&gt;日收益率!$J226,IF('排序（修正久期）'!E226=1,日收益率!E227,""),IF('排序（修正久期）'!E226=MAX('排序（修正久期）'!$B226:$F226),日收益率!E227,"")),"")</f>
        <v/>
      </c>
      <c r="F227" s="4" t="str">
        <f ca="1">IFERROR(IF(日收益率!$I226&gt;日收益率!$J226,IF('排序（修正久期）'!F226=1,日收益率!F227,""),IF('排序（修正久期）'!F226=MAX('排序（修正久期）'!$B226:$F226),日收益率!F227,"")),"")</f>
        <v/>
      </c>
      <c r="H227" s="9">
        <f t="shared" ca="1" si="3"/>
        <v>1.2088332014708143</v>
      </c>
    </row>
    <row r="228" spans="1:8" x14ac:dyDescent="0.15">
      <c r="A228" s="1">
        <v>42613</v>
      </c>
      <c r="B228" s="4" t="str">
        <f ca="1">IFERROR(IF(日收益率!$I227&gt;日收益率!$J227,IF('排序（修正久期）'!B227=1,日收益率!B228,""),IF('排序（修正久期）'!B227=MAX('排序（修正久期）'!$B227:$F227),日收益率!B228,"")),"")</f>
        <v/>
      </c>
      <c r="C228" s="4">
        <f ca="1">IFERROR(IF(日收益率!$I227&gt;日收益率!$J227,IF('排序（修正久期）'!C227=1,日收益率!C228,""),IF('排序（修正久期）'!C227=MAX('排序（修正久期）'!$B227:$F227),日收益率!C228,"")),"")</f>
        <v>2.108830269637707E-3</v>
      </c>
      <c r="D228" s="4" t="str">
        <f ca="1">IFERROR(IF(日收益率!$I227&gt;日收益率!$J227,IF('排序（修正久期）'!D227=1,日收益率!D228,""),IF('排序（修正久期）'!D227=MAX('排序（修正久期）'!$B227:$F227),日收益率!D228,"")),"")</f>
        <v/>
      </c>
      <c r="E228" s="4" t="str">
        <f ca="1">IFERROR(IF(日收益率!$I227&gt;日收益率!$J227,IF('排序（修正久期）'!E227=1,日收益率!E228,""),IF('排序（修正久期）'!E227=MAX('排序（修正久期）'!$B227:$F227),日收益率!E228,"")),"")</f>
        <v/>
      </c>
      <c r="F228" s="4" t="str">
        <f ca="1">IFERROR(IF(日收益率!$I227&gt;日收益率!$J227,IF('排序（修正久期）'!F227=1,日收益率!F228,""),IF('排序（修正久期）'!F227=MAX('排序（修正久期）'!$B227:$F227),日收益率!F228,"")),"")</f>
        <v/>
      </c>
      <c r="H228" s="9">
        <f t="shared" ca="1" si="3"/>
        <v>1.2113824255170189</v>
      </c>
    </row>
    <row r="229" spans="1:8" x14ac:dyDescent="0.15">
      <c r="A229" s="1">
        <v>42614</v>
      </c>
      <c r="B229" s="4" t="str">
        <f ca="1">IFERROR(IF(日收益率!$I228&gt;日收益率!$J228,IF('排序（修正久期）'!B228=1,日收益率!B229,""),IF('排序（修正久期）'!B228=MAX('排序（修正久期）'!$B228:$F228),日收益率!B229,"")),"")</f>
        <v/>
      </c>
      <c r="C229" s="4">
        <f ca="1">IFERROR(IF(日收益率!$I228&gt;日收益率!$J228,IF('排序（修正久期）'!C228=1,日收益率!C229,""),IF('排序（修正久期）'!C228=MAX('排序（修正久期）'!$B228:$F228),日收益率!C229,"")),"")</f>
        <v>9.7015601157484088E-3</v>
      </c>
      <c r="D229" s="4" t="str">
        <f ca="1">IFERROR(IF(日收益率!$I228&gt;日收益率!$J228,IF('排序（修正久期）'!D228=1,日收益率!D229,""),IF('排序（修正久期）'!D228=MAX('排序（修正久期）'!$B228:$F228),日收益率!D229,"")),"")</f>
        <v/>
      </c>
      <c r="E229" s="4" t="str">
        <f ca="1">IFERROR(IF(日收益率!$I228&gt;日收益率!$J228,IF('排序（修正久期）'!E228=1,日收益率!E229,""),IF('排序（修正久期）'!E228=MAX('排序（修正久期）'!$B228:$F228),日收益率!E229,"")),"")</f>
        <v/>
      </c>
      <c r="F229" s="4" t="str">
        <f ca="1">IFERROR(IF(日收益率!$I228&gt;日收益率!$J228,IF('排序（修正久期）'!F228=1,日收益率!F229,""),IF('排序（修正久期）'!F228=MAX('排序（修正久期）'!$B228:$F228),日收益率!F229,"")),"")</f>
        <v/>
      </c>
      <c r="H229" s="9">
        <f t="shared" ca="1" si="3"/>
        <v>1.2231347249413334</v>
      </c>
    </row>
    <row r="230" spans="1:8" x14ac:dyDescent="0.15">
      <c r="A230" s="1">
        <v>42615</v>
      </c>
      <c r="B230" s="4" t="str">
        <f ca="1">IFERROR(IF(日收益率!$I229&gt;日收益率!$J229,IF('排序（修正久期）'!B229=1,日收益率!B230,""),IF('排序（修正久期）'!B229=MAX('排序（修正久期）'!$B229:$F229),日收益率!B230,"")),"")</f>
        <v/>
      </c>
      <c r="C230" s="4">
        <f ca="1">IFERROR(IF(日收益率!$I229&gt;日收益率!$J229,IF('排序（修正久期）'!C229=1,日收益率!C230,""),IF('排序（修正久期）'!C229=MAX('排序（修正久期）'!$B229:$F229),日收益率!C230,"")),"")</f>
        <v>9.4129111623044714E-3</v>
      </c>
      <c r="D230" s="4" t="str">
        <f ca="1">IFERROR(IF(日收益率!$I229&gt;日收益率!$J229,IF('排序（修正久期）'!D229=1,日收益率!D230,""),IF('排序（修正久期）'!D229=MAX('排序（修正久期）'!$B229:$F229),日收益率!D230,"")),"")</f>
        <v/>
      </c>
      <c r="E230" s="4" t="str">
        <f ca="1">IFERROR(IF(日收益率!$I229&gt;日收益率!$J229,IF('排序（修正久期）'!E229=1,日收益率!E230,""),IF('排序（修正久期）'!E229=MAX('排序（修正久期）'!$B229:$F229),日收益率!E230,"")),"")</f>
        <v/>
      </c>
      <c r="F230" s="4" t="str">
        <f ca="1">IFERROR(IF(日收益率!$I229&gt;日收益率!$J229,IF('排序（修正久期）'!F229=1,日收益率!F230,""),IF('排序（修正久期）'!F229=MAX('排序（修正久期）'!$B229:$F229),日收益率!F230,"")),"")</f>
        <v/>
      </c>
      <c r="H230" s="9">
        <f t="shared" ca="1" si="3"/>
        <v>1.2346479834467359</v>
      </c>
    </row>
    <row r="231" spans="1:8" x14ac:dyDescent="0.15">
      <c r="A231" s="1">
        <v>42618</v>
      </c>
      <c r="B231" s="4" t="str">
        <f ca="1">IFERROR(IF(日收益率!$I230&gt;日收益率!$J230,IF('排序（修正久期）'!B230=1,日收益率!B231,""),IF('排序（修正久期）'!B230=MAX('排序（修正久期）'!$B230:$F230),日收益率!B231,"")),"")</f>
        <v/>
      </c>
      <c r="C231" s="4">
        <f ca="1">IFERROR(IF(日收益率!$I230&gt;日收益率!$J230,IF('排序（修正久期）'!C230=1,日收益率!C231,""),IF('排序（修正久期）'!C230=MAX('排序（修正久期）'!$B230:$F230),日收益率!C231,"")),"")</f>
        <v>6.6782390984643225E-3</v>
      </c>
      <c r="D231" s="4" t="str">
        <f ca="1">IFERROR(IF(日收益率!$I230&gt;日收益率!$J230,IF('排序（修正久期）'!D230=1,日收益率!D231,""),IF('排序（修正久期）'!D230=MAX('排序（修正久期）'!$B230:$F230),日收益率!D231,"")),"")</f>
        <v/>
      </c>
      <c r="E231" s="4" t="str">
        <f ca="1">IFERROR(IF(日收益率!$I230&gt;日收益率!$J230,IF('排序（修正久期）'!E230=1,日收益率!E231,""),IF('排序（修正久期）'!E230=MAX('排序（修正久期）'!$B230:$F230),日收益率!E231,"")),"")</f>
        <v/>
      </c>
      <c r="F231" s="4" t="str">
        <f ca="1">IFERROR(IF(日收益率!$I230&gt;日收益率!$J230,IF('排序（修正久期）'!F230=1,日收益率!F231,""),IF('排序（修正久期）'!F230=MAX('排序（修正久期）'!$B230:$F230),日收益率!F231,"")),"")</f>
        <v/>
      </c>
      <c r="H231" s="9">
        <f t="shared" ca="1" si="3"/>
        <v>1.2428932578826299</v>
      </c>
    </row>
    <row r="232" spans="1:8" x14ac:dyDescent="0.15">
      <c r="A232" s="1">
        <v>42619</v>
      </c>
      <c r="B232" s="4" t="str">
        <f ca="1">IFERROR(IF(日收益率!$I231&gt;日收益率!$J231,IF('排序（修正久期）'!B231=1,日收益率!B232,""),IF('排序（修正久期）'!B231=MAX('排序（修正久期）'!$B231:$F231),日收益率!B232,"")),"")</f>
        <v/>
      </c>
      <c r="C232" s="4">
        <f ca="1">IFERROR(IF(日收益率!$I231&gt;日收益率!$J231,IF('排序（修正久期）'!C231=1,日收益率!C232,""),IF('排序（修正久期）'!C231=MAX('排序（修正久期）'!$B231:$F231),日收益率!C232,"")),"")</f>
        <v>8.2054781347522532E-3</v>
      </c>
      <c r="D232" s="4" t="str">
        <f ca="1">IFERROR(IF(日收益率!$I231&gt;日收益率!$J231,IF('排序（修正久期）'!D231=1,日收益率!D232,""),IF('排序（修正久期）'!D231=MAX('排序（修正久期）'!$B231:$F231),日收益率!D232,"")),"")</f>
        <v/>
      </c>
      <c r="E232" s="4" t="str">
        <f ca="1">IFERROR(IF(日收益率!$I231&gt;日收益率!$J231,IF('排序（修正久期）'!E231=1,日收益率!E232,""),IF('排序（修正久期）'!E231=MAX('排序（修正久期）'!$B231:$F231),日收益率!E232,"")),"")</f>
        <v/>
      </c>
      <c r="F232" s="4" t="str">
        <f ca="1">IFERROR(IF(日收益率!$I231&gt;日收益率!$J231,IF('排序（修正久期）'!F231=1,日收益率!F232,""),IF('排序（修正久期）'!F231=MAX('排序（修正久期）'!$B231:$F231),日收益率!F232,"")),"")</f>
        <v/>
      </c>
      <c r="H232" s="9">
        <f t="shared" ca="1" si="3"/>
        <v>1.2530917913340169</v>
      </c>
    </row>
    <row r="233" spans="1:8" x14ac:dyDescent="0.15">
      <c r="A233" s="1">
        <v>42620</v>
      </c>
      <c r="B233" s="4" t="str">
        <f ca="1">IFERROR(IF(日收益率!$I232&gt;日收益率!$J232,IF('排序（修正久期）'!B232=1,日收益率!B233,""),IF('排序（修正久期）'!B232=MAX('排序（修正久期）'!$B232:$F232),日收益率!B233,"")),"")</f>
        <v/>
      </c>
      <c r="C233" s="4">
        <f ca="1">IFERROR(IF(日收益率!$I232&gt;日收益率!$J232,IF('排序（修正久期）'!C232=1,日收益率!C233,""),IF('排序（修正久期）'!C232=MAX('排序（修正久期）'!$B232:$F232),日收益率!C233,"")),"")</f>
        <v>-3.0208164566555284E-3</v>
      </c>
      <c r="D233" s="4" t="str">
        <f ca="1">IFERROR(IF(日收益率!$I232&gt;日收益率!$J232,IF('排序（修正久期）'!D232=1,日收益率!D233,""),IF('排序（修正久期）'!D232=MAX('排序（修正久期）'!$B232:$F232),日收益率!D233,"")),"")</f>
        <v/>
      </c>
      <c r="E233" s="4" t="str">
        <f ca="1">IFERROR(IF(日收益率!$I232&gt;日收益率!$J232,IF('排序（修正久期）'!E232=1,日收益率!E233,""),IF('排序（修正久期）'!E232=MAX('排序（修正久期）'!$B232:$F232),日收益率!E233,"")),"")</f>
        <v/>
      </c>
      <c r="F233" s="4" t="str">
        <f ca="1">IFERROR(IF(日收益率!$I232&gt;日收益率!$J232,IF('排序（修正久期）'!F232=1,日收益率!F233,""),IF('排序（修正久期）'!F232=MAX('排序（修正久期）'!$B232:$F232),日收益率!F233,"")),"")</f>
        <v/>
      </c>
      <c r="H233" s="9">
        <f t="shared" ca="1" si="3"/>
        <v>1.2493064310290551</v>
      </c>
    </row>
    <row r="234" spans="1:8" x14ac:dyDescent="0.15">
      <c r="A234" s="1">
        <v>42621</v>
      </c>
      <c r="B234" s="4" t="str">
        <f ca="1">IFERROR(IF(日收益率!$I233&gt;日收益率!$J233,IF('排序（修正久期）'!B233=1,日收益率!B234,""),IF('排序（修正久期）'!B233=MAX('排序（修正久期）'!$B233:$F233),日收益率!B234,"")),"")</f>
        <v/>
      </c>
      <c r="C234" s="4">
        <f ca="1">IFERROR(IF(日收益率!$I233&gt;日收益率!$J233,IF('排序（修正久期）'!C233=1,日收益率!C234,""),IF('排序（修正久期）'!C233=MAX('排序（修正久期）'!$B233:$F233),日收益率!C234,"")),"")</f>
        <v>5.098002212191588E-4</v>
      </c>
      <c r="D234" s="4" t="str">
        <f ca="1">IFERROR(IF(日收益率!$I233&gt;日收益率!$J233,IF('排序（修正久期）'!D233=1,日收益率!D234,""),IF('排序（修正久期）'!D233=MAX('排序（修正久期）'!$B233:$F233),日收益率!D234,"")),"")</f>
        <v/>
      </c>
      <c r="E234" s="4" t="str">
        <f ca="1">IFERROR(IF(日收益率!$I233&gt;日收益率!$J233,IF('排序（修正久期）'!E233=1,日收益率!E234,""),IF('排序（修正久期）'!E233=MAX('排序（修正久期）'!$B233:$F233),日收益率!E234,"")),"")</f>
        <v/>
      </c>
      <c r="F234" s="4" t="str">
        <f ca="1">IFERROR(IF(日收益率!$I233&gt;日收益率!$J233,IF('排序（修正久期）'!F233=1,日收益率!F234,""),IF('排序（修正久期）'!F233=MAX('排序（修正久期）'!$B233:$F233),日收益率!F234,"")),"")</f>
        <v/>
      </c>
      <c r="H234" s="9">
        <f t="shared" ca="1" si="3"/>
        <v>1.2499433277239642</v>
      </c>
    </row>
    <row r="235" spans="1:8" x14ac:dyDescent="0.15">
      <c r="A235" s="1">
        <v>42622</v>
      </c>
      <c r="B235" s="4" t="str">
        <f ca="1">IFERROR(IF(日收益率!$I234&gt;日收益率!$J234,IF('排序（修正久期）'!B234=1,日收益率!B235,""),IF('排序（修正久期）'!B234=MAX('排序（修正久期）'!$B234:$F234),日收益率!B235,"")),"")</f>
        <v/>
      </c>
      <c r="C235" s="4">
        <f ca="1">IFERROR(IF(日收益率!$I234&gt;日收益率!$J234,IF('排序（修正久期）'!C234=1,日收益率!C235,""),IF('排序（修正久期）'!C234=MAX('排序（修正久期）'!$B234:$F234),日收益率!C235,"")),"")</f>
        <v>5.3861963001335944E-3</v>
      </c>
      <c r="D235" s="4" t="str">
        <f ca="1">IFERROR(IF(日收益率!$I234&gt;日收益率!$J234,IF('排序（修正久期）'!D234=1,日收益率!D235,""),IF('排序（修正久期）'!D234=MAX('排序（修正久期）'!$B234:$F234),日收益率!D235,"")),"")</f>
        <v/>
      </c>
      <c r="E235" s="4" t="str">
        <f ca="1">IFERROR(IF(日收益率!$I234&gt;日收益率!$J234,IF('排序（修正久期）'!E234=1,日收益率!E235,""),IF('排序（修正久期）'!E234=MAX('排序（修正久期）'!$B234:$F234),日收益率!E235,"")),"")</f>
        <v/>
      </c>
      <c r="F235" s="4" t="str">
        <f ca="1">IFERROR(IF(日收益率!$I234&gt;日收益率!$J234,IF('排序（修正久期）'!F234=1,日收益率!F235,""),IF('排序（修正久期）'!F234=MAX('排序（修正久期）'!$B234:$F234),日收益率!F235,"")),"")</f>
        <v/>
      </c>
      <c r="H235" s="9">
        <f t="shared" ca="1" si="3"/>
        <v>1.2566757678511278</v>
      </c>
    </row>
    <row r="236" spans="1:8" x14ac:dyDescent="0.15">
      <c r="A236" s="1">
        <v>42625</v>
      </c>
      <c r="B236" s="4" t="str">
        <f ca="1">IFERROR(IF(日收益率!$I235&gt;日收益率!$J235,IF('排序（修正久期）'!B235=1,日收益率!B236,""),IF('排序（修正久期）'!B235=MAX('排序（修正久期）'!$B235:$F235),日收益率!B236,"")),"")</f>
        <v/>
      </c>
      <c r="C236" s="4">
        <f ca="1">IFERROR(IF(日收益率!$I235&gt;日收益率!$J235,IF('排序（修正久期）'!C235=1,日收益率!C236,""),IF('排序（修正久期）'!C235=MAX('排序（修正久期）'!$B235:$F235),日收益率!C236,"")),"")</f>
        <v>-3.995856920441021E-3</v>
      </c>
      <c r="D236" s="4" t="str">
        <f ca="1">IFERROR(IF(日收益率!$I235&gt;日收益率!$J235,IF('排序（修正久期）'!D235=1,日收益率!D236,""),IF('排序（修正久期）'!D235=MAX('排序（修正久期）'!$B235:$F235),日收益率!D236,"")),"")</f>
        <v/>
      </c>
      <c r="E236" s="4" t="str">
        <f ca="1">IFERROR(IF(日收益率!$I235&gt;日收益率!$J235,IF('排序（修正久期）'!E235=1,日收益率!E236,""),IF('排序（修正久期）'!E235=MAX('排序（修正久期）'!$B235:$F235),日收益率!E236,"")),"")</f>
        <v/>
      </c>
      <c r="F236" s="4" t="str">
        <f ca="1">IFERROR(IF(日收益率!$I235&gt;日收益率!$J235,IF('排序（修正久期）'!F235=1,日收益率!F236,""),IF('排序（修正久期）'!F235=MAX('排序（修正久期）'!$B235:$F235),日收益率!F236,"")),"")</f>
        <v/>
      </c>
      <c r="H236" s="9">
        <f t="shared" ca="1" si="3"/>
        <v>1.2516542712874092</v>
      </c>
    </row>
    <row r="237" spans="1:8" x14ac:dyDescent="0.15">
      <c r="A237" s="1">
        <v>42626</v>
      </c>
      <c r="B237" s="4" t="str">
        <f ca="1">IFERROR(IF(日收益率!$I236&gt;日收益率!$J236,IF('排序（修正久期）'!B236=1,日收益率!B237,""),IF('排序（修正久期）'!B236=MAX('排序（修正久期）'!$B236:$F236),日收益率!B237,"")),"")</f>
        <v/>
      </c>
      <c r="C237" s="4">
        <f ca="1">IFERROR(IF(日收益率!$I236&gt;日收益率!$J236,IF('排序（修正久期）'!C236=1,日收益率!C237,""),IF('排序（修正久期）'!C236=MAX('排序（修正久期）'!$B236:$F236),日收益率!C237,"")),"")</f>
        <v>3.6600137610238725E-3</v>
      </c>
      <c r="D237" s="4" t="str">
        <f ca="1">IFERROR(IF(日收益率!$I236&gt;日收益率!$J236,IF('排序（修正久期）'!D236=1,日收益率!D237,""),IF('排序（修正久期）'!D236=MAX('排序（修正久期）'!$B236:$F236),日收益率!D237,"")),"")</f>
        <v/>
      </c>
      <c r="E237" s="4" t="str">
        <f ca="1">IFERROR(IF(日收益率!$I236&gt;日收益率!$J236,IF('排序（修正久期）'!E236=1,日收益率!E237,""),IF('排序（修正久期）'!E236=MAX('排序（修正久期）'!$B236:$F236),日收益率!E237,"")),"")</f>
        <v/>
      </c>
      <c r="F237" s="4" t="str">
        <f ca="1">IFERROR(IF(日收益率!$I236&gt;日收益率!$J236,IF('排序（修正久期）'!F236=1,日收益率!F237,""),IF('排序（修正久期）'!F236=MAX('排序（修正久期）'!$B236:$F236),日收益率!F237,"")),"")</f>
        <v/>
      </c>
      <c r="H237" s="9">
        <f t="shared" ca="1" si="3"/>
        <v>1.2562353431443656</v>
      </c>
    </row>
    <row r="238" spans="1:8" x14ac:dyDescent="0.15">
      <c r="A238" s="1">
        <v>42627</v>
      </c>
      <c r="B238" s="4" t="str">
        <f ca="1">IFERROR(IF(日收益率!$I237&gt;日收益率!$J237,IF('排序（修正久期）'!B237=1,日收益率!B238,""),IF('排序（修正久期）'!B237=MAX('排序（修正久期）'!$B237:$F237),日收益率!B238,"")),"")</f>
        <v/>
      </c>
      <c r="C238" s="4">
        <f ca="1">IFERROR(IF(日收益率!$I237&gt;日收益率!$J237,IF('排序（修正久期）'!C237=1,日收益率!C238,""),IF('排序（修正久期）'!C237=MAX('排序（修正久期）'!$B237:$F237),日收益率!C238,"")),"")</f>
        <v>2.2195402957996269E-3</v>
      </c>
      <c r="D238" s="4" t="str">
        <f ca="1">IFERROR(IF(日收益率!$I237&gt;日收益率!$J237,IF('排序（修正久期）'!D237=1,日收益率!D238,""),IF('排序（修正久期）'!D237=MAX('排序（修正久期）'!$B237:$F237),日收益率!D238,"")),"")</f>
        <v/>
      </c>
      <c r="E238" s="4" t="str">
        <f ca="1">IFERROR(IF(日收益率!$I237&gt;日收益率!$J237,IF('排序（修正久期）'!E237=1,日收益率!E238,""),IF('排序（修正久期）'!E237=MAX('排序（修正久期）'!$B237:$F237),日收益率!E238,"")),"")</f>
        <v/>
      </c>
      <c r="F238" s="4" t="str">
        <f ca="1">IFERROR(IF(日收益率!$I237&gt;日收益率!$J237,IF('排序（修正久期）'!F237=1,日收益率!F238,""),IF('排序（修正久期）'!F237=MAX('排序（修正久期）'!$B237:$F237),日收益率!F238,"")),"")</f>
        <v/>
      </c>
      <c r="H238" s="9">
        <f t="shared" ca="1" si="3"/>
        <v>1.2590236081094821</v>
      </c>
    </row>
    <row r="239" spans="1:8" x14ac:dyDescent="0.15">
      <c r="A239" s="1">
        <v>42632</v>
      </c>
      <c r="B239" s="4" t="str">
        <f ca="1">IFERROR(IF(日收益率!$I238&gt;日收益率!$J238,IF('排序（修正久期）'!B238=1,日收益率!B239,""),IF('排序（修正久期）'!B238=MAX('排序（修正久期）'!$B238:$F238),日收益率!B239,"")),"")</f>
        <v/>
      </c>
      <c r="C239" s="4">
        <f ca="1">IFERROR(IF(日收益率!$I238&gt;日收益率!$J238,IF('排序（修正久期）'!C238=1,日收益率!C239,""),IF('排序（修正久期）'!C238=MAX('排序（修正久期）'!$B238:$F238),日收益率!C239,"")),"")</f>
        <v>1.200292855851659E-3</v>
      </c>
      <c r="D239" s="4" t="str">
        <f ca="1">IFERROR(IF(日收益率!$I238&gt;日收益率!$J238,IF('排序（修正久期）'!D238=1,日收益率!D239,""),IF('排序（修正久期）'!D238=MAX('排序（修正久期）'!$B238:$F238),日收益率!D239,"")),"")</f>
        <v/>
      </c>
      <c r="E239" s="4" t="str">
        <f ca="1">IFERROR(IF(日收益率!$I238&gt;日收益率!$J238,IF('排序（修正久期）'!E238=1,日收益率!E239,""),IF('排序（修正久期）'!E238=MAX('排序（修正久期）'!$B238:$F238),日收益率!E239,"")),"")</f>
        <v/>
      </c>
      <c r="F239" s="4" t="str">
        <f ca="1">IFERROR(IF(日收益率!$I238&gt;日收益率!$J238,IF('排序（修正久期）'!F238=1,日收益率!F239,""),IF('排序（修正久期）'!F238=MAX('排序（修正久期）'!$B238:$F238),日收益率!F239,"")),"")</f>
        <v/>
      </c>
      <c r="H239" s="9">
        <f t="shared" ca="1" si="3"/>
        <v>1.2605348051516445</v>
      </c>
    </row>
    <row r="240" spans="1:8" x14ac:dyDescent="0.15">
      <c r="A240" s="1">
        <v>42633</v>
      </c>
      <c r="B240" s="4" t="str">
        <f ca="1">IFERROR(IF(日收益率!$I239&gt;日收益率!$J239,IF('排序（修正久期）'!B239=1,日收益率!B240,""),IF('排序（修正久期）'!B239=MAX('排序（修正久期）'!$B239:$F239),日收益率!B240,"")),"")</f>
        <v/>
      </c>
      <c r="C240" s="4">
        <f ca="1">IFERROR(IF(日收益率!$I239&gt;日收益率!$J239,IF('排序（修正久期）'!C239=1,日收益率!C240,""),IF('排序（修正久期）'!C239=MAX('排序（修正久期）'!$B239:$F239),日收益率!C240,"")),"")</f>
        <v>1.2599006107283373E-4</v>
      </c>
      <c r="D240" s="4" t="str">
        <f ca="1">IFERROR(IF(日收益率!$I239&gt;日收益率!$J239,IF('排序（修正久期）'!D239=1,日收益率!D240,""),IF('排序（修正久期）'!D239=MAX('排序（修正久期）'!$B239:$F239),日收益率!D240,"")),"")</f>
        <v/>
      </c>
      <c r="E240" s="4" t="str">
        <f ca="1">IFERROR(IF(日收益率!$I239&gt;日收益率!$J239,IF('排序（修正久期）'!E239=1,日收益率!E240,""),IF('排序（修正久期）'!E239=MAX('排序（修正久期）'!$B239:$F239),日收益率!E240,"")),"")</f>
        <v/>
      </c>
      <c r="F240" s="4" t="str">
        <f ca="1">IFERROR(IF(日收益率!$I239&gt;日收益率!$J239,IF('排序（修正久期）'!F239=1,日收益率!F240,""),IF('排序（修正久期）'!F239=MAX('排序（修正久期）'!$B239:$F239),日收益率!F240,"")),"")</f>
        <v/>
      </c>
      <c r="H240" s="9">
        <f t="shared" ca="1" si="3"/>
        <v>1.26069362000873</v>
      </c>
    </row>
    <row r="241" spans="1:8" x14ac:dyDescent="0.15">
      <c r="A241" s="1">
        <v>42634</v>
      </c>
      <c r="B241" s="4" t="str">
        <f ca="1">IFERROR(IF(日收益率!$I240&gt;日收益率!$J240,IF('排序（修正久期）'!B240=1,日收益率!B241,""),IF('排序（修正久期）'!B240=MAX('排序（修正久期）'!$B240:$F240),日收益率!B241,"")),"")</f>
        <v/>
      </c>
      <c r="C241" s="4">
        <f ca="1">IFERROR(IF(日收益率!$I240&gt;日收益率!$J240,IF('排序（修正久期）'!C240=1,日收益率!C241,""),IF('排序（修正久期）'!C240=MAX('排序（修正久期）'!$B240:$F240),日收益率!C241,"")),"")</f>
        <v>-1.5844176421020428E-4</v>
      </c>
      <c r="D241" s="4" t="str">
        <f ca="1">IFERROR(IF(日收益率!$I240&gt;日收益率!$J240,IF('排序（修正久期）'!D240=1,日收益率!D241,""),IF('排序（修正久期）'!D240=MAX('排序（修正久期）'!$B240:$F240),日收益率!D241,"")),"")</f>
        <v/>
      </c>
      <c r="E241" s="4" t="str">
        <f ca="1">IFERROR(IF(日收益率!$I240&gt;日收益率!$J240,IF('排序（修正久期）'!E240=1,日收益率!E241,""),IF('排序（修正久期）'!E240=MAX('排序（修正久期）'!$B240:$F240),日收益率!E241,"")),"")</f>
        <v/>
      </c>
      <c r="F241" s="4" t="str">
        <f ca="1">IFERROR(IF(日收益率!$I240&gt;日收益率!$J240,IF('排序（修正久期）'!F240=1,日收益率!F241,""),IF('排序（修正久期）'!F240=MAX('排序（修正久期）'!$B240:$F240),日收益率!F241,"")),"")</f>
        <v/>
      </c>
      <c r="H241" s="9">
        <f t="shared" ca="1" si="3"/>
        <v>1.2604938734874473</v>
      </c>
    </row>
    <row r="242" spans="1:8" x14ac:dyDescent="0.15">
      <c r="A242" s="1">
        <v>42635</v>
      </c>
      <c r="B242" s="4" t="str">
        <f ca="1">IFERROR(IF(日收益率!$I241&gt;日收益率!$J241,IF('排序（修正久期）'!B241=1,日收益率!B242,""),IF('排序（修正久期）'!B241=MAX('排序（修正久期）'!$B241:$F241),日收益率!B242,"")),"")</f>
        <v/>
      </c>
      <c r="C242" s="4">
        <f ca="1">IFERROR(IF(日收益率!$I241&gt;日收益率!$J241,IF('排序（修正久期）'!C241=1,日收益率!C242,""),IF('排序（修正久期）'!C241=MAX('排序（修正久期）'!$B241:$F241),日收益率!C242,"")),"")</f>
        <v>-4.425382236383113E-3</v>
      </c>
      <c r="D242" s="4" t="str">
        <f ca="1">IFERROR(IF(日收益率!$I241&gt;日收益率!$J241,IF('排序（修正久期）'!D241=1,日收益率!D242,""),IF('排序（修正久期）'!D241=MAX('排序（修正久期）'!$B241:$F241),日收益率!D242,"")),"")</f>
        <v/>
      </c>
      <c r="E242" s="4" t="str">
        <f ca="1">IFERROR(IF(日收益率!$I241&gt;日收益率!$J241,IF('排序（修正久期）'!E241=1,日收益率!E242,""),IF('排序（修正久期）'!E241=MAX('排序（修正久期）'!$B241:$F241),日收益率!E242,"")),"")</f>
        <v/>
      </c>
      <c r="F242" s="4" t="str">
        <f ca="1">IFERROR(IF(日收益率!$I241&gt;日收益率!$J241,IF('排序（修正久期）'!F241=1,日收益率!F242,""),IF('排序（修正久期）'!F241=MAX('排序（修正久期）'!$B241:$F241),日收益率!F242,"")),"")</f>
        <v/>
      </c>
      <c r="H242" s="9">
        <f t="shared" ca="1" si="3"/>
        <v>1.2549157062906462</v>
      </c>
    </row>
    <row r="243" spans="1:8" x14ac:dyDescent="0.15">
      <c r="A243" s="1">
        <v>42636</v>
      </c>
      <c r="B243" s="4" t="str">
        <f ca="1">IFERROR(IF(日收益率!$I242&gt;日收益率!$J242,IF('排序（修正久期）'!B242=1,日收益率!B243,""),IF('排序（修正久期）'!B242=MAX('排序（修正久期）'!$B242:$F242),日收益率!B243,"")),"")</f>
        <v/>
      </c>
      <c r="C243" s="4">
        <f ca="1">IFERROR(IF(日收益率!$I242&gt;日收益率!$J242,IF('排序（修正久期）'!C242=1,日收益率!C243,""),IF('排序（修正久期）'!C242=MAX('排序（修正久期）'!$B242:$F242),日收益率!C243,"")),"")</f>
        <v>4.5076780565449504E-3</v>
      </c>
      <c r="D243" s="4" t="str">
        <f ca="1">IFERROR(IF(日收益率!$I242&gt;日收益率!$J242,IF('排序（修正久期）'!D242=1,日收益率!D243,""),IF('排序（修正久期）'!D242=MAX('排序（修正久期）'!$B242:$F242),日收益率!D243,"")),"")</f>
        <v/>
      </c>
      <c r="E243" s="4" t="str">
        <f ca="1">IFERROR(IF(日收益率!$I242&gt;日收益率!$J242,IF('排序（修正久期）'!E242=1,日收益率!E243,""),IF('排序（修正久期）'!E242=MAX('排序（修正久期）'!$B242:$F242),日收益率!E243,"")),"")</f>
        <v/>
      </c>
      <c r="F243" s="4" t="str">
        <f ca="1">IFERROR(IF(日收益率!$I242&gt;日收益率!$J242,IF('排序（修正久期）'!F242=1,日收益率!F243,""),IF('排序（修正久期）'!F242=MAX('排序（修正久期）'!$B242:$F242),日收益率!F243,"")),"")</f>
        <v/>
      </c>
      <c r="H243" s="9">
        <f t="shared" ca="1" si="3"/>
        <v>1.2605724622827061</v>
      </c>
    </row>
    <row r="244" spans="1:8" x14ac:dyDescent="0.15">
      <c r="A244" s="1">
        <v>42639</v>
      </c>
      <c r="B244" s="4" t="str">
        <f ca="1">IFERROR(IF(日收益率!$I243&gt;日收益率!$J243,IF('排序（修正久期）'!B243=1,日收益率!B244,""),IF('排序（修正久期）'!B243=MAX('排序（修正久期）'!$B243:$F243),日收益率!B244,"")),"")</f>
        <v/>
      </c>
      <c r="C244" s="4">
        <f ca="1">IFERROR(IF(日收益率!$I243&gt;日收益率!$J243,IF('排序（修正久期）'!C243=1,日收益率!C244,""),IF('排序（修正久期）'!C243=MAX('排序（修正久期）'!$B243:$F243),日收益率!C244,"")),"")</f>
        <v>7.5721661200778279E-4</v>
      </c>
      <c r="D244" s="4" t="str">
        <f ca="1">IFERROR(IF(日收益率!$I243&gt;日收益率!$J243,IF('排序（修正久期）'!D243=1,日收益率!D244,""),IF('排序（修正久期）'!D243=MAX('排序（修正久期）'!$B243:$F243),日收益率!D244,"")),"")</f>
        <v/>
      </c>
      <c r="E244" s="4" t="str">
        <f ca="1">IFERROR(IF(日收益率!$I243&gt;日收益率!$J243,IF('排序（修正久期）'!E243=1,日收益率!E244,""),IF('排序（修正久期）'!E243=MAX('排序（修正久期）'!$B243:$F243),日收益率!E244,"")),"")</f>
        <v/>
      </c>
      <c r="F244" s="4" t="str">
        <f ca="1">IFERROR(IF(日收益率!$I243&gt;日收益率!$J243,IF('排序（修正久期）'!F243=1,日收益率!F244,""),IF('排序（修正久期）'!F243=MAX('排序（修正久期）'!$B243:$F243),日收益率!F244,"")),"")</f>
        <v/>
      </c>
      <c r="H244" s="9">
        <f t="shared" ca="1" si="3"/>
        <v>1.2615269886917861</v>
      </c>
    </row>
    <row r="245" spans="1:8" x14ac:dyDescent="0.15">
      <c r="A245" s="1">
        <v>42640</v>
      </c>
      <c r="B245" s="4" t="str">
        <f ca="1">IFERROR(IF(日收益率!$I244&gt;日收益率!$J244,IF('排序（修正久期）'!B244=1,日收益率!B245,""),IF('排序（修正久期）'!B244=MAX('排序（修正久期）'!$B244:$F244),日收益率!B245,"")),"")</f>
        <v/>
      </c>
      <c r="C245" s="4">
        <f ca="1">IFERROR(IF(日收益率!$I244&gt;日收益率!$J244,IF('排序（修正久期）'!C244=1,日收益率!C245,""),IF('排序（修正久期）'!C244=MAX('排序（修正久期）'!$B244:$F244),日收益率!C245,"")),"")</f>
        <v>-7.2679323251678696E-4</v>
      </c>
      <c r="D245" s="4" t="str">
        <f ca="1">IFERROR(IF(日收益率!$I244&gt;日收益率!$J244,IF('排序（修正久期）'!D244=1,日收益率!D245,""),IF('排序（修正久期）'!D244=MAX('排序（修正久期）'!$B244:$F244),日收益率!D245,"")),"")</f>
        <v/>
      </c>
      <c r="E245" s="4" t="str">
        <f ca="1">IFERROR(IF(日收益率!$I244&gt;日收益率!$J244,IF('排序（修正久期）'!E244=1,日收益率!E245,""),IF('排序（修正久期）'!E244=MAX('排序（修正久期）'!$B244:$F244),日收益率!E245,"")),"")</f>
        <v/>
      </c>
      <c r="F245" s="4" t="str">
        <f ca="1">IFERROR(IF(日收益率!$I244&gt;日收益率!$J244,IF('排序（修正久期）'!F244=1,日收益率!F245,""),IF('排序（修正久期）'!F244=MAX('排序（修正久期）'!$B244:$F244),日收益率!F245,"")),"")</f>
        <v/>
      </c>
      <c r="H245" s="9">
        <f t="shared" ca="1" si="3"/>
        <v>1.2606101194137678</v>
      </c>
    </row>
    <row r="246" spans="1:8" x14ac:dyDescent="0.15">
      <c r="A246" s="1">
        <v>42641</v>
      </c>
      <c r="B246" s="4" t="str">
        <f ca="1">IFERROR(IF(日收益率!$I245&gt;日收益率!$J245,IF('排序（修正久期）'!B245=1,日收益率!B246,""),IF('排序（修正久期）'!B245=MAX('排序（修正久期）'!$B245:$F245),日收益率!B246,"")),"")</f>
        <v/>
      </c>
      <c r="C246" s="4">
        <f ca="1">IFERROR(IF(日收益率!$I245&gt;日收益率!$J245,IF('排序（修正久期）'!C245=1,日收益率!C246,""),IF('排序（修正久期）'!C245=MAX('排序（修正久期）'!$B245:$F245),日收益率!C246,"")),"")</f>
        <v>3.1560572921796037E-4</v>
      </c>
      <c r="D246" s="4" t="str">
        <f ca="1">IFERROR(IF(日收益率!$I245&gt;日收益率!$J245,IF('排序（修正久期）'!D245=1,日收益率!D246,""),IF('排序（修正久期）'!D245=MAX('排序（修正久期）'!$B245:$F245),日收益率!D246,"")),"")</f>
        <v/>
      </c>
      <c r="E246" s="4" t="str">
        <f ca="1">IFERROR(IF(日收益率!$I245&gt;日收益率!$J245,IF('排序（修正久期）'!E245=1,日收益率!E246,""),IF('排序（修正久期）'!E245=MAX('排序（修正久期）'!$B245:$F245),日收益率!E246,"")),"")</f>
        <v/>
      </c>
      <c r="F246" s="4" t="str">
        <f ca="1">IFERROR(IF(日收益率!$I245&gt;日收益率!$J245,IF('排序（修正久期）'!F245=1,日收益率!F246,""),IF('排序（修正久期）'!F245=MAX('排序（修正久期）'!$B245:$F245),日收益率!F246,"")),"")</f>
        <v/>
      </c>
      <c r="H246" s="9">
        <f t="shared" ca="1" si="3"/>
        <v>1.2610079751897649</v>
      </c>
    </row>
    <row r="247" spans="1:8" x14ac:dyDescent="0.15">
      <c r="A247" s="1">
        <v>42642</v>
      </c>
      <c r="B247" s="4" t="str">
        <f ca="1">IFERROR(IF(日收益率!$I246&gt;日收益率!$J246,IF('排序（修正久期）'!B246=1,日收益率!B247,""),IF('排序（修正久期）'!B246=MAX('排序（修正久期）'!$B246:$F246),日收益率!B247,"")),"")</f>
        <v/>
      </c>
      <c r="C247" s="4">
        <f ca="1">IFERROR(IF(日收益率!$I246&gt;日收益率!$J246,IF('排序（修正久期）'!C246=1,日收益率!C247,""),IF('排序（修正久期）'!C246=MAX('排序（修正久期）'!$B246:$F246),日收益率!C247,"")),"")</f>
        <v>3.1550615366837675E-4</v>
      </c>
      <c r="D247" s="4" t="str">
        <f ca="1">IFERROR(IF(日收益率!$I246&gt;日收益率!$J246,IF('排序（修正久期）'!D246=1,日收益率!D247,""),IF('排序（修正久期）'!D246=MAX('排序（修正久期）'!$B246:$F246),日收益率!D247,"")),"")</f>
        <v/>
      </c>
      <c r="E247" s="4" t="str">
        <f ca="1">IFERROR(IF(日收益率!$I246&gt;日收益率!$J246,IF('排序（修正久期）'!E246=1,日收益率!E247,""),IF('排序（修正久期）'!E246=MAX('排序（修正久期）'!$B246:$F246),日收益率!E247,"")),"")</f>
        <v/>
      </c>
      <c r="F247" s="4" t="str">
        <f ca="1">IFERROR(IF(日收益率!$I246&gt;日收益率!$J246,IF('排序（修正久期）'!F246=1,日收益率!F247,""),IF('排序（修正久期）'!F246=MAX('排序（修正久期）'!$B246:$F246),日收益率!F247,"")),"")</f>
        <v/>
      </c>
      <c r="H247" s="9">
        <f t="shared" ca="1" si="3"/>
        <v>1.2614058309657623</v>
      </c>
    </row>
    <row r="248" spans="1:8" x14ac:dyDescent="0.15">
      <c r="A248" s="1">
        <v>42643</v>
      </c>
      <c r="B248" s="4" t="str">
        <f ca="1">IFERROR(IF(日收益率!$I247&gt;日收益率!$J247,IF('排序（修正久期）'!B247=1,日收益率!B248,""),IF('排序（修正久期）'!B247=MAX('排序（修正久期）'!$B247:$F247),日收益率!B248,"")),"")</f>
        <v/>
      </c>
      <c r="C248" s="4">
        <f ca="1">IFERROR(IF(日收益率!$I247&gt;日收益率!$J247,IF('排序（修正久期）'!C247=1,日收益率!C248,""),IF('排序（修正久期）'!C247=MAX('排序（修正久期）'!$B247:$F247),日收益率!C248,"")),"")</f>
        <v>2.3999460044599186E-3</v>
      </c>
      <c r="D248" s="4" t="str">
        <f ca="1">IFERROR(IF(日收益率!$I247&gt;日收益率!$J247,IF('排序（修正久期）'!D247=1,日收益率!D248,""),IF('排序（修正久期）'!D247=MAX('排序（修正久期）'!$B247:$F247),日收益率!D248,"")),"")</f>
        <v/>
      </c>
      <c r="E248" s="4" t="str">
        <f ca="1">IFERROR(IF(日收益率!$I247&gt;日收益率!$J247,IF('排序（修正久期）'!E247=1,日收益率!E248,""),IF('排序（修正久期）'!E247=MAX('排序（修正久期）'!$B247:$F247),日收益率!E248,"")),"")</f>
        <v/>
      </c>
      <c r="F248" s="4" t="str">
        <f ca="1">IFERROR(IF(日收益率!$I247&gt;日收益率!$J247,IF('排序（修正久期）'!F247=1,日收益率!F248,""),IF('排序（修正久期）'!F247=MAX('排序（修正久期）'!$B247:$F247),日收益率!F248,"")),"")</f>
        <v/>
      </c>
      <c r="H248" s="9">
        <f t="shared" ca="1" si="3"/>
        <v>1.264433136849791</v>
      </c>
    </row>
    <row r="249" spans="1:8" x14ac:dyDescent="0.15">
      <c r="A249" s="1">
        <v>42653</v>
      </c>
      <c r="B249" s="4" t="str">
        <f ca="1">IFERROR(IF(日收益率!$I248&gt;日收益率!$J248,IF('排序（修正久期）'!B248=1,日收益率!B249,""),IF('排序（修正久期）'!B248=MAX('排序（修正久期）'!$B248:$F248),日收益率!B249,"")),"")</f>
        <v/>
      </c>
      <c r="C249" s="4">
        <f ca="1">IFERROR(IF(日收益率!$I248&gt;日收益率!$J248,IF('排序（修正久期）'!C248=1,日收益率!C249,""),IF('排序（修正久期）'!C248=MAX('排序（修正久期）'!$B248:$F248),日收益率!C249,"")),"")</f>
        <v>8.7791651505986223E-4</v>
      </c>
      <c r="D249" s="4" t="str">
        <f ca="1">IFERROR(IF(日收益率!$I248&gt;日收益率!$J248,IF('排序（修正久期）'!D248=1,日收益率!D249,""),IF('排序（修正久期）'!D248=MAX('排序（修正久期）'!$B248:$F248),日收益率!D249,"")),"")</f>
        <v/>
      </c>
      <c r="E249" s="4" t="str">
        <f ca="1">IFERROR(IF(日收益率!$I248&gt;日收益率!$J248,IF('排序（修正久期）'!E248=1,日收益率!E249,""),IF('排序（修正久期）'!E248=MAX('排序（修正久期）'!$B248:$F248),日收益率!E249,"")),"")</f>
        <v/>
      </c>
      <c r="F249" s="4" t="str">
        <f ca="1">IFERROR(IF(日收益率!$I248&gt;日收益率!$J248,IF('排序（修正久期）'!F248=1,日收益率!F249,""),IF('排序（修正久期）'!F248=MAX('排序（修正久期）'!$B248:$F248),日收益率!F249,"")),"")</f>
        <v/>
      </c>
      <c r="H249" s="9">
        <f t="shared" ref="H249:H312" ca="1" si="4">IFERROR(H248*(1+AVERAGE(B249:F249)),H248)</f>
        <v>1.2655432035828202</v>
      </c>
    </row>
    <row r="250" spans="1:8" x14ac:dyDescent="0.15">
      <c r="A250" s="1">
        <v>42654</v>
      </c>
      <c r="B250" s="4" t="str">
        <f ca="1">IFERROR(IF(日收益率!$I249&gt;日收益率!$J249,IF('排序（修正久期）'!B249=1,日收益率!B250,""),IF('排序（修正久期）'!B249=MAX('排序（修正久期）'!$B249:$F249),日收益率!B250,"")),"")</f>
        <v/>
      </c>
      <c r="C250" s="4">
        <f ca="1">IFERROR(IF(日收益率!$I249&gt;日收益率!$J249,IF('排序（修正久期）'!C249=1,日收益率!C250,""),IF('排序（修正久期）'!C249=MAX('排序（修正久期）'!$B249:$F249),日收益率!C250,"")),"")</f>
        <v>8.8102763270070383E-4</v>
      </c>
      <c r="D250" s="4" t="str">
        <f ca="1">IFERROR(IF(日收益率!$I249&gt;日收益率!$J249,IF('排序（修正久期）'!D249=1,日收益率!D250,""),IF('排序（修正久期）'!D249=MAX('排序（修正久期）'!$B249:$F249),日收益率!D250,"")),"")</f>
        <v/>
      </c>
      <c r="E250" s="4" t="str">
        <f ca="1">IFERROR(IF(日收益率!$I249&gt;日收益率!$J249,IF('排序（修正久期）'!E249=1,日收益率!E250,""),IF('排序（修正久期）'!E249=MAX('排序（修正久期）'!$B249:$F249),日收益率!E250,"")),"")</f>
        <v/>
      </c>
      <c r="F250" s="4" t="str">
        <f ca="1">IFERROR(IF(日收益率!$I249&gt;日收益率!$J249,IF('排序（修正久期）'!F249=1,日收益率!F250,""),IF('排序（修正久期）'!F249=MAX('排序（修正久期）'!$B249:$F249),日收益率!F250,"")),"")</f>
        <v/>
      </c>
      <c r="H250" s="9">
        <f t="shared" ca="1" si="4"/>
        <v>1.2666581821155534</v>
      </c>
    </row>
    <row r="251" spans="1:8" x14ac:dyDescent="0.15">
      <c r="A251" s="1">
        <v>42655</v>
      </c>
      <c r="B251" s="4" t="str">
        <f ca="1">IFERROR(IF(日收益率!$I250&gt;日收益率!$J250,IF('排序（修正久期）'!B250=1,日收益率!B251,""),IF('排序（修正久期）'!B250=MAX('排序（修正久期）'!$B250:$F250),日收益率!B251,"")),"")</f>
        <v/>
      </c>
      <c r="C251" s="4">
        <f ca="1">IFERROR(IF(日收益率!$I250&gt;日收益率!$J250,IF('排序（修正久期）'!C250=1,日收益率!C251,""),IF('排序（修正久期）'!C250=MAX('排序（修正久期）'!$B250:$F250),日收益率!C251,"")),"")</f>
        <v>2.1973987968593178E-4</v>
      </c>
      <c r="D251" s="4" t="str">
        <f ca="1">IFERROR(IF(日收益率!$I250&gt;日收益率!$J250,IF('排序（修正久期）'!D250=1,日收益率!D251,""),IF('排序（修正久期）'!D250=MAX('排序（修正久期）'!$B250:$F250),日收益率!D251,"")),"")</f>
        <v/>
      </c>
      <c r="E251" s="4" t="str">
        <f ca="1">IFERROR(IF(日收益率!$I250&gt;日收益率!$J250,IF('排序（修正久期）'!E250=1,日收益率!E251,""),IF('排序（修正久期）'!E250=MAX('排序（修正久期）'!$B250:$F250),日收益率!E251,"")),"")</f>
        <v/>
      </c>
      <c r="F251" s="4" t="str">
        <f ca="1">IFERROR(IF(日收益率!$I250&gt;日收益率!$J250,IF('排序（修正久期）'!F250=1,日收益率!F251,""),IF('排序（修正久期）'!F250=MAX('排序（修正久期）'!$B250:$F250),日收益率!F251,"")),"")</f>
        <v/>
      </c>
      <c r="H251" s="9">
        <f t="shared" ca="1" si="4"/>
        <v>1.2669365174320946</v>
      </c>
    </row>
    <row r="252" spans="1:8" x14ac:dyDescent="0.15">
      <c r="A252" s="1">
        <v>42656</v>
      </c>
      <c r="B252" s="4" t="str">
        <f ca="1">IFERROR(IF(日收益率!$I251&gt;日收益率!$J251,IF('排序（修正久期）'!B251=1,日收益率!B252,""),IF('排序（修正久期）'!B251=MAX('排序（修正久期）'!$B251:$F251),日收益率!B252,"")),"")</f>
        <v/>
      </c>
      <c r="C252" s="4">
        <f ca="1">IFERROR(IF(日收益率!$I251&gt;日收益率!$J251,IF('排序（修正久期）'!C251=1,日收益率!C252,""),IF('排序（修正久期）'!C251=MAX('排序（修正久期）'!$B251:$F251),日收益率!C252,"")),"")</f>
        <v>3.1015285366420287E-5</v>
      </c>
      <c r="D252" s="4" t="str">
        <f ca="1">IFERROR(IF(日收益率!$I251&gt;日收益率!$J251,IF('排序（修正久期）'!D251=1,日收益率!D252,""),IF('排序（修正久期）'!D251=MAX('排序（修正久期）'!$B251:$F251),日收益率!D252,"")),"")</f>
        <v/>
      </c>
      <c r="E252" s="4" t="str">
        <f ca="1">IFERROR(IF(日收益率!$I251&gt;日收益率!$J251,IF('排序（修正久期）'!E251=1,日收益率!E252,""),IF('排序（修正久期）'!E251=MAX('排序（修正久期）'!$B251:$F251),日收益率!E252,"")),"")</f>
        <v/>
      </c>
      <c r="F252" s="4" t="str">
        <f ca="1">IFERROR(IF(日收益率!$I251&gt;日收益率!$J251,IF('排序（修正久期）'!F251=1,日收益率!F252,""),IF('排序（修正久期）'!F251=MAX('排序（修正久期）'!$B251:$F251),日收益率!F252,"")),"")</f>
        <v/>
      </c>
      <c r="H252" s="9">
        <f t="shared" ca="1" si="4"/>
        <v>1.2669758118297239</v>
      </c>
    </row>
    <row r="253" spans="1:8" x14ac:dyDescent="0.15">
      <c r="A253" s="1">
        <v>42657</v>
      </c>
      <c r="B253" s="4" t="str">
        <f ca="1">IFERROR(IF(日收益率!$I252&gt;日收益率!$J252,IF('排序（修正久期）'!B252=1,日收益率!B253,""),IF('排序（修正久期）'!B252=MAX('排序（修正久期）'!$B252:$F252),日收益率!B253,"")),"")</f>
        <v/>
      </c>
      <c r="C253" s="4">
        <f ca="1">IFERROR(IF(日收益率!$I252&gt;日收益率!$J252,IF('排序（修正久期）'!C252=1,日收益率!C253,""),IF('排序（修正久期）'!C252=MAX('排序（修正久期）'!$B252:$F252),日收益率!C253,"")),"")</f>
        <v>3.0497418057573444E-3</v>
      </c>
      <c r="D253" s="4" t="str">
        <f ca="1">IFERROR(IF(日收益率!$I252&gt;日收益率!$J252,IF('排序（修正久期）'!D252=1,日收益率!D253,""),IF('排序（修正久期）'!D252=MAX('排序（修正久期）'!$B252:$F252),日收益率!D253,"")),"")</f>
        <v/>
      </c>
      <c r="E253" s="4" t="str">
        <f ca="1">IFERROR(IF(日收益率!$I252&gt;日收益率!$J252,IF('排序（修正久期）'!E252=1,日收益率!E253,""),IF('排序（修正久期）'!E252=MAX('排序（修正久期）'!$B252:$F252),日收益率!E253,"")),"")</f>
        <v/>
      </c>
      <c r="F253" s="4" t="str">
        <f ca="1">IFERROR(IF(日收益率!$I252&gt;日收益率!$J252,IF('排序（修正久期）'!F252=1,日收益率!F253,""),IF('排序（修正久期）'!F252=MAX('排序（修正久期）'!$B252:$F252),日收益率!F253,"")),"")</f>
        <v/>
      </c>
      <c r="H253" s="9">
        <f t="shared" ca="1" si="4"/>
        <v>1.2708397609299442</v>
      </c>
    </row>
    <row r="254" spans="1:8" x14ac:dyDescent="0.15">
      <c r="A254" s="1">
        <v>42660</v>
      </c>
      <c r="B254" s="4" t="str">
        <f ca="1">IFERROR(IF(日收益率!$I253&gt;日收益率!$J253,IF('排序（修正久期）'!B253=1,日收益率!B254,""),IF('排序（修正久期）'!B253=MAX('排序（修正久期）'!$B253:$F253),日收益率!B254,"")),"")</f>
        <v/>
      </c>
      <c r="C254" s="4">
        <f ca="1">IFERROR(IF(日收益率!$I253&gt;日收益率!$J253,IF('排序（修正久期）'!C253=1,日收益率!C254,""),IF('排序（修正久期）'!C253=MAX('排序（修正久期）'!$B253:$F253),日收益率!C254,"")),"")</f>
        <v>7.5109894923452991E-4</v>
      </c>
      <c r="D254" s="4" t="str">
        <f ca="1">IFERROR(IF(日收益率!$I253&gt;日收益率!$J253,IF('排序（修正久期）'!D253=1,日收益率!D254,""),IF('排序（修正久期）'!D253=MAX('排序（修正久期）'!$B253:$F253),日收益率!D254,"")),"")</f>
        <v/>
      </c>
      <c r="E254" s="4" t="str">
        <f ca="1">IFERROR(IF(日收益率!$I253&gt;日收益率!$J253,IF('排序（修正久期）'!E253=1,日收益率!E254,""),IF('排序（修正久期）'!E253=MAX('排序（修正久期）'!$B253:$F253),日收益率!E254,"")),"")</f>
        <v/>
      </c>
      <c r="F254" s="4" t="str">
        <f ca="1">IFERROR(IF(日收益率!$I253&gt;日收益率!$J253,IF('排序（修正久期）'!F253=1,日收益率!F254,""),IF('排序（修正久期）'!F253=MAX('排序（修正久期）'!$B253:$F253),日收益率!F254,"")),"")</f>
        <v/>
      </c>
      <c r="H254" s="9">
        <f t="shared" ca="1" si="4"/>
        <v>1.2717942873390242</v>
      </c>
    </row>
    <row r="255" spans="1:8" x14ac:dyDescent="0.15">
      <c r="A255" s="1">
        <v>42661</v>
      </c>
      <c r="B255" s="4" t="str">
        <f ca="1">IFERROR(IF(日收益率!$I254&gt;日收益率!$J254,IF('排序（修正久期）'!B254=1,日收益率!B255,""),IF('排序（修正久期）'!B254=MAX('排序（修正久期）'!$B254:$F254),日收益率!B255,"")),"")</f>
        <v/>
      </c>
      <c r="C255" s="4">
        <f ca="1">IFERROR(IF(日收益率!$I254&gt;日收益率!$J254,IF('排序（修正久期）'!C254=1,日收益率!C255,""),IF('排序（修正久期）'!C254=MAX('排序（修正久期）'!$B254:$F254),日收益率!C255,"")),"")</f>
        <v>-1.3787705383384585E-3</v>
      </c>
      <c r="D255" s="4" t="str">
        <f ca="1">IFERROR(IF(日收益率!$I254&gt;日收益率!$J254,IF('排序（修正久期）'!D254=1,日收益率!D255,""),IF('排序（修正久期）'!D254=MAX('排序（修正久期）'!$B254:$F254),日收益率!D255,"")),"")</f>
        <v/>
      </c>
      <c r="E255" s="4" t="str">
        <f ca="1">IFERROR(IF(日收益率!$I254&gt;日收益率!$J254,IF('排序（修正久期）'!E254=1,日收益率!E255,""),IF('排序（修正久期）'!E254=MAX('排序（修正久期）'!$B254:$F254),日收益率!E255,"")),"")</f>
        <v/>
      </c>
      <c r="F255" s="4" t="str">
        <f ca="1">IFERROR(IF(日收益率!$I254&gt;日收益率!$J254,IF('排序（修正久期）'!F254=1,日收益率!F255,""),IF('排序（修正久期）'!F254=MAX('排序（修正久期）'!$B254:$F254),日收益率!F255,"")),"")</f>
        <v/>
      </c>
      <c r="H255" s="9">
        <f t="shared" ca="1" si="4"/>
        <v>1.2700407748448139</v>
      </c>
    </row>
    <row r="256" spans="1:8" x14ac:dyDescent="0.15">
      <c r="A256" s="1">
        <v>42662</v>
      </c>
      <c r="B256" s="4" t="str">
        <f ca="1">IFERROR(IF(日收益率!$I255&gt;日收益率!$J255,IF('排序（修正久期）'!B255=1,日收益率!B256,""),IF('排序（修正久期）'!B255=MAX('排序（修正久期）'!$B255:$F255),日收益率!B256,"")),"")</f>
        <v/>
      </c>
      <c r="C256" s="4">
        <f ca="1">IFERROR(IF(日收益率!$I255&gt;日收益率!$J255,IF('排序（修正久期）'!C255=1,日收益率!C256,""),IF('排序（修正久期）'!C255=MAX('排序（修正久期）'!$B255:$F255),日收益率!C256,"")),"")</f>
        <v>-3.454908290232428E-4</v>
      </c>
      <c r="D256" s="4" t="str">
        <f ca="1">IFERROR(IF(日收益率!$I255&gt;日收益率!$J255,IF('排序（修正久期）'!D255=1,日收益率!D256,""),IF('排序（修正久期）'!D255=MAX('排序（修正久期）'!$B255:$F255),日收益率!D256,"")),"")</f>
        <v/>
      </c>
      <c r="E256" s="4" t="str">
        <f ca="1">IFERROR(IF(日收益率!$I255&gt;日收益率!$J255,IF('排序（修正久期）'!E255=1,日收益率!E256,""),IF('排序（修正久期）'!E255=MAX('排序（修正久期）'!$B255:$F255),日收益率!E256,"")),"")</f>
        <v/>
      </c>
      <c r="F256" s="4" t="str">
        <f ca="1">IFERROR(IF(日收益率!$I255&gt;日收益率!$J255,IF('排序（修正久期）'!F255=1,日收益率!F256,""),IF('排序（修正久期）'!F255=MAX('排序（修正久期）'!$B255:$F255),日收益率!F256,"")),"")</f>
        <v/>
      </c>
      <c r="H256" s="9">
        <f t="shared" ca="1" si="4"/>
        <v>1.2696019874046194</v>
      </c>
    </row>
    <row r="257" spans="1:8" x14ac:dyDescent="0.15">
      <c r="A257" s="1">
        <v>42663</v>
      </c>
      <c r="B257" s="4" t="str">
        <f ca="1">IFERROR(IF(日收益率!$I256&gt;日收益率!$J256,IF('排序（修正久期）'!B256=1,日收益率!B257,""),IF('排序（修正久期）'!B256=MAX('排序（修正久期）'!$B256:$F256),日收益率!B257,"")),"")</f>
        <v/>
      </c>
      <c r="C257" s="4">
        <f ca="1">IFERROR(IF(日收益率!$I256&gt;日收益率!$J256,IF('排序（修正久期）'!C256=1,日收益率!C257,""),IF('排序（修正久期）'!C256=MAX('排序（修正久期）'!$B256:$F256),日收益率!C257,"")),"")</f>
        <v>-6.3705767048385376E-3</v>
      </c>
      <c r="D257" s="4" t="str">
        <f ca="1">IFERROR(IF(日收益率!$I256&gt;日收益率!$J256,IF('排序（修正久期）'!D256=1,日收益率!D257,""),IF('排序（修正久期）'!D256=MAX('排序（修正久期）'!$B256:$F256),日收益率!D257,"")),"")</f>
        <v/>
      </c>
      <c r="E257" s="4" t="str">
        <f ca="1">IFERROR(IF(日收益率!$I256&gt;日收益率!$J256,IF('排序（修正久期）'!E256=1,日收益率!E257,""),IF('排序（修正久期）'!E256=MAX('排序（修正久期）'!$B256:$F256),日收益率!E257,"")),"")</f>
        <v/>
      </c>
      <c r="F257" s="4" t="str">
        <f ca="1">IFERROR(IF(日收益率!$I256&gt;日收益率!$J256,IF('排序（修正久期）'!F256=1,日收益率!F257,""),IF('排序（修正久期）'!F256=MAX('排序（修正久期）'!$B256:$F256),日收益率!F257,"")),"")</f>
        <v/>
      </c>
      <c r="H257" s="9">
        <f t="shared" ca="1" si="4"/>
        <v>1.2615138905592429</v>
      </c>
    </row>
    <row r="258" spans="1:8" x14ac:dyDescent="0.15">
      <c r="A258" s="1">
        <v>42664</v>
      </c>
      <c r="B258" s="4" t="str">
        <f ca="1">IFERROR(IF(日收益率!$I257&gt;日收益率!$J257,IF('排序（修正久期）'!B257=1,日收益率!B258,""),IF('排序（修正久期）'!B257=MAX('排序（修正久期）'!$B257:$F257),日收益率!B258,"")),"")</f>
        <v/>
      </c>
      <c r="C258" s="4">
        <f ca="1">IFERROR(IF(日收益率!$I257&gt;日收益率!$J257,IF('排序（修正久期）'!C257=1,日收益率!C258,""),IF('排序（修正久期）'!C257=MAX('排序（修正久期）'!$B257:$F257),日收益率!C258,"")),"")</f>
        <v>-1.010642439974041E-2</v>
      </c>
      <c r="D258" s="4" t="str">
        <f ca="1">IFERROR(IF(日收益率!$I257&gt;日收益率!$J257,IF('排序（修正久期）'!D257=1,日收益率!D258,""),IF('排序（修正久期）'!D257=MAX('排序（修正久期）'!$B257:$F257),日收益率!D258,"")),"")</f>
        <v/>
      </c>
      <c r="E258" s="4" t="str">
        <f ca="1">IFERROR(IF(日收益率!$I257&gt;日收益率!$J257,IF('排序（修正久期）'!E257=1,日收益率!E258,""),IF('排序（修正久期）'!E257=MAX('排序（修正久期）'!$B257:$F257),日收益率!E258,"")),"")</f>
        <v/>
      </c>
      <c r="F258" s="4" t="str">
        <f ca="1">IFERROR(IF(日收益率!$I257&gt;日收益率!$J257,IF('排序（修正久期）'!F257=1,日收益率!F258,""),IF('排序（修正久期）'!F257=MAX('排序（修正久期）'!$B257:$F257),日收益率!F258,"")),"")</f>
        <v/>
      </c>
      <c r="H258" s="9">
        <f t="shared" ca="1" si="4"/>
        <v>1.2487644957950834</v>
      </c>
    </row>
    <row r="259" spans="1:8" x14ac:dyDescent="0.15">
      <c r="A259" s="1">
        <v>42667</v>
      </c>
      <c r="B259" s="4" t="str">
        <f ca="1">IFERROR(IF(日收益率!$I258&gt;日收益率!$J258,IF('排序（修正久期）'!B258=1,日收益率!B259,""),IF('排序（修正久期）'!B258=MAX('排序（修正久期）'!$B258:$F258),日收益率!B259,"")),"")</f>
        <v/>
      </c>
      <c r="C259" s="4">
        <f ca="1">IFERROR(IF(日收益率!$I258&gt;日收益率!$J258,IF('排序（修正久期）'!C258=1,日收益率!C259,""),IF('排序（修正久期）'!C258=MAX('排序（修正久期）'!$B258:$F258),日收益率!C259,"")),"")</f>
        <v>-1.9909192579646628E-2</v>
      </c>
      <c r="D259" s="4" t="str">
        <f ca="1">IFERROR(IF(日收益率!$I258&gt;日收益率!$J258,IF('排序（修正久期）'!D258=1,日收益率!D259,""),IF('排序（修正久期）'!D258=MAX('排序（修正久期）'!$B258:$F258),日收益率!D259,"")),"")</f>
        <v/>
      </c>
      <c r="E259" s="4" t="str">
        <f ca="1">IFERROR(IF(日收益率!$I258&gt;日收益率!$J258,IF('排序（修正久期）'!E258=1,日收益率!E259,""),IF('排序（修正久期）'!E258=MAX('排序（修正久期）'!$B258:$F258),日收益率!E259,"")),"")</f>
        <v/>
      </c>
      <c r="F259" s="4" t="str">
        <f ca="1">IFERROR(IF(日收益率!$I258&gt;日收益率!$J258,IF('排序（修正久期）'!F258=1,日收益率!F259,""),IF('排序（修正久期）'!F258=MAX('排序（修正久期）'!$B258:$F258),日收益率!F259,"")),"")</f>
        <v/>
      </c>
      <c r="H259" s="9">
        <f t="shared" ca="1" si="4"/>
        <v>1.2239026029616737</v>
      </c>
    </row>
    <row r="260" spans="1:8" x14ac:dyDescent="0.15">
      <c r="A260" s="1">
        <v>42668</v>
      </c>
      <c r="B260" s="4" t="str">
        <f ca="1">IFERROR(IF(日收益率!$I259&gt;日收益率!$J259,IF('排序（修正久期）'!B259=1,日收益率!B260,""),IF('排序（修正久期）'!B259=MAX('排序（修正久期）'!$B259:$F259),日收益率!B260,"")),"")</f>
        <v/>
      </c>
      <c r="C260" s="4">
        <f ca="1">IFERROR(IF(日收益率!$I259&gt;日收益率!$J259,IF('排序（修正久期）'!C259=1,日收益率!C260,""),IF('排序（修正久期）'!C259=MAX('排序（修正久期）'!$B259:$F259),日收益率!C260,"")),"")</f>
        <v>1.1360109587868372E-2</v>
      </c>
      <c r="D260" s="4" t="str">
        <f ca="1">IFERROR(IF(日收益率!$I259&gt;日收益率!$J259,IF('排序（修正久期）'!D259=1,日收益率!D260,""),IF('排序（修正久期）'!D259=MAX('排序（修正久期）'!$B259:$F259),日收益率!D260,"")),"")</f>
        <v/>
      </c>
      <c r="E260" s="4" t="str">
        <f ca="1">IFERROR(IF(日收益率!$I259&gt;日收益率!$J259,IF('排序（修正久期）'!E259=1,日收益率!E260,""),IF('排序（修正久期）'!E259=MAX('排序（修正久期）'!$B259:$F259),日收益率!E260,"")),"")</f>
        <v/>
      </c>
      <c r="F260" s="4" t="str">
        <f ca="1">IFERROR(IF(日收益率!$I259&gt;日收益率!$J259,IF('排序（修正久期）'!F259=1,日收益率!F260,""),IF('排序（修正久期）'!F259=MAX('排序（修正久期）'!$B259:$F259),日收益率!F260,"")),"")</f>
        <v/>
      </c>
      <c r="H260" s="9">
        <f t="shared" ca="1" si="4"/>
        <v>1.2378062706561956</v>
      </c>
    </row>
    <row r="261" spans="1:8" x14ac:dyDescent="0.15">
      <c r="A261" s="1">
        <v>42669</v>
      </c>
      <c r="B261" s="4" t="str">
        <f ca="1">IFERROR(IF(日收益率!$I260&gt;日收益率!$J260,IF('排序（修正久期）'!B260=1,日收益率!B261,""),IF('排序（修正久期）'!B260=MAX('排序（修正久期）'!$B260:$F260),日收益率!B261,"")),"")</f>
        <v/>
      </c>
      <c r="C261" s="4">
        <f ca="1">IFERROR(IF(日收益率!$I260&gt;日收益率!$J260,IF('排序（修正久期）'!C260=1,日收益率!C261,""),IF('排序（修正久期）'!C260=MAX('排序（修正久期）'!$B260:$F260),日收益率!C261,"")),"")</f>
        <v>1.4801195735563155E-3</v>
      </c>
      <c r="D261" s="4" t="str">
        <f ca="1">IFERROR(IF(日收益率!$I260&gt;日收益率!$J260,IF('排序（修正久期）'!D260=1,日收益率!D261,""),IF('排序（修正久期）'!D260=MAX('排序（修正久期）'!$B260:$F260),日收益率!D261,"")),"")</f>
        <v/>
      </c>
      <c r="E261" s="4" t="str">
        <f ca="1">IFERROR(IF(日收益率!$I260&gt;日收益率!$J260,IF('排序（修正久期）'!E260=1,日收益率!E261,""),IF('排序（修正久期）'!E260=MAX('排序（修正久期）'!$B260:$F260),日收益率!E261,"")),"")</f>
        <v/>
      </c>
      <c r="F261" s="4" t="str">
        <f ca="1">IFERROR(IF(日收益率!$I260&gt;日收益率!$J260,IF('排序（修正久期）'!F260=1,日收益率!F261,""),IF('排序（修正久期）'!F260=MAX('排序（修正久期）'!$B260:$F260),日收益率!F261,"")),"")</f>
        <v/>
      </c>
      <c r="H261" s="9">
        <f t="shared" ca="1" si="4"/>
        <v>1.2396383719456647</v>
      </c>
    </row>
    <row r="262" spans="1:8" x14ac:dyDescent="0.15">
      <c r="A262" s="1">
        <v>42670</v>
      </c>
      <c r="B262" s="4" t="str">
        <f ca="1">IFERROR(IF(日收益率!$I261&gt;日收益率!$J261,IF('排序（修正久期）'!B261=1,日收益率!B262,""),IF('排序（修正久期）'!B261=MAX('排序（修正久期）'!$B261:$F261),日收益率!B262,"")),"")</f>
        <v/>
      </c>
      <c r="C262" s="4">
        <f ca="1">IFERROR(IF(日收益率!$I261&gt;日收益率!$J261,IF('排序（修正久期）'!C261=1,日收益率!C262,""),IF('排序（修正久期）'!C261=MAX('排序（修正久期）'!$B261:$F261),日收益率!C262,"")),"")</f>
        <v>-8.1636264939463077E-3</v>
      </c>
      <c r="D262" s="4" t="str">
        <f ca="1">IFERROR(IF(日收益率!$I261&gt;日收益率!$J261,IF('排序（修正久期）'!D261=1,日收益率!D262,""),IF('排序（修正久期）'!D261=MAX('排序（修正久期）'!$B261:$F261),日收益率!D262,"")),"")</f>
        <v/>
      </c>
      <c r="E262" s="4" t="str">
        <f ca="1">IFERROR(IF(日收益率!$I261&gt;日收益率!$J261,IF('排序（修正久期）'!E261=1,日收益率!E262,""),IF('排序（修正久期）'!E261=MAX('排序（修正久期）'!$B261:$F261),日收益率!E262,"")),"")</f>
        <v/>
      </c>
      <c r="F262" s="4" t="str">
        <f ca="1">IFERROR(IF(日收益率!$I261&gt;日收益率!$J261,IF('排序（修正久期）'!F261=1,日收益率!F262,""),IF('排序（修正久期）'!F261=MAX('排序（修正久期）'!$B261:$F261),日收益率!F262,"")),"")</f>
        <v/>
      </c>
      <c r="H262" s="9">
        <f t="shared" ca="1" si="4"/>
        <v>1.2295184272895365</v>
      </c>
    </row>
    <row r="263" spans="1:8" x14ac:dyDescent="0.15">
      <c r="A263" s="1">
        <v>42671</v>
      </c>
      <c r="B263" s="4" t="str">
        <f ca="1">IFERROR(IF(日收益率!$I262&gt;日收益率!$J262,IF('排序（修正久期）'!B262=1,日收益率!B263,""),IF('排序（修正久期）'!B262=MAX('排序（修正久期）'!$B262:$F262),日收益率!B263,"")),"")</f>
        <v/>
      </c>
      <c r="C263" s="4">
        <f ca="1">IFERROR(IF(日收益率!$I262&gt;日收益率!$J262,IF('排序（修正久期）'!C262=1,日收益率!C263,""),IF('排序（修正久期）'!C262=MAX('排序（修正久期）'!$B262:$F262),日收益率!C263,"")),"")</f>
        <v>6.2533457263922454E-3</v>
      </c>
      <c r="D263" s="4" t="str">
        <f ca="1">IFERROR(IF(日收益率!$I262&gt;日收益率!$J262,IF('排序（修正久期）'!D262=1,日收益率!D263,""),IF('排序（修正久期）'!D262=MAX('排序（修正久期）'!$B262:$F262),日收益率!D263,"")),"")</f>
        <v/>
      </c>
      <c r="E263" s="4" t="str">
        <f ca="1">IFERROR(IF(日收益率!$I262&gt;日收益率!$J262,IF('排序（修正久期）'!E262=1,日收益率!E263,""),IF('排序（修正久期）'!E262=MAX('排序（修正久期）'!$B262:$F262),日收益率!E263,"")),"")</f>
        <v/>
      </c>
      <c r="F263" s="4" t="str">
        <f ca="1">IFERROR(IF(日收益率!$I262&gt;日收益率!$J262,IF('排序（修正久期）'!F262=1,日收益率!F263,""),IF('排序（修正久期）'!F262=MAX('排序（修正久期）'!$B262:$F262),日收益率!F263,"")),"")</f>
        <v/>
      </c>
      <c r="H263" s="9">
        <f t="shared" ca="1" si="4"/>
        <v>1.237207031092348</v>
      </c>
    </row>
    <row r="264" spans="1:8" x14ac:dyDescent="0.15">
      <c r="A264" s="1">
        <v>42674</v>
      </c>
      <c r="B264" s="4" t="str">
        <f ca="1">IFERROR(IF(日收益率!$I263&gt;日收益率!$J263,IF('排序（修正久期）'!B263=1,日收益率!B264,""),IF('排序（修正久期）'!B263=MAX('排序（修正久期）'!$B263:$F263),日收益率!B264,"")),"")</f>
        <v/>
      </c>
      <c r="C264" s="4">
        <f ca="1">IFERROR(IF(日收益率!$I263&gt;日收益率!$J263,IF('排序（修正久期）'!C263=1,日收益率!C264,""),IF('排序（修正久期）'!C263=MAX('排序（修正久期）'!$B263:$F263),日收益率!C264,"")),"")</f>
        <v>3.2832486825979945E-3</v>
      </c>
      <c r="D264" s="4" t="str">
        <f ca="1">IFERROR(IF(日收益率!$I263&gt;日收益率!$J263,IF('排序（修正久期）'!D263=1,日收益率!D264,""),IF('排序（修正久期）'!D263=MAX('排序（修正久期）'!$B263:$F263),日收益率!D264,"")),"")</f>
        <v/>
      </c>
      <c r="E264" s="4" t="str">
        <f ca="1">IFERROR(IF(日收益率!$I263&gt;日收益率!$J263,IF('排序（修正久期）'!E263=1,日收益率!E264,""),IF('排序（修正久期）'!E263=MAX('排序（修正久期）'!$B263:$F263),日收益率!E264,"")),"")</f>
        <v/>
      </c>
      <c r="F264" s="4" t="str">
        <f ca="1">IFERROR(IF(日收益率!$I263&gt;日收益率!$J263,IF('排序（修正久期）'!F263=1,日收益率!F264,""),IF('排序（修正久期）'!F263=MAX('排序（修正久期）'!$B263:$F263),日收益率!F264,"")),"")</f>
        <v/>
      </c>
      <c r="H264" s="9">
        <f t="shared" ca="1" si="4"/>
        <v>1.2412690894472829</v>
      </c>
    </row>
    <row r="265" spans="1:8" x14ac:dyDescent="0.15">
      <c r="A265" s="1">
        <v>42675</v>
      </c>
      <c r="B265" s="4" t="str">
        <f ca="1">IFERROR(IF(日收益率!$I264&gt;日收益率!$J264,IF('排序（修正久期）'!B264=1,日收益率!B265,""),IF('排序（修正久期）'!B264=MAX('排序（修正久期）'!$B264:$F264),日收益率!B265,"")),"")</f>
        <v/>
      </c>
      <c r="C265" s="4">
        <f ca="1">IFERROR(IF(日收益率!$I264&gt;日收益率!$J264,IF('排序（修正久期）'!C264=1,日收益率!C265,""),IF('排序（修正久期）'!C264=MAX('排序（修正久期）'!$B264:$F264),日收益率!C265,"")),"")</f>
        <v>3.9795023313788924E-3</v>
      </c>
      <c r="D265" s="4" t="str">
        <f ca="1">IFERROR(IF(日收益率!$I264&gt;日收益率!$J264,IF('排序（修正久期）'!D264=1,日收益率!D265,""),IF('排序（修正久期）'!D264=MAX('排序（修正久期）'!$B264:$F264),日收益率!D265,"")),"")</f>
        <v/>
      </c>
      <c r="E265" s="4" t="str">
        <f ca="1">IFERROR(IF(日收益率!$I264&gt;日收益率!$J264,IF('排序（修正久期）'!E264=1,日收益率!E265,""),IF('排序（修正久期）'!E264=MAX('排序（修正久期）'!$B264:$F264),日收益率!E265,"")),"")</f>
        <v/>
      </c>
      <c r="F265" s="4" t="str">
        <f ca="1">IFERROR(IF(日收益率!$I264&gt;日收益率!$J264,IF('排序（修正久期）'!F264=1,日收益率!F265,""),IF('排序（修正久期）'!F264=MAX('排序（修正久期）'!$B264:$F264),日收益率!F265,"")),"")</f>
        <v/>
      </c>
      <c r="H265" s="9">
        <f t="shared" ca="1" si="4"/>
        <v>1.2462087226826069</v>
      </c>
    </row>
    <row r="266" spans="1:8" x14ac:dyDescent="0.15">
      <c r="A266" s="1">
        <v>42676</v>
      </c>
      <c r="B266" s="4" t="str">
        <f ca="1">IFERROR(IF(日收益率!$I265&gt;日收益率!$J265,IF('排序（修正久期）'!B265=1,日收益率!B266,""),IF('排序（修正久期）'!B265=MAX('排序（修正久期）'!$B265:$F265),日收益率!B266,"")),"")</f>
        <v/>
      </c>
      <c r="C266" s="4">
        <f ca="1">IFERROR(IF(日收益率!$I265&gt;日收益率!$J265,IF('排序（修正久期）'!C265=1,日收益率!C266,""),IF('排序（修正久期）'!C265=MAX('排序（修正久期）'!$B265:$F265),日收益率!C266,"")),"")</f>
        <v>-2.1743357437147282E-3</v>
      </c>
      <c r="D266" s="4" t="str">
        <f ca="1">IFERROR(IF(日收益率!$I265&gt;日收益率!$J265,IF('排序（修正久期）'!D265=1,日收益率!D266,""),IF('排序（修正久期）'!D265=MAX('排序（修正久期）'!$B265:$F265),日收益率!D266,"")),"")</f>
        <v/>
      </c>
      <c r="E266" s="4" t="str">
        <f ca="1">IFERROR(IF(日收益率!$I265&gt;日收益率!$J265,IF('排序（修正久期）'!E265=1,日收益率!E266,""),IF('排序（修正久期）'!E265=MAX('排序（修正久期）'!$B265:$F265),日收益率!E266,"")),"")</f>
        <v/>
      </c>
      <c r="F266" s="4" t="str">
        <f ca="1">IFERROR(IF(日收益率!$I265&gt;日收益率!$J265,IF('排序（修正久期）'!F265=1,日收益率!F266,""),IF('排序（修正久期）'!F265=MAX('排序（修正久期）'!$B265:$F265),日收益率!F266,"")),"")</f>
        <v/>
      </c>
      <c r="H266" s="9">
        <f t="shared" ca="1" si="4"/>
        <v>1.2434990465127489</v>
      </c>
    </row>
    <row r="267" spans="1:8" x14ac:dyDescent="0.15">
      <c r="A267" s="1">
        <v>42677</v>
      </c>
      <c r="B267" s="4" t="str">
        <f ca="1">IFERROR(IF(日收益率!$I266&gt;日收益率!$J266,IF('排序（修正久期）'!B266=1,日收益率!B267,""),IF('排序（修正久期）'!B266=MAX('排序（修正久期）'!$B266:$F266),日收益率!B267,"")),"")</f>
        <v/>
      </c>
      <c r="C267" s="4">
        <f ca="1">IFERROR(IF(日收益率!$I266&gt;日收益率!$J266,IF('排序（修正久期）'!C266=1,日收益率!C267,""),IF('排序（修正久期）'!C266=MAX('排序（修正久期）'!$B266:$F266),日收益率!C267,"")),"")</f>
        <v>-2.659655008512174E-3</v>
      </c>
      <c r="D267" s="4" t="str">
        <f ca="1">IFERROR(IF(日收益率!$I266&gt;日收益率!$J266,IF('排序（修正久期）'!D266=1,日收益率!D267,""),IF('排序（修正久期）'!D266=MAX('排序（修正久期）'!$B266:$F266),日收益率!D267,"")),"")</f>
        <v/>
      </c>
      <c r="E267" s="4" t="str">
        <f ca="1">IFERROR(IF(日收益率!$I266&gt;日收益率!$J266,IF('排序（修正久期）'!E266=1,日收益率!E267,""),IF('排序（修正久期）'!E266=MAX('排序（修正久期）'!$B266:$F266),日收益率!E267,"")),"")</f>
        <v/>
      </c>
      <c r="F267" s="4" t="str">
        <f ca="1">IFERROR(IF(日收益率!$I266&gt;日收益率!$J266,IF('排序（修正久期）'!F266=1,日收益率!F267,""),IF('排序（修正久期）'!F266=MAX('排序（修正久期）'!$B266:$F266),日收益率!F267,"")),"")</f>
        <v/>
      </c>
      <c r="H267" s="9">
        <f t="shared" ca="1" si="4"/>
        <v>1.2401917680456112</v>
      </c>
    </row>
    <row r="268" spans="1:8" x14ac:dyDescent="0.15">
      <c r="A268" s="1">
        <v>42678</v>
      </c>
      <c r="B268" s="4" t="str">
        <f ca="1">IFERROR(IF(日收益率!$I267&gt;日收益率!$J267,IF('排序（修正久期）'!B267=1,日收益率!B268,""),IF('排序（修正久期）'!B267=MAX('排序（修正久期）'!$B267:$F267),日收益率!B268,"")),"")</f>
        <v/>
      </c>
      <c r="C268" s="4">
        <f ca="1">IFERROR(IF(日收益率!$I267&gt;日收益率!$J267,IF('排序（修正久期）'!C267=1,日收益率!C268,""),IF('排序（修正久期）'!C267=MAX('排序（修正久期）'!$B267:$F267),日收益率!C268,"")),"")</f>
        <v>1.2845274509984961E-3</v>
      </c>
      <c r="D268" s="4" t="str">
        <f ca="1">IFERROR(IF(日收益率!$I267&gt;日收益率!$J267,IF('排序（修正久期）'!D267=1,日收益率!D268,""),IF('排序（修正久期）'!D267=MAX('排序（修正久期）'!$B267:$F267),日收益率!D268,"")),"")</f>
        <v/>
      </c>
      <c r="E268" s="4" t="str">
        <f ca="1">IFERROR(IF(日收益率!$I267&gt;日收益率!$J267,IF('排序（修正久期）'!E267=1,日收益率!E268,""),IF('排序（修正久期）'!E267=MAX('排序（修正久期）'!$B267:$F267),日收益率!E268,"")),"")</f>
        <v/>
      </c>
      <c r="F268" s="4" t="str">
        <f ca="1">IFERROR(IF(日收益率!$I267&gt;日收益率!$J267,IF('排序（修正久期）'!F267=1,日收益率!F268,""),IF('排序（修正久期）'!F267=MAX('排序（修正久期）'!$B267:$F267),日收益率!F268,"")),"")</f>
        <v/>
      </c>
      <c r="H268" s="9">
        <f t="shared" ca="1" si="4"/>
        <v>1.2417848284161681</v>
      </c>
    </row>
    <row r="269" spans="1:8" x14ac:dyDescent="0.15">
      <c r="A269" s="1">
        <v>42681</v>
      </c>
      <c r="B269" s="4" t="str">
        <f ca="1">IFERROR(IF(日收益率!$I268&gt;日收益率!$J268,IF('排序（修正久期）'!B268=1,日收益率!B269,""),IF('排序（修正久期）'!B268=MAX('排序（修正久期）'!$B268:$F268),日收益率!B269,"")),"")</f>
        <v/>
      </c>
      <c r="C269" s="4">
        <f ca="1">IFERROR(IF(日收益率!$I268&gt;日收益率!$J268,IF('排序（修正久期）'!C268=1,日收益率!C269,""),IF('排序（修正久期）'!C268=MAX('排序（修正久期）'!$B268:$F268),日收益率!C269,"")),"")</f>
        <v>1.1536686663589091E-3</v>
      </c>
      <c r="D269" s="4" t="str">
        <f ca="1">IFERROR(IF(日收益率!$I268&gt;日收益率!$J268,IF('排序（修正久期）'!D268=1,日收益率!D269,""),IF('排序（修正久期）'!D268=MAX('排序（修正久期）'!$B268:$F268),日收益率!D269,"")),"")</f>
        <v/>
      </c>
      <c r="E269" s="4" t="str">
        <f ca="1">IFERROR(IF(日收益率!$I268&gt;日收益率!$J268,IF('排序（修正久期）'!E268=1,日收益率!E269,""),IF('排序（修正久期）'!E268=MAX('排序（修正久期）'!$B268:$F268),日收益率!E269,"")),"")</f>
        <v/>
      </c>
      <c r="F269" s="4" t="str">
        <f ca="1">IFERROR(IF(日收益率!$I268&gt;日收益率!$J268,IF('排序（修正久期）'!F268=1,日收益率!F269,""),IF('排序（修正久期）'!F268=MAX('排序（修正久期）'!$B268:$F268),日收益率!F269,"")),"")</f>
        <v/>
      </c>
      <c r="H269" s="9">
        <f t="shared" ca="1" si="4"/>
        <v>1.2432174366630717</v>
      </c>
    </row>
    <row r="270" spans="1:8" x14ac:dyDescent="0.15">
      <c r="A270" s="1">
        <v>42682</v>
      </c>
      <c r="B270" s="4" t="str">
        <f ca="1">IFERROR(IF(日收益率!$I269&gt;日收益率!$J269,IF('排序（修正久期）'!B269=1,日收益率!B270,""),IF('排序（修正久期）'!B269=MAX('排序（修正久期）'!$B269:$F269),日收益率!B270,"")),"")</f>
        <v/>
      </c>
      <c r="C270" s="4">
        <f ca="1">IFERROR(IF(日收益率!$I269&gt;日收益率!$J269,IF('排序（修正久期）'!C269=1,日收益率!C270,""),IF('排序（修正久期）'!C269=MAX('排序（修正久期）'!$B269:$F269),日收益率!C270,"")),"")</f>
        <v>3.160701939219912E-5</v>
      </c>
      <c r="D270" s="4" t="str">
        <f ca="1">IFERROR(IF(日收益率!$I269&gt;日收益率!$J269,IF('排序（修正久期）'!D269=1,日收益率!D270,""),IF('排序（修正久期）'!D269=MAX('排序（修正久期）'!$B269:$F269),日收益率!D270,"")),"")</f>
        <v/>
      </c>
      <c r="E270" s="4" t="str">
        <f ca="1">IFERROR(IF(日收益率!$I269&gt;日收益率!$J269,IF('排序（修正久期）'!E269=1,日收益率!E270,""),IF('排序（修正久期）'!E269=MAX('排序（修正久期）'!$B269:$F269),日收益率!E270,"")),"")</f>
        <v/>
      </c>
      <c r="F270" s="4" t="str">
        <f ca="1">IFERROR(IF(日收益率!$I269&gt;日收益率!$J269,IF('排序（修正久期）'!F269=1,日收益率!F270,""),IF('排序（修正久期）'!F269=MAX('排序（修正久期）'!$B269:$F269),日收益率!F270,"")),"")</f>
        <v/>
      </c>
      <c r="H270" s="9">
        <f t="shared" ca="1" si="4"/>
        <v>1.243256731060701</v>
      </c>
    </row>
    <row r="271" spans="1:8" x14ac:dyDescent="0.15">
      <c r="A271" s="1">
        <v>42683</v>
      </c>
      <c r="B271" s="4" t="str">
        <f ca="1">IFERROR(IF(日收益率!$I270&gt;日收益率!$J270,IF('排序（修正久期）'!B270=1,日收益率!B271,""),IF('排序（修正久期）'!B270=MAX('排序（修正久期）'!$B270:$F270),日收益率!B271,"")),"")</f>
        <v/>
      </c>
      <c r="C271" s="4">
        <f ca="1">IFERROR(IF(日收益率!$I270&gt;日收益率!$J270,IF('排序（修正久期）'!C270=1,日收益率!C271,""),IF('排序（修正久期）'!C270=MAX('排序（修正久期）'!$B270:$F270),日收益率!C271,"")),"")</f>
        <v>-1.1220137249143836E-3</v>
      </c>
      <c r="D271" s="4" t="str">
        <f ca="1">IFERROR(IF(日收益率!$I270&gt;日收益率!$J270,IF('排序（修正久期）'!D270=1,日收益率!D271,""),IF('排序（修正久期）'!D270=MAX('排序（修正久期）'!$B270:$F270),日收益率!D271,"")),"")</f>
        <v/>
      </c>
      <c r="E271" s="4" t="str">
        <f ca="1">IFERROR(IF(日收益率!$I270&gt;日收益率!$J270,IF('排序（修正久期）'!E270=1,日收益率!E271,""),IF('排序（修正久期）'!E270=MAX('排序（修正久期）'!$B270:$F270),日收益率!E271,"")),"")</f>
        <v/>
      </c>
      <c r="F271" s="4" t="str">
        <f ca="1">IFERROR(IF(日收益率!$I270&gt;日收益率!$J270,IF('排序（修正久期）'!F270=1,日收益率!F271,""),IF('排序（修正久期）'!F270=MAX('排序（修正久期）'!$B270:$F270),日收益率!F271,"")),"")</f>
        <v/>
      </c>
      <c r="H271" s="9">
        <f t="shared" ca="1" si="4"/>
        <v>1.2418617799448588</v>
      </c>
    </row>
    <row r="272" spans="1:8" x14ac:dyDescent="0.15">
      <c r="A272" s="1">
        <v>42684</v>
      </c>
      <c r="B272" s="4" t="str">
        <f ca="1">IFERROR(IF(日收益率!$I271&gt;日收益率!$J271,IF('排序（修正久期）'!B271=1,日收益率!B272,""),IF('排序（修正久期）'!B271=MAX('排序（修正久期）'!$B271:$F271),日收益率!B272,"")),"")</f>
        <v/>
      </c>
      <c r="C272" s="4">
        <f ca="1">IFERROR(IF(日收益率!$I271&gt;日收益率!$J271,IF('排序（修正久期）'!C271=1,日收益率!C272,""),IF('排序（修正久期）'!C271=MAX('排序（修正久期）'!$B271:$F271),日收益率!C272,"")),"")</f>
        <v>2.7264445343884169E-3</v>
      </c>
      <c r="D272" s="4" t="str">
        <f ca="1">IFERROR(IF(日收益率!$I271&gt;日收益率!$J271,IF('排序（修正久期）'!D271=1,日收益率!D272,""),IF('排序（修正久期）'!D271=MAX('排序（修正久期）'!$B271:$F271),日收益率!D272,"")),"")</f>
        <v/>
      </c>
      <c r="E272" s="4" t="str">
        <f ca="1">IFERROR(IF(日收益率!$I271&gt;日收益率!$J271,IF('排序（修正久期）'!E271=1,日收益率!E272,""),IF('排序（修正久期）'!E271=MAX('排序（修正久期）'!$B271:$F271),日收益率!E272,"")),"")</f>
        <v/>
      </c>
      <c r="F272" s="4" t="str">
        <f ca="1">IFERROR(IF(日收益率!$I271&gt;日收益率!$J271,IF('排序（修正久期）'!F271=1,日收益率!F272,""),IF('排序（修正久期）'!F271=MAX('排序（修正久期）'!$B271:$F271),日收益率!F272,"")),"")</f>
        <v/>
      </c>
      <c r="H272" s="9">
        <f t="shared" ca="1" si="4"/>
        <v>1.2452476472072553</v>
      </c>
    </row>
    <row r="273" spans="1:8" x14ac:dyDescent="0.15">
      <c r="A273" s="1">
        <v>42685</v>
      </c>
      <c r="B273" s="4" t="str">
        <f ca="1">IFERROR(IF(日收益率!$I272&gt;日收益率!$J272,IF('排序（修正久期）'!B272=1,日收益率!B273,""),IF('排序（修正久期）'!B272=MAX('排序（修正久期）'!$B272:$F272),日收益率!B273,"")),"")</f>
        <v/>
      </c>
      <c r="C273" s="4">
        <f ca="1">IFERROR(IF(日收益率!$I272&gt;日收益率!$J272,IF('排序（修正久期）'!C272=1,日收益率!C273,""),IF('排序（修正久期）'!C272=MAX('排序（修正久期）'!$B272:$F272),日收益率!C273,"")),"")</f>
        <v>2.2351804250786422E-4</v>
      </c>
      <c r="D273" s="4" t="str">
        <f ca="1">IFERROR(IF(日收益率!$I272&gt;日收益率!$J272,IF('排序（修正久期）'!D272=1,日收益率!D273,""),IF('排序（修正久期）'!D272=MAX('排序（修正久期）'!$B272:$F272),日收益率!D273,"")),"")</f>
        <v/>
      </c>
      <c r="E273" s="4" t="str">
        <f ca="1">IFERROR(IF(日收益率!$I272&gt;日收益率!$J272,IF('排序（修正久期）'!E272=1,日收益率!E273,""),IF('排序（修正久期）'!E272=MAX('排序（修正久期）'!$B272:$F272),日收益率!E273,"")),"")</f>
        <v/>
      </c>
      <c r="F273" s="4" t="str">
        <f ca="1">IFERROR(IF(日收益率!$I272&gt;日收益率!$J272,IF('排序（修正久期）'!F272=1,日收益率!F273,""),IF('排序（修正久期）'!F272=MAX('排序（修正久期）'!$B272:$F272),日收益率!F273,"")),"")</f>
        <v/>
      </c>
      <c r="H273" s="9">
        <f t="shared" ca="1" si="4"/>
        <v>1.2455259825237965</v>
      </c>
    </row>
    <row r="274" spans="1:8" x14ac:dyDescent="0.15">
      <c r="A274" s="1">
        <v>42688</v>
      </c>
      <c r="B274" s="4" t="str">
        <f ca="1">IFERROR(IF(日收益率!$I273&gt;日收益率!$J273,IF('排序（修正久期）'!B273=1,日收益率!B274,""),IF('排序（修正久期）'!B273=MAX('排序（修正久期）'!$B273:$F273),日收益率!B274,"")),"")</f>
        <v/>
      </c>
      <c r="C274" s="4">
        <f ca="1">IFERROR(IF(日收益率!$I273&gt;日收益率!$J273,IF('排序（修正久期）'!C273=1,日收益率!C274,""),IF('排序（修正久期）'!C273=MAX('排序（修正久期）'!$B273:$F273),日收益率!C274,"")),"")</f>
        <v>-2.7841495395900528E-3</v>
      </c>
      <c r="D274" s="4" t="str">
        <f ca="1">IFERROR(IF(日收益率!$I273&gt;日收益率!$J273,IF('排序（修正久期）'!D273=1,日收益率!D274,""),IF('排序（修正久期）'!D273=MAX('排序（修正久期）'!$B273:$F273),日收益率!D274,"")),"")</f>
        <v/>
      </c>
      <c r="E274" s="4" t="str">
        <f ca="1">IFERROR(IF(日收益率!$I273&gt;日收益率!$J273,IF('排序（修正久期）'!E273=1,日收益率!E274,""),IF('排序（修正久期）'!E273=MAX('排序（修正久期）'!$B273:$F273),日收益率!E274,"")),"")</f>
        <v/>
      </c>
      <c r="F274" s="4" t="str">
        <f ca="1">IFERROR(IF(日收益率!$I273&gt;日收益率!$J273,IF('排序（修正久期）'!F273=1,日收益率!F274,""),IF('排序（修正久期）'!F273=MAX('排序（修正久期）'!$B273:$F273),日收益率!F274,"")),"")</f>
        <v/>
      </c>
      <c r="H274" s="9">
        <f t="shared" ca="1" si="4"/>
        <v>1.2420582519330055</v>
      </c>
    </row>
    <row r="275" spans="1:8" x14ac:dyDescent="0.15">
      <c r="A275" s="1">
        <v>42689</v>
      </c>
      <c r="B275" s="4" t="str">
        <f ca="1">IFERROR(IF(日收益率!$I274&gt;日收益率!$J274,IF('排序（修正久期）'!B274=1,日收益率!B275,""),IF('排序（修正久期）'!B274=MAX('排序（修正久期）'!$B274:$F274),日收益率!B275,"")),"")</f>
        <v/>
      </c>
      <c r="C275" s="4">
        <f ca="1">IFERROR(IF(日收益率!$I274&gt;日收益率!$J274,IF('排序（修正久期）'!C274=1,日收益率!C275,""),IF('排序（修正久期）'!C274=MAX('排序（修正久期）'!$B274:$F274),日收益率!C275,"")),"")</f>
        <v>-3.7212453715115279E-3</v>
      </c>
      <c r="D275" s="4" t="str">
        <f ca="1">IFERROR(IF(日收益率!$I274&gt;日收益率!$J274,IF('排序（修正久期）'!D274=1,日收益率!D275,""),IF('排序（修正久期）'!D274=MAX('排序（修正久期）'!$B274:$F274),日收益率!D275,"")),"")</f>
        <v/>
      </c>
      <c r="E275" s="4" t="str">
        <f ca="1">IFERROR(IF(日收益率!$I274&gt;日收益率!$J274,IF('排序（修正久期）'!E274=1,日收益率!E275,""),IF('排序（修正久期）'!E274=MAX('排序（修正久期）'!$B274:$F274),日收益率!E275,"")),"")</f>
        <v/>
      </c>
      <c r="F275" s="4" t="str">
        <f ca="1">IFERROR(IF(日收益率!$I274&gt;日收益率!$J274,IF('排序（修正久期）'!F274=1,日收益率!F275,""),IF('排序（修正久期）'!F274=MAX('排序（修正久期）'!$B274:$F274),日收益率!F275,"")),"")</f>
        <v/>
      </c>
      <c r="H275" s="9">
        <f t="shared" ca="1" si="4"/>
        <v>1.237436248411852</v>
      </c>
    </row>
    <row r="276" spans="1:8" x14ac:dyDescent="0.15">
      <c r="A276" s="1">
        <v>42690</v>
      </c>
      <c r="B276" s="4" t="str">
        <f ca="1">IFERROR(IF(日收益率!$I275&gt;日收益率!$J275,IF('排序（修正久期）'!B275=1,日收益率!B276,""),IF('排序（修正久期）'!B275=MAX('排序（修正久期）'!$B275:$F275),日收益率!B276,"")),"")</f>
        <v/>
      </c>
      <c r="C276" s="4">
        <f ca="1">IFERROR(IF(日收益率!$I275&gt;日收益率!$J275,IF('排序（修正久期）'!C275=1,日收益率!C276,""),IF('排序（修正久期）'!C275=MAX('排序（修正久期）'!$B275:$F275),日收益率!C276,"")),"")</f>
        <v>4.1810334562053519E-4</v>
      </c>
      <c r="D276" s="4" t="str">
        <f ca="1">IFERROR(IF(日收益率!$I275&gt;日收益率!$J275,IF('排序（修正久期）'!D275=1,日收益率!D276,""),IF('排序（修正久期）'!D275=MAX('排序（修正久期）'!$B275:$F275),日收益率!D276,"")),"")</f>
        <v/>
      </c>
      <c r="E276" s="4" t="str">
        <f ca="1">IFERROR(IF(日收益率!$I275&gt;日收益率!$J275,IF('排序（修正久期）'!E275=1,日收益率!E276,""),IF('排序（修正久期）'!E275=MAX('排序（修正久期）'!$B275:$F275),日收益率!E276,"")),"")</f>
        <v/>
      </c>
      <c r="F276" s="4" t="str">
        <f ca="1">IFERROR(IF(日收益率!$I275&gt;日收益率!$J275,IF('排序（修正久期）'!F275=1,日收益率!F276,""),IF('排序（修正久期）'!F275=MAX('排序（修正久期）'!$B275:$F275),日收益率!F276,"")),"")</f>
        <v/>
      </c>
      <c r="H276" s="9">
        <f t="shared" ca="1" si="4"/>
        <v>1.2379536246473051</v>
      </c>
    </row>
    <row r="277" spans="1:8" x14ac:dyDescent="0.15">
      <c r="A277" s="1">
        <v>42691</v>
      </c>
      <c r="B277" s="4" t="str">
        <f ca="1">IFERROR(IF(日收益率!$I276&gt;日收益率!$J276,IF('排序（修正久期）'!B276=1,日收益率!B277,""),IF('排序（修正久期）'!B276=MAX('排序（修正久期）'!$B276:$F276),日收益率!B277,"")),"")</f>
        <v/>
      </c>
      <c r="C277" s="4">
        <f ca="1">IFERROR(IF(日收益率!$I276&gt;日收益率!$J276,IF('排序（修正久期）'!C276=1,日收益率!C277,""),IF('排序（修正久期）'!C276=MAX('排序（修正久期）'!$B276:$F276),日收益率!C277,"")),"")</f>
        <v>-1.3199137691605189E-3</v>
      </c>
      <c r="D277" s="4" t="str">
        <f ca="1">IFERROR(IF(日收益率!$I276&gt;日收益率!$J276,IF('排序（修正久期）'!D276=1,日收益率!D277,""),IF('排序（修正久期）'!D276=MAX('排序（修正久期）'!$B276:$F276),日收益率!D277,"")),"")</f>
        <v/>
      </c>
      <c r="E277" s="4" t="str">
        <f ca="1">IFERROR(IF(日收益率!$I276&gt;日收益率!$J276,IF('排序（修正久期）'!E276=1,日收益率!E277,""),IF('排序（修正久期）'!E276=MAX('排序（修正久期）'!$B276:$F276),日收益率!E277,"")),"")</f>
        <v/>
      </c>
      <c r="F277" s="4" t="str">
        <f ca="1">IFERROR(IF(日收益率!$I276&gt;日收益率!$J276,IF('排序（修正久期）'!F276=1,日收益率!F277,""),IF('排序（修正久期）'!F276=MAX('排序（修正久期）'!$B276:$F276),日收益率!F277,"")),"")</f>
        <v/>
      </c>
      <c r="H277" s="9">
        <f t="shared" ca="1" si="4"/>
        <v>1.236319632612551</v>
      </c>
    </row>
    <row r="278" spans="1:8" x14ac:dyDescent="0.15">
      <c r="A278" s="1">
        <v>42692</v>
      </c>
      <c r="B278" s="4" t="str">
        <f ca="1">IFERROR(IF(日收益率!$I277&gt;日收益率!$J277,IF('排序（修正久期）'!B277=1,日收益率!B278,""),IF('排序（修正久期）'!B277=MAX('排序（修正久期）'!$B277:$F277),日收益率!B278,"")),"")</f>
        <v/>
      </c>
      <c r="C278" s="4">
        <f ca="1">IFERROR(IF(日收益率!$I277&gt;日收益率!$J277,IF('排序（修正久期）'!C277=1,日收益率!C278,""),IF('排序（修正久期）'!C277=MAX('排序（修正久期）'!$B277:$F277),日收益率!C278,"")),"")</f>
        <v>-1.6156543665046819E-4</v>
      </c>
      <c r="D278" s="4" t="str">
        <f ca="1">IFERROR(IF(日收益率!$I277&gt;日收益率!$J277,IF('排序（修正久期）'!D277=1,日收益率!D278,""),IF('排序（修正久期）'!D277=MAX('排序（修正久期）'!$B277:$F277),日收益率!D278,"")),"")</f>
        <v/>
      </c>
      <c r="E278" s="4" t="str">
        <f ca="1">IFERROR(IF(日收益率!$I277&gt;日收益率!$J277,IF('排序（修正久期）'!E277=1,日收益率!E278,""),IF('排序（修正久期）'!E277=MAX('排序（修正久期）'!$B277:$F277),日收益率!E278,"")),"")</f>
        <v/>
      </c>
      <c r="F278" s="4" t="str">
        <f ca="1">IFERROR(IF(日收益率!$I277&gt;日收益率!$J277,IF('排序（修正久期）'!F277=1,日收益率!F278,""),IF('排序（修正久期）'!F277=MAX('排序（修正久期）'!$B277:$F277),日收益率!F278,"")),"")</f>
        <v/>
      </c>
      <c r="H278" s="9">
        <f t="shared" ca="1" si="4"/>
        <v>1.2361198860912683</v>
      </c>
    </row>
    <row r="279" spans="1:8" x14ac:dyDescent="0.15">
      <c r="A279" s="1">
        <v>42695</v>
      </c>
      <c r="B279" s="4" t="str">
        <f ca="1">IFERROR(IF(日收益率!$I278&gt;日收益率!$J278,IF('排序（修正久期）'!B278=1,日收益率!B279,""),IF('排序（修正久期）'!B278=MAX('排序（修正久期）'!$B278:$F278),日收益率!B279,"")),"")</f>
        <v/>
      </c>
      <c r="C279" s="4">
        <f ca="1">IFERROR(IF(日收益率!$I278&gt;日收益率!$J278,IF('排序（修正久期）'!C278=1,日收益率!C279,""),IF('排序（修正久期）'!C278=MAX('排序（修正久期）'!$B278:$F278),日收益率!C279,"")),"")</f>
        <v>-2.0318149909270833E-3</v>
      </c>
      <c r="D279" s="4" t="str">
        <f ca="1">IFERROR(IF(日收益率!$I278&gt;日收益率!$J278,IF('排序（修正久期）'!D278=1,日收益率!D279,""),IF('排序（修正久期）'!D278=MAX('排序（修正久期）'!$B278:$F278),日收益率!D279,"")),"")</f>
        <v/>
      </c>
      <c r="E279" s="4" t="str">
        <f ca="1">IFERROR(IF(日收益率!$I278&gt;日收益率!$J278,IF('排序（修正久期）'!E278=1,日收益率!E279,""),IF('排序（修正久期）'!E278=MAX('排序（修正久期）'!$B278:$F278),日收益率!E279,"")),"")</f>
        <v/>
      </c>
      <c r="F279" s="4" t="str">
        <f ca="1">IFERROR(IF(日收益率!$I278&gt;日收益率!$J278,IF('排序（修正久期）'!F278=1,日收益率!F279,""),IF('排序（修正久期）'!F278=MAX('排序（修正久期）'!$B278:$F278),日收益率!F279,"")),"")</f>
        <v/>
      </c>
      <c r="H279" s="9">
        <f t="shared" ca="1" si="4"/>
        <v>1.2336083191761249</v>
      </c>
    </row>
    <row r="280" spans="1:8" x14ac:dyDescent="0.15">
      <c r="A280" s="1">
        <v>42696</v>
      </c>
      <c r="B280" s="4" t="str">
        <f ca="1">IFERROR(IF(日收益率!$I279&gt;日收益率!$J279,IF('排序（修正久期）'!B279=1,日收益率!B280,""),IF('排序（修正久期）'!B279=MAX('排序（修正久期）'!$B279:$F279),日收益率!B280,"")),"")</f>
        <v/>
      </c>
      <c r="C280" s="4">
        <f ca="1">IFERROR(IF(日收益率!$I279&gt;日收益率!$J279,IF('排序（修正久期）'!C279=1,日收益率!C280,""),IF('排序（修正久期）'!C279=MAX('排序（修正久期）'!$B279:$F279),日收益率!C280,"")),"")</f>
        <v>-3.7467350449129633E-3</v>
      </c>
      <c r="D280" s="4" t="str">
        <f ca="1">IFERROR(IF(日收益率!$I279&gt;日收益率!$J279,IF('排序（修正久期）'!D279=1,日收益率!D280,""),IF('排序（修正久期）'!D279=MAX('排序（修正久期）'!$B279:$F279),日收益率!D280,"")),"")</f>
        <v/>
      </c>
      <c r="E280" s="4" t="str">
        <f ca="1">IFERROR(IF(日收益率!$I279&gt;日收益率!$J279,IF('排序（修正久期）'!E279=1,日收益率!E280,""),IF('排序（修正久期）'!E279=MAX('排序（修正久期）'!$B279:$F279),日收益率!E280,"")),"")</f>
        <v/>
      </c>
      <c r="F280" s="4" t="str">
        <f ca="1">IFERROR(IF(日收益率!$I279&gt;日收益率!$J279,IF('排序（修正久期）'!F279=1,日收益率!F280,""),IF('排序（修正久期）'!F279=MAX('排序（修正久期）'!$B279:$F279),日收益率!F280,"")),"")</f>
        <v/>
      </c>
      <c r="H280" s="9">
        <f t="shared" ca="1" si="4"/>
        <v>1.2289863156549716</v>
      </c>
    </row>
    <row r="281" spans="1:8" x14ac:dyDescent="0.15">
      <c r="A281" s="1">
        <v>42697</v>
      </c>
      <c r="B281" s="4" t="str">
        <f ca="1">IFERROR(IF(日收益率!$I280&gt;日收益率!$J280,IF('排序（修正久期）'!B280=1,日收益率!B281,""),IF('排序（修正久期）'!B280=MAX('排序（修正久期）'!$B280:$F280),日收益率!B281,"")),"")</f>
        <v/>
      </c>
      <c r="C281" s="4">
        <f ca="1">IFERROR(IF(日收益率!$I280&gt;日收益率!$J280,IF('排序（修正久期）'!C280=1,日收益率!C281,""),IF('排序（修正久期）'!C280=MAX('排序（修正久期）'!$B280:$F280),日收益率!C281,"")),"")</f>
        <v>1.587993067184712E-3</v>
      </c>
      <c r="D281" s="4" t="str">
        <f ca="1">IFERROR(IF(日收益率!$I280&gt;日收益率!$J280,IF('排序（修正久期）'!D280=1,日收益率!D281,""),IF('排序（修正久期）'!D280=MAX('排序（修正久期）'!$B280:$F280),日收益率!D281,"")),"")</f>
        <v/>
      </c>
      <c r="E281" s="4" t="str">
        <f ca="1">IFERROR(IF(日收益率!$I280&gt;日收益率!$J280,IF('排序（修正久期）'!E280=1,日收益率!E281,""),IF('排序（修正久期）'!E280=MAX('排序（修正久期）'!$B280:$F280),日收益率!E281,"")),"")</f>
        <v/>
      </c>
      <c r="F281" s="4" t="str">
        <f ca="1">IFERROR(IF(日收益率!$I280&gt;日收益率!$J280,IF('排序（修正久期）'!F280=1,日收益率!F281,""),IF('排序（修正久期）'!F280=MAX('排序（修正久期）'!$B280:$F280),日收益率!F281,"")),"")</f>
        <v/>
      </c>
      <c r="H281" s="9">
        <f t="shared" ca="1" si="4"/>
        <v>1.2309379374038967</v>
      </c>
    </row>
    <row r="282" spans="1:8" x14ac:dyDescent="0.15">
      <c r="A282" s="1">
        <v>42698</v>
      </c>
      <c r="B282" s="4" t="str">
        <f ca="1">IFERROR(IF(日收益率!$I281&gt;日收益率!$J281,IF('排序（修正久期）'!B281=1,日收益率!B282,""),IF('排序（修正久期）'!B281=MAX('排序（修正久期）'!$B281:$F281),日收益率!B282,"")),"")</f>
        <v/>
      </c>
      <c r="C282" s="4">
        <f ca="1">IFERROR(IF(日收益率!$I281&gt;日收益率!$J281,IF('排序（修正久期）'!C281=1,日收益率!C282,""),IF('排序（修正久期）'!C281=MAX('排序（修正久期）'!$B281:$F281),日收益率!C282,"")),"")</f>
        <v>-1.3274365710105318E-3</v>
      </c>
      <c r="D282" s="4" t="str">
        <f ca="1">IFERROR(IF(日收益率!$I281&gt;日收益率!$J281,IF('排序（修正久期）'!D281=1,日收益率!D282,""),IF('排序（修正久期）'!D281=MAX('排序（修正久期）'!$B281:$F281),日收益率!D282,"")),"")</f>
        <v/>
      </c>
      <c r="E282" s="4" t="str">
        <f ca="1">IFERROR(IF(日收益率!$I281&gt;日收益率!$J281,IF('排序（修正久期）'!E281=1,日收益率!E282,""),IF('排序（修正久期）'!E281=MAX('排序（修正久期）'!$B281:$F281),日收益率!E282,"")),"")</f>
        <v/>
      </c>
      <c r="F282" s="4" t="str">
        <f ca="1">IFERROR(IF(日收益率!$I281&gt;日收益率!$J281,IF('排序（修正久期）'!F281=1,日收益率!F282,""),IF('排序（修正久期）'!F281=MAX('排序（修正久期）'!$B281:$F281),日收益率!F282,"")),"")</f>
        <v/>
      </c>
      <c r="H282" s="9">
        <f t="shared" ca="1" si="4"/>
        <v>1.2293039453691426</v>
      </c>
    </row>
    <row r="283" spans="1:8" x14ac:dyDescent="0.15">
      <c r="A283" s="1">
        <v>42699</v>
      </c>
      <c r="B283" s="4" t="str">
        <f ca="1">IFERROR(IF(日收益率!$I282&gt;日收益率!$J282,IF('排序（修正久期）'!B282=1,日收益率!B283,""),IF('排序（修正久期）'!B282=MAX('排序（修正久期）'!$B282:$F282),日收益率!B283,"")),"")</f>
        <v/>
      </c>
      <c r="C283" s="4">
        <f ca="1">IFERROR(IF(日收益率!$I282&gt;日收益率!$J282,IF('排序（修正久期）'!C282=1,日收益率!C283,""),IF('排序（修正久期）'!C282=MAX('排序（修正久期）'!$B282:$F282),日收益率!C283,"")),"")</f>
        <v>1.3931305080927547E-3</v>
      </c>
      <c r="D283" s="4" t="str">
        <f ca="1">IFERROR(IF(日收益率!$I282&gt;日收益率!$J282,IF('排序（修正久期）'!D282=1,日收益率!D283,""),IF('排序（修正久期）'!D282=MAX('排序（修正久期）'!$B282:$F282),日收益率!D283,"")),"")</f>
        <v/>
      </c>
      <c r="E283" s="4" t="str">
        <f ca="1">IFERROR(IF(日收益率!$I282&gt;日收益率!$J282,IF('排序（修正久期）'!E282=1,日收益率!E283,""),IF('排序（修正久期）'!E282=MAX('排序（修正久期）'!$B282:$F282),日收益率!E283,"")),"")</f>
        <v/>
      </c>
      <c r="F283" s="4" t="str">
        <f ca="1">IFERROR(IF(日收益率!$I282&gt;日收益率!$J282,IF('排序（修正久期）'!F282=1,日收益率!F283,""),IF('排序（修正久期）'!F282=MAX('排序（修正久期）'!$B282:$F282),日收益率!F283,"")),"")</f>
        <v/>
      </c>
      <c r="H283" s="9">
        <f t="shared" ca="1" si="4"/>
        <v>1.231016526199155</v>
      </c>
    </row>
    <row r="284" spans="1:8" x14ac:dyDescent="0.15">
      <c r="A284" s="1">
        <v>42702</v>
      </c>
      <c r="B284" s="4" t="str">
        <f ca="1">IFERROR(IF(日收益率!$I283&gt;日收益率!$J283,IF('排序（修正久期）'!B283=1,日收益率!B284,""),IF('排序（修正久期）'!B283=MAX('排序（修正久期）'!$B283:$F283),日收益率!B284,"")),"")</f>
        <v/>
      </c>
      <c r="C284" s="4">
        <f ca="1">IFERROR(IF(日收益率!$I283&gt;日收益率!$J283,IF('排序（修正久期）'!C283=1,日收益率!C284,""),IF('排序（修正久期）'!C283=MAX('排序（修正久期）'!$B283:$F283),日收益率!C284,"")),"")</f>
        <v>1.5521238294233797E-3</v>
      </c>
      <c r="D284" s="4" t="str">
        <f ca="1">IFERROR(IF(日收益率!$I283&gt;日收益率!$J283,IF('排序（修正久期）'!D283=1,日收益率!D284,""),IF('排序（修正久期）'!D283=MAX('排序（修正久期）'!$B283:$F283),日收益率!D284,"")),"")</f>
        <v/>
      </c>
      <c r="E284" s="4" t="str">
        <f ca="1">IFERROR(IF(日收益率!$I283&gt;日收益率!$J283,IF('排序（修正久期）'!E283=1,日收益率!E284,""),IF('排序（修正久期）'!E283=MAX('排序（修正久期）'!$B283:$F283),日收益率!E284,"")),"")</f>
        <v/>
      </c>
      <c r="F284" s="4" t="str">
        <f ca="1">IFERROR(IF(日收益率!$I283&gt;日收益率!$J283,IF('排序（修正久期）'!F283=1,日收益率!F284,""),IF('排序（修正久期）'!F283=MAX('排序（修正久期）'!$B283:$F283),日收益率!F284,"")),"")</f>
        <v/>
      </c>
      <c r="H284" s="9">
        <f t="shared" ca="1" si="4"/>
        <v>1.2329272162838827</v>
      </c>
    </row>
    <row r="285" spans="1:8" x14ac:dyDescent="0.15">
      <c r="A285" s="1">
        <v>42703</v>
      </c>
      <c r="B285" s="4" t="str">
        <f ca="1">IFERROR(IF(日收益率!$I284&gt;日收益率!$J284,IF('排序（修正久期）'!B284=1,日收益率!B285,""),IF('排序（修正久期）'!B284=MAX('排序（修正久期）'!$B284:$F284),日收益率!B285,"")),"")</f>
        <v/>
      </c>
      <c r="C285" s="4">
        <f ca="1">IFERROR(IF(日收益率!$I284&gt;日收益率!$J284,IF('排序（修正久期）'!C284=1,日收益率!C285,""),IF('排序（修正久期）'!C284=MAX('排序（修正久期）'!$B284:$F284),日收益率!C285,"")),"")</f>
        <v>-1.6161160097736271E-3</v>
      </c>
      <c r="D285" s="4" t="str">
        <f ca="1">IFERROR(IF(日收益率!$I284&gt;日收益率!$J284,IF('排序（修正久期）'!D284=1,日收益率!D285,""),IF('排序（修正久期）'!D284=MAX('排序（修正久期）'!$B284:$F284),日收益率!D285,"")),"")</f>
        <v/>
      </c>
      <c r="E285" s="4" t="str">
        <f ca="1">IFERROR(IF(日收益率!$I284&gt;日收益率!$J284,IF('排序（修正久期）'!E284=1,日收益率!E285,""),IF('排序（修正久期）'!E284=MAX('排序（修正久期）'!$B284:$F284),日收益率!E285,"")),"")</f>
        <v/>
      </c>
      <c r="F285" s="4" t="str">
        <f ca="1">IFERROR(IF(日收益率!$I284&gt;日收益率!$J284,IF('排序（修正久期）'!F284=1,日收益率!F285,""),IF('排序（修正久期）'!F284=MAX('排序（修正久期）'!$B284:$F284),日收益率!F285,"")),"")</f>
        <v/>
      </c>
      <c r="H285" s="9">
        <f t="shared" ca="1" si="4"/>
        <v>1.2309346628707607</v>
      </c>
    </row>
    <row r="286" spans="1:8" x14ac:dyDescent="0.15">
      <c r="A286" s="1">
        <v>42704</v>
      </c>
      <c r="B286" s="4" t="str">
        <f ca="1">IFERROR(IF(日收益率!$I285&gt;日收益率!$J285,IF('排序（修正久期）'!B285=1,日收益率!B286,""),IF('排序（修正久期）'!B285=MAX('排序（修正久期）'!$B285:$F285),日收益率!B286,"")),"")</f>
        <v/>
      </c>
      <c r="C286" s="4">
        <f ca="1">IFERROR(IF(日收益率!$I285&gt;日收益率!$J285,IF('排序（修正久期）'!C285=1,日收益率!C286,""),IF('排序（修正久期）'!C285=MAX('排序（修正久期）'!$B285:$F285),日收益率!C286,"")),"")</f>
        <v>-5.5066152538563173E-4</v>
      </c>
      <c r="D286" s="4" t="str">
        <f ca="1">IFERROR(IF(日收益率!$I285&gt;日收益率!$J285,IF('排序（修正久期）'!D285=1,日收益率!D286,""),IF('排序（修正久期）'!D285=MAX('排序（修正久期）'!$B285:$F285),日收益率!D286,"")),"")</f>
        <v/>
      </c>
      <c r="E286" s="4" t="str">
        <f ca="1">IFERROR(IF(日收益率!$I285&gt;日收益率!$J285,IF('排序（修正久期）'!E285=1,日收益率!E286,""),IF('排序（修正久期）'!E285=MAX('排序（修正久期）'!$B285:$F285),日收益率!E286,"")),"")</f>
        <v/>
      </c>
      <c r="F286" s="4" t="str">
        <f ca="1">IFERROR(IF(日收益率!$I285&gt;日收益率!$J285,IF('排序（修正久期）'!F285=1,日收益率!F286,""),IF('排序（修正久期）'!F285=MAX('排序（修正久期）'!$B285:$F285),日收益率!F286,"")),"")</f>
        <v/>
      </c>
      <c r="H286" s="9">
        <f t="shared" ca="1" si="4"/>
        <v>1.2302568345116542</v>
      </c>
    </row>
    <row r="287" spans="1:8" x14ac:dyDescent="0.15">
      <c r="A287" s="1">
        <v>42705</v>
      </c>
      <c r="B287" s="4" t="str">
        <f ca="1">IFERROR(IF(日收益率!$I286&gt;日收益率!$J286,IF('排序（修正久期）'!B286=1,日收益率!B287,""),IF('排序（修正久期）'!B286=MAX('排序（修正久期）'!$B286:$F286),日收益率!B287,"")),"")</f>
        <v/>
      </c>
      <c r="C287" s="4">
        <f ca="1">IFERROR(IF(日收益率!$I286&gt;日收益率!$J286,IF('排序（修正久期）'!C286=1,日收益率!C287,""),IF('排序（修正久期）'!C286=MAX('排序（修正久期）'!$B286:$F286),日收益率!C287,"")),"")</f>
        <v>7.1199573068736477E-4</v>
      </c>
      <c r="D287" s="4" t="str">
        <f ca="1">IFERROR(IF(日收益率!$I286&gt;日收益率!$J286,IF('排序（修正久期）'!D286=1,日收益率!D287,""),IF('排序（修正久期）'!D286=MAX('排序（修正久期）'!$B286:$F286),日收益率!D287,"")),"")</f>
        <v/>
      </c>
      <c r="E287" s="4" t="str">
        <f ca="1">IFERROR(IF(日收益率!$I286&gt;日收益率!$J286,IF('排序（修正久期）'!E286=1,日收益率!E287,""),IF('排序（修正久期）'!E286=MAX('排序（修正久期）'!$B286:$F286),日收益率!E287,"")),"")</f>
        <v/>
      </c>
      <c r="F287" s="4" t="str">
        <f ca="1">IFERROR(IF(日收益率!$I286&gt;日收益率!$J286,IF('排序（修正久期）'!F286=1,日收益率!F287,""),IF('排序（修正久期）'!F286=MAX('排序（修正久期）'!$B286:$F286),日收益率!F287,"")),"")</f>
        <v/>
      </c>
      <c r="H287" s="9">
        <f t="shared" ca="1" si="4"/>
        <v>1.2311327721254754</v>
      </c>
    </row>
    <row r="288" spans="1:8" x14ac:dyDescent="0.15">
      <c r="A288" s="1">
        <v>42706</v>
      </c>
      <c r="B288" s="4" t="str">
        <f ca="1">IFERROR(IF(日收益率!$I287&gt;日收益率!$J287,IF('排序（修正久期）'!B287=1,日收益率!B288,""),IF('排序（修正久期）'!B287=MAX('排序（修正久期）'!$B287:$F287),日收益率!B288,"")),"")</f>
        <v/>
      </c>
      <c r="C288" s="4">
        <f ca="1">IFERROR(IF(日收益率!$I287&gt;日收益率!$J287,IF('排序（修正久期）'!C287=1,日收益率!C288,""),IF('排序（修正久期）'!C287=MAX('排序（修正久期）'!$B287:$F287),日收益率!C288,"")),"")</f>
        <v>3.2316236315454994E-4</v>
      </c>
      <c r="D288" s="4" t="str">
        <f ca="1">IFERROR(IF(日收益率!$I287&gt;日收益率!$J287,IF('排序（修正久期）'!D287=1,日收益率!D288,""),IF('排序（修正久期）'!D287=MAX('排序（修正久期）'!$B287:$F287),日收益率!D288,"")),"")</f>
        <v/>
      </c>
      <c r="E288" s="4" t="str">
        <f ca="1">IFERROR(IF(日收益率!$I287&gt;日收益率!$J287,IF('排序（修正久期）'!E287=1,日收益率!E288,""),IF('排序（修正久期）'!E287=MAX('排序（修正久期）'!$B287:$F287),日收益率!E288,"")),"")</f>
        <v/>
      </c>
      <c r="F288" s="4" t="str">
        <f ca="1">IFERROR(IF(日收益率!$I287&gt;日收益率!$J287,IF('排序（修正久期）'!F287=1,日收益率!F288,""),IF('排序（修正久期）'!F287=MAX('排序（修正久期）'!$B287:$F287),日收益率!F288,"")),"")</f>
        <v/>
      </c>
      <c r="H288" s="9">
        <f t="shared" ca="1" si="4"/>
        <v>1.2315306279014726</v>
      </c>
    </row>
    <row r="289" spans="1:8" x14ac:dyDescent="0.15">
      <c r="A289" s="1">
        <v>42709</v>
      </c>
      <c r="B289" s="4" t="str">
        <f ca="1">IFERROR(IF(日收益率!$I288&gt;日收益率!$J288,IF('排序（修正久期）'!B288=1,日收益率!B289,""),IF('排序（修正久期）'!B288=MAX('排序（修正久期）'!$B288:$F288),日收益率!B289,"")),"")</f>
        <v/>
      </c>
      <c r="C289" s="4">
        <f ca="1">IFERROR(IF(日收益率!$I288&gt;日收益率!$J288,IF('排序（修正久期）'!C288=1,日收益率!C289,""),IF('排序（修正久期）'!C288=MAX('排序（修正久期）'!$B288:$F288),日收益率!C289,"")),"")</f>
        <v>6.780228852665271E-4</v>
      </c>
      <c r="D289" s="4" t="str">
        <f ca="1">IFERROR(IF(日收益率!$I288&gt;日收益率!$J288,IF('排序（修正久期）'!D288=1,日收益率!D289,""),IF('排序（修正久期）'!D288=MAX('排序（修正久期）'!$B288:$F288),日收益率!D289,"")),"")</f>
        <v/>
      </c>
      <c r="E289" s="4" t="str">
        <f ca="1">IFERROR(IF(日收益率!$I288&gt;日收益率!$J288,IF('排序（修正久期）'!E288=1,日收益率!E289,""),IF('排序（修正久期）'!E288=MAX('排序（修正久期）'!$B288:$F288),日收益率!E289,"")),"")</f>
        <v/>
      </c>
      <c r="F289" s="4" t="str">
        <f ca="1">IFERROR(IF(日收益率!$I288&gt;日收益率!$J288,IF('排序（修正久期）'!F288=1,日收益率!F289,""),IF('排序（修正久期）'!F288=MAX('排序（修正久期）'!$B288:$F288),日收益率!F289,"")),"")</f>
        <v/>
      </c>
      <c r="H289" s="9">
        <f t="shared" ca="1" si="4"/>
        <v>1.2323656338510964</v>
      </c>
    </row>
    <row r="290" spans="1:8" x14ac:dyDescent="0.15">
      <c r="A290" s="1">
        <v>42710</v>
      </c>
      <c r="B290" s="4" t="str">
        <f ca="1">IFERROR(IF(日收益率!$I289&gt;日收益率!$J289,IF('排序（修正久期）'!B289=1,日收益率!B290,""),IF('排序（修正久期）'!B289=MAX('排序（修正久期）'!$B289:$F289),日收益率!B290,"")),"")</f>
        <v/>
      </c>
      <c r="C290" s="4">
        <f ca="1">IFERROR(IF(日收益率!$I289&gt;日收益率!$J289,IF('排序（修正久期）'!C289=1,日收益率!C290,""),IF('排序（修正久期）'!C289=MAX('排序（修正久期）'!$B289:$F289),日收益率!C290,"")),"")</f>
        <v>1.2886991711136275E-4</v>
      </c>
      <c r="D290" s="4" t="str">
        <f ca="1">IFERROR(IF(日收益率!$I289&gt;日收益率!$J289,IF('排序（修正久期）'!D289=1,日收益率!D290,""),IF('排序（修正久期）'!D289=MAX('排序（修正久期）'!$B289:$F289),日收益率!D290,"")),"")</f>
        <v/>
      </c>
      <c r="E290" s="4" t="str">
        <f ca="1">IFERROR(IF(日收益率!$I289&gt;日收益率!$J289,IF('排序（修正久期）'!E289=1,日收益率!E290,""),IF('排序（修正久期）'!E289=MAX('排序（修正久期）'!$B289:$F289),日收益率!E290,"")),"")</f>
        <v/>
      </c>
      <c r="F290" s="4" t="str">
        <f ca="1">IFERROR(IF(日收益率!$I289&gt;日收益率!$J289,IF('排序（修正久期）'!F289=1,日收益率!F290,""),IF('排序（修正久期）'!F289=MAX('排序（修正久期）'!$B289:$F289),日收益率!F290,"")),"")</f>
        <v/>
      </c>
      <c r="H290" s="9">
        <f t="shared" ca="1" si="4"/>
        <v>1.2325244487081817</v>
      </c>
    </row>
    <row r="291" spans="1:8" x14ac:dyDescent="0.15">
      <c r="A291" s="1">
        <v>42711</v>
      </c>
      <c r="B291" s="4" t="str">
        <f ca="1">IFERROR(IF(日收益率!$I290&gt;日收益率!$J290,IF('排序（修正久期）'!B290=1,日收益率!B291,""),IF('排序（修正久期）'!B290=MAX('排序（修正久期）'!$B290:$F290),日收益率!B291,"")),"")</f>
        <v/>
      </c>
      <c r="C291" s="4">
        <f ca="1">IFERROR(IF(日收益率!$I290&gt;日收益率!$J290,IF('排序（修正久期）'!C290=1,日收益率!C291,""),IF('排序（修正久期）'!C290=MAX('排序（修正久期）'!$B290:$F290),日收益率!C291,"")),"")</f>
        <v>-2.5903500824919767E-4</v>
      </c>
      <c r="D291" s="4" t="str">
        <f ca="1">IFERROR(IF(日收益率!$I290&gt;日收益率!$J290,IF('排序（修正久期）'!D290=1,日收益率!D291,""),IF('排序（修正久期）'!D290=MAX('排序（修正久期）'!$B290:$F290),日收益率!D291,"")),"")</f>
        <v/>
      </c>
      <c r="E291" s="4" t="str">
        <f ca="1">IFERROR(IF(日收益率!$I290&gt;日收益率!$J290,IF('排序（修正久期）'!E290=1,日收益率!E291,""),IF('排序（修正久期）'!E290=MAX('排序（修正久期）'!$B290:$F290),日收益率!E291,"")),"")</f>
        <v/>
      </c>
      <c r="F291" s="4" t="str">
        <f ca="1">IFERROR(IF(日收益率!$I290&gt;日收益率!$J290,IF('排序（修正久期）'!F290=1,日收益率!F291,""),IF('排序（修正久期）'!F290=MAX('排序（修正久期）'!$B290:$F290),日收益率!F291,"")),"")</f>
        <v/>
      </c>
      <c r="H291" s="9">
        <f t="shared" ca="1" si="4"/>
        <v>1.2322051817274433</v>
      </c>
    </row>
    <row r="292" spans="1:8" x14ac:dyDescent="0.15">
      <c r="A292" s="1">
        <v>42712</v>
      </c>
      <c r="B292" s="4" t="str">
        <f ca="1">IFERROR(IF(日收益率!$I291&gt;日收益率!$J291,IF('排序（修正久期）'!B291=1,日收益率!B292,""),IF('排序（修正久期）'!B291=MAX('排序（修正久期）'!$B291:$F291),日收益率!B292,"")),"")</f>
        <v/>
      </c>
      <c r="C292" s="4">
        <f ca="1">IFERROR(IF(日收益率!$I291&gt;日收益率!$J291,IF('排序（修正久期）'!C291=1,日收益率!C292,""),IF('排序（修正久期）'!C291=MAX('排序（修正久期）'!$B291:$F291),日收益率!C292,"")),"")</f>
        <v>-6.5107713403955714E-5</v>
      </c>
      <c r="D292" s="4" t="str">
        <f ca="1">IFERROR(IF(日收益率!$I291&gt;日收益率!$J291,IF('排序（修正久期）'!D291=1,日收益率!D292,""),IF('排序（修正久期）'!D291=MAX('排序（修正久期）'!$B291:$F291),日收益率!D292,"")),"")</f>
        <v/>
      </c>
      <c r="E292" s="4" t="str">
        <f ca="1">IFERROR(IF(日收益率!$I291&gt;日收益率!$J291,IF('排序（修正久期）'!E291=1,日收益率!E292,""),IF('排序（修正久期）'!E291=MAX('排序（修正久期）'!$B291:$F291),日收益率!E292,"")),"")</f>
        <v/>
      </c>
      <c r="F292" s="4" t="str">
        <f ca="1">IFERROR(IF(日收益率!$I291&gt;日收益率!$J291,IF('排序（修正久期）'!F291=1,日收益率!F292,""),IF('排序（修正久期）'!F291=MAX('排序（修正久期）'!$B291:$F291),日收益率!F292,"")),"")</f>
        <v/>
      </c>
      <c r="H292" s="9">
        <f t="shared" ca="1" si="4"/>
        <v>1.2321249556656166</v>
      </c>
    </row>
    <row r="293" spans="1:8" x14ac:dyDescent="0.15">
      <c r="A293" s="1">
        <v>42713</v>
      </c>
      <c r="B293" s="4" t="str">
        <f ca="1">IFERROR(IF(日收益率!$I292&gt;日收益率!$J292,IF('排序（修正久期）'!B292=1,日收益率!B293,""),IF('排序（修正久期）'!B292=MAX('排序（修正久期）'!$B292:$F292),日收益率!B293,"")),"")</f>
        <v/>
      </c>
      <c r="C293" s="4">
        <f ca="1">IFERROR(IF(日收益率!$I292&gt;日收益率!$J292,IF('排序（修正久期）'!C292=1,日收益率!C293,""),IF('排序（修正久期）'!C292=MAX('排序（修正久期）'!$B292:$F292),日收益率!C293,"")),"")</f>
        <v>1.0989303036343934E-3</v>
      </c>
      <c r="D293" s="4" t="str">
        <f ca="1">IFERROR(IF(日收益率!$I292&gt;日收益率!$J292,IF('排序（修正久期）'!D292=1,日收益率!D293,""),IF('排序（修正久期）'!D292=MAX('排序（修正久期）'!$B292:$F292),日收益率!D293,"")),"")</f>
        <v/>
      </c>
      <c r="E293" s="4" t="str">
        <f ca="1">IFERROR(IF(日收益率!$I292&gt;日收益率!$J292,IF('排序（修正久期）'!E292=1,日收益率!E293,""),IF('排序（修正久期）'!E292=MAX('排序（修正久期）'!$B292:$F292),日收益率!E293,"")),"")</f>
        <v/>
      </c>
      <c r="F293" s="4" t="str">
        <f ca="1">IFERROR(IF(日收益率!$I292&gt;日收益率!$J292,IF('排序（修正久期）'!F292=1,日收益率!F293,""),IF('排序（修正久期）'!F292=MAX('排序（修正久期）'!$B292:$F292),日收益率!F293,"")),"")</f>
        <v/>
      </c>
      <c r="H293" s="9">
        <f t="shared" ca="1" si="4"/>
        <v>1.2334789751172617</v>
      </c>
    </row>
    <row r="294" spans="1:8" x14ac:dyDescent="0.15">
      <c r="A294" s="1">
        <v>42716</v>
      </c>
      <c r="B294" s="4" t="str">
        <f ca="1">IFERROR(IF(日收益率!$I293&gt;日收益率!$J293,IF('排序（修正久期）'!B293=1,日收益率!B294,""),IF('排序（修正久期）'!B293=MAX('排序（修正久期）'!$B293:$F293),日收益率!B294,"")),"")</f>
        <v/>
      </c>
      <c r="C294" s="4">
        <f ca="1">IFERROR(IF(日收益率!$I293&gt;日收益率!$J293,IF('排序（修正久期）'!C293=1,日收益率!C294,""),IF('排序（修正久期）'!C293=MAX('排序（修正久期）'!$B293:$F293),日收益率!C294,"")),"")</f>
        <v>-4.0710029639875467E-3</v>
      </c>
      <c r="D294" s="4" t="str">
        <f ca="1">IFERROR(IF(日收益率!$I293&gt;日收益率!$J293,IF('排序（修正久期）'!D293=1,日收益率!D294,""),IF('排序（修正久期）'!D293=MAX('排序（修正久期）'!$B293:$F293),日收益率!D294,"")),"")</f>
        <v/>
      </c>
      <c r="E294" s="4" t="str">
        <f ca="1">IFERROR(IF(日收益率!$I293&gt;日收益率!$J293,IF('排序（修正久期）'!E293=1,日收益率!E294,""),IF('排序（修正久期）'!E293=MAX('排序（修正久期）'!$B293:$F293),日收益率!E294,"")),"")</f>
        <v/>
      </c>
      <c r="F294" s="4" t="str">
        <f ca="1">IFERROR(IF(日收益率!$I293&gt;日收益率!$J293,IF('排序（修正久期）'!F293=1,日收益率!F294,""),IF('排序（修正久期）'!F293=MAX('排序（修正久期）'!$B293:$F293),日收益率!F294,"")),"")</f>
        <v/>
      </c>
      <c r="H294" s="9">
        <f t="shared" ca="1" si="4"/>
        <v>1.2284574785535429</v>
      </c>
    </row>
    <row r="295" spans="1:8" x14ac:dyDescent="0.15">
      <c r="A295" s="1">
        <v>42717</v>
      </c>
      <c r="B295" s="4" t="str">
        <f ca="1">IFERROR(IF(日收益率!$I294&gt;日收益率!$J294,IF('排序（修正久期）'!B294=1,日收益率!B295,""),IF('排序（修正久期）'!B294=MAX('排序（修正久期）'!$B294:$F294),日收益率!B295,"")),"")</f>
        <v/>
      </c>
      <c r="C295" s="4">
        <f ca="1">IFERROR(IF(日收益率!$I294&gt;日收益率!$J294,IF('排序（修正久期）'!C294=1,日收益率!C295,""),IF('排序（修正久期）'!C294=MAX('排序（修正久期）'!$B294:$F294),日收益率!C295,"")),"")</f>
        <v>5.1845237301928471E-4</v>
      </c>
      <c r="D295" s="4" t="str">
        <f ca="1">IFERROR(IF(日收益率!$I294&gt;日收益率!$J294,IF('排序（修正久期）'!D294=1,日收益率!D295,""),IF('排序（修正久期）'!D294=MAX('排序（修正久期）'!$B294:$F294),日收益率!D295,"")),"")</f>
        <v/>
      </c>
      <c r="E295" s="4" t="str">
        <f ca="1">IFERROR(IF(日收益率!$I294&gt;日收益率!$J294,IF('排序（修正久期）'!E294=1,日收益率!E295,""),IF('排序（修正久期）'!E294=MAX('排序（修正久期）'!$B294:$F294),日收益率!E295,"")),"")</f>
        <v/>
      </c>
      <c r="F295" s="4" t="str">
        <f ca="1">IFERROR(IF(日收益率!$I294&gt;日收益率!$J294,IF('排序（修正久期）'!F294=1,日收益率!F295,""),IF('排序（修正久期）'!F294=MAX('排序（修正久期）'!$B294:$F294),日收益率!F295,"")),"")</f>
        <v/>
      </c>
      <c r="H295" s="9">
        <f t="shared" ca="1" si="4"/>
        <v>1.2290943752484522</v>
      </c>
    </row>
    <row r="296" spans="1:8" x14ac:dyDescent="0.15">
      <c r="A296" s="1">
        <v>42718</v>
      </c>
      <c r="B296" s="4" t="str">
        <f ca="1">IFERROR(IF(日收益率!$I295&gt;日收益率!$J295,IF('排序（修正久期）'!B295=1,日收益率!B296,""),IF('排序（修正久期）'!B295=MAX('排序（修正久期）'!$B295:$F295),日收益率!B296,"")),"")</f>
        <v/>
      </c>
      <c r="C296" s="4">
        <f ca="1">IFERROR(IF(日收益率!$I295&gt;日收益率!$J295,IF('排序（修正久期）'!C295=1,日收益率!C296,""),IF('排序（修正久期）'!C295=MAX('排序（修正久期）'!$B295:$F295),日收益率!C296,"")),"")</f>
        <v>2.8520085946563967E-3</v>
      </c>
      <c r="D296" s="4" t="str">
        <f ca="1">IFERROR(IF(日收益率!$I295&gt;日收益率!$J295,IF('排序（修正久期）'!D295=1,日收益率!D296,""),IF('排序（修正久期）'!D295=MAX('排序（修正久期）'!$B295:$F295),日收益率!D296,"")),"")</f>
        <v/>
      </c>
      <c r="E296" s="4" t="str">
        <f ca="1">IFERROR(IF(日收益率!$I295&gt;日收益率!$J295,IF('排序（修正久期）'!E295=1,日收益率!E296,""),IF('排序（修正久期）'!E295=MAX('排序（修正久期）'!$B295:$F295),日收益率!E296,"")),"")</f>
        <v/>
      </c>
      <c r="F296" s="4" t="str">
        <f ca="1">IFERROR(IF(日收益率!$I295&gt;日收益率!$J295,IF('排序（修正久期）'!F295=1,日收益率!F296,""),IF('排序（修正久期）'!F295=MAX('排序（修正久期）'!$B295:$F295),日收益率!F296,"")),"")</f>
        <v/>
      </c>
      <c r="H296" s="9">
        <f t="shared" ca="1" si="4"/>
        <v>1.2325997629703047</v>
      </c>
    </row>
    <row r="297" spans="1:8" x14ac:dyDescent="0.15">
      <c r="A297" s="1">
        <v>42719</v>
      </c>
      <c r="B297" s="4" t="str">
        <f ca="1">IFERROR(IF(日收益率!$I296&gt;日收益率!$J296,IF('排序（修正久期）'!B296=1,日收益率!B297,""),IF('排序（修正久期）'!B296=MAX('排序（修正久期）'!$B296:$F296),日收益率!B297,"")),"")</f>
        <v/>
      </c>
      <c r="C297" s="4">
        <f ca="1">IFERROR(IF(日收益率!$I296&gt;日收益率!$J296,IF('排序（修正久期）'!C296=1,日收益率!C297,""),IF('排序（修正久期）'!C296=MAX('排序（修正久期）'!$B296:$F296),日收益率!C297,"")),"")</f>
        <v>-4.1376653737845714E-3</v>
      </c>
      <c r="D297" s="4" t="str">
        <f ca="1">IFERROR(IF(日收益率!$I296&gt;日收益率!$J296,IF('排序（修正久期）'!D296=1,日收益率!D297,""),IF('排序（修正久期）'!D296=MAX('排序（修正久期）'!$B296:$F296),日收益率!D297,"")),"")</f>
        <v/>
      </c>
      <c r="E297" s="4" t="str">
        <f ca="1">IFERROR(IF(日收益率!$I296&gt;日收益率!$J296,IF('排序（修正久期）'!E296=1,日收益率!E297,""),IF('排序（修正久期）'!E296=MAX('排序（修正久期）'!$B296:$F296),日收益率!E297,"")),"")</f>
        <v/>
      </c>
      <c r="F297" s="4" t="str">
        <f ca="1">IFERROR(IF(日收益率!$I296&gt;日收益率!$J296,IF('排序（修正久期）'!F296=1,日收益率!F297,""),IF('排序（修正久期）'!F296=MAX('排序（修正久期）'!$B296:$F296),日收益率!F297,"")),"")</f>
        <v/>
      </c>
      <c r="H297" s="9">
        <f t="shared" ca="1" si="4"/>
        <v>1.2274996776113274</v>
      </c>
    </row>
    <row r="298" spans="1:8" x14ac:dyDescent="0.15">
      <c r="A298" s="1">
        <v>42720</v>
      </c>
      <c r="B298" s="4" t="str">
        <f ca="1">IFERROR(IF(日收益率!$I297&gt;日收益率!$J297,IF('排序（修正久期）'!B297=1,日收益率!B298,""),IF('排序（修正久期）'!B297=MAX('排序（修正久期）'!$B297:$F297),日收益率!B298,"")),"")</f>
        <v/>
      </c>
      <c r="C298" s="4">
        <f ca="1">IFERROR(IF(日收益率!$I297&gt;日收益率!$J297,IF('排序（修正久期）'!C297=1,日收益率!C298,""),IF('排序（修正久期）'!C297=MAX('排序（修正久期）'!$B297:$F297),日收益率!C298,"")),"")</f>
        <v>3.1478208676514186E-3</v>
      </c>
      <c r="D298" s="4" t="str">
        <f ca="1">IFERROR(IF(日收益率!$I297&gt;日收益率!$J297,IF('排序（修正久期）'!D297=1,日收益率!D298,""),IF('排序（修正久期）'!D297=MAX('排序（修正久期）'!$B297:$F297),日收益率!D298,"")),"")</f>
        <v/>
      </c>
      <c r="E298" s="4" t="str">
        <f ca="1">IFERROR(IF(日收益率!$I297&gt;日收益率!$J297,IF('排序（修正久期）'!E297=1,日收益率!E298,""),IF('排序（修正久期）'!E297=MAX('排序（修正久期）'!$B297:$F297),日收益率!E298,"")),"")</f>
        <v/>
      </c>
      <c r="F298" s="4" t="str">
        <f ca="1">IFERROR(IF(日收益率!$I297&gt;日收益率!$J297,IF('排序（修正久期）'!F297=1,日收益率!F298,""),IF('排序（修正久期）'!F297=MAX('排序（修正久期）'!$B297:$F297),日收益率!F298,"")),"")</f>
        <v/>
      </c>
      <c r="H298" s="9">
        <f t="shared" ca="1" si="4"/>
        <v>1.2313636267115478</v>
      </c>
    </row>
    <row r="299" spans="1:8" x14ac:dyDescent="0.15">
      <c r="A299" s="1">
        <v>42723</v>
      </c>
      <c r="B299" s="4" t="str">
        <f ca="1">IFERROR(IF(日收益率!$I298&gt;日收益率!$J298,IF('排序（修正久期）'!B298=1,日收益率!B299,""),IF('排序（修正久期）'!B298=MAX('排序（修正久期）'!$B298:$F298),日收益率!B299,"")),"")</f>
        <v/>
      </c>
      <c r="C299" s="4">
        <f ca="1">IFERROR(IF(日收益率!$I298&gt;日收益率!$J298,IF('排序（修正久期）'!C298=1,日收益率!C299,""),IF('排序（修正久期）'!C298=MAX('排序（修正久期）'!$B298:$F298),日收益率!C299,"")),"")</f>
        <v>-1.9425995731864321E-3</v>
      </c>
      <c r="D299" s="4" t="str">
        <f ca="1">IFERROR(IF(日收益率!$I298&gt;日收益率!$J298,IF('排序（修正久期）'!D298=1,日收益率!D299,""),IF('排序（修正久期）'!D298=MAX('排序（修正久期）'!$B298:$F298),日收益率!D299,"")),"")</f>
        <v/>
      </c>
      <c r="E299" s="4" t="str">
        <f ca="1">IFERROR(IF(日收益率!$I298&gt;日收益率!$J298,IF('排序（修正久期）'!E298=1,日收益率!E299,""),IF('排序（修正久期）'!E298=MAX('排序（修正久期）'!$B298:$F298),日收益率!E299,"")),"")</f>
        <v/>
      </c>
      <c r="F299" s="4" t="str">
        <f ca="1">IFERROR(IF(日收益率!$I298&gt;日收益率!$J298,IF('排序（修正久期）'!F298=1,日收益率!F299,""),IF('排序（修正久期）'!F298=MAX('排序（修正久期）'!$B298:$F298),日收益率!F299,"")),"")</f>
        <v/>
      </c>
      <c r="H299" s="9">
        <f t="shared" ca="1" si="4"/>
        <v>1.2289715802558605</v>
      </c>
    </row>
    <row r="300" spans="1:8" x14ac:dyDescent="0.15">
      <c r="A300" s="1">
        <v>42724</v>
      </c>
      <c r="B300" s="4" t="str">
        <f ca="1">IFERROR(IF(日收益率!$I299&gt;日收益率!$J299,IF('排序（修正久期）'!B299=1,日收益率!B300,""),IF('排序（修正久期）'!B299=MAX('排序（修正久期）'!$B299:$F299),日收益率!B300,"")),"")</f>
        <v/>
      </c>
      <c r="C300" s="4">
        <f ca="1">IFERROR(IF(日收益率!$I299&gt;日收益率!$J299,IF('排序（修正久期）'!C299=1,日收益率!C300,""),IF('排序（修正久期）'!C299=MAX('排序（修正久期）'!$B299:$F299),日收益率!C300,"")),"")</f>
        <v>-3.0801040201219321E-3</v>
      </c>
      <c r="D300" s="4" t="str">
        <f ca="1">IFERROR(IF(日收益率!$I299&gt;日收益率!$J299,IF('排序（修正久期）'!D299=1,日收益率!D300,""),IF('排序（修正久期）'!D299=MAX('排序（修正久期）'!$B299:$F299),日收益率!D300,"")),"")</f>
        <v/>
      </c>
      <c r="E300" s="4" t="str">
        <f ca="1">IFERROR(IF(日收益率!$I299&gt;日收益率!$J299,IF('排序（修正久期）'!E299=1,日收益率!E300,""),IF('排序（修正久期）'!E299=MAX('排序（修正久期）'!$B299:$F299),日收益率!E300,"")),"")</f>
        <v/>
      </c>
      <c r="F300" s="4" t="str">
        <f ca="1">IFERROR(IF(日收益率!$I299&gt;日收益率!$J299,IF('排序（修正久期）'!F299=1,日收益率!F300,""),IF('排序（修正久期）'!F299=MAX('排序（修正久期）'!$B299:$F299),日收益率!F300,"")),"")</f>
        <v/>
      </c>
      <c r="H300" s="9">
        <f t="shared" ca="1" si="4"/>
        <v>1.2251862199508989</v>
      </c>
    </row>
    <row r="301" spans="1:8" x14ac:dyDescent="0.15">
      <c r="A301" s="1">
        <v>42725</v>
      </c>
      <c r="B301" s="4" t="str">
        <f ca="1">IFERROR(IF(日收益率!$I300&gt;日收益率!$J300,IF('排序（修正久期）'!B300=1,日收益率!B301,""),IF('排序（修正久期）'!B300=MAX('排序（修正久期）'!$B300:$F300),日收益率!B301,"")),"")</f>
        <v/>
      </c>
      <c r="C301" s="4">
        <f ca="1">IFERROR(IF(日收益率!$I300&gt;日收益率!$J300,IF('排序（修正久期）'!C300=1,日收益率!C301,""),IF('排序（修正久期）'!C300=MAX('排序（修正久期）'!$B300:$F300),日收益率!C301,"")),"")</f>
        <v>3.1537647398409696E-3</v>
      </c>
      <c r="D301" s="4" t="str">
        <f ca="1">IFERROR(IF(日收益率!$I300&gt;日收益率!$J300,IF('排序（修正久期）'!D300=1,日收益率!D301,""),IF('排序（修正久期）'!D300=MAX('排序（修正久期）'!$B300:$F300),日收益率!D301,"")),"")</f>
        <v/>
      </c>
      <c r="E301" s="4" t="str">
        <f ca="1">IFERROR(IF(日收益率!$I300&gt;日收益率!$J300,IF('排序（修正久期）'!E300=1,日收益率!E301,""),IF('排序（修正久期）'!E300=MAX('排序（修正久期）'!$B300:$F300),日收益率!E301,"")),"")</f>
        <v/>
      </c>
      <c r="F301" s="4" t="str">
        <f ca="1">IFERROR(IF(日收益率!$I300&gt;日收益率!$J300,IF('排序（修正久期）'!F300=1,日收益率!F301,""),IF('排序（修正久期）'!F300=MAX('排序（修正久期）'!$B300:$F300),日收益率!F301,"")),"")</f>
        <v/>
      </c>
      <c r="H301" s="9">
        <f t="shared" ca="1" si="4"/>
        <v>1.2290501690511191</v>
      </c>
    </row>
    <row r="302" spans="1:8" x14ac:dyDescent="0.15">
      <c r="A302" s="1">
        <v>42726</v>
      </c>
      <c r="B302" s="4" t="str">
        <f ca="1">IFERROR(IF(日收益率!$I301&gt;日收益率!$J301,IF('排序（修正久期）'!B301=1,日收益率!B302,""),IF('排序（修正久期）'!B301=MAX('排序（修正久期）'!$B301:$F301),日收益率!B302,"")),"")</f>
        <v/>
      </c>
      <c r="C302" s="4">
        <f ca="1">IFERROR(IF(日收益率!$I301&gt;日收益率!$J301,IF('排序（修正久期）'!C301=1,日收益率!C302,""),IF('排序（修正久期）'!C301=MAX('排序（修正久期）'!$B301:$F301),日收益率!C302,"")),"")</f>
        <v>2.8521111750539063E-3</v>
      </c>
      <c r="D302" s="4" t="str">
        <f ca="1">IFERROR(IF(日收益率!$I301&gt;日收益率!$J301,IF('排序（修正久期）'!D301=1,日收益率!D302,""),IF('排序（修正久期）'!D301=MAX('排序（修正久期）'!$B301:$F301),日收益率!D302,"")),"")</f>
        <v/>
      </c>
      <c r="E302" s="4" t="str">
        <f ca="1">IFERROR(IF(日收益率!$I301&gt;日收益率!$J301,IF('排序（修正久期）'!E301=1,日收益率!E302,""),IF('排序（修正久期）'!E301=MAX('排序（修正久期）'!$B301:$F301),日收益率!E302,"")),"")</f>
        <v/>
      </c>
      <c r="F302" s="4" t="str">
        <f ca="1">IFERROR(IF(日收益率!$I301&gt;日收益率!$J301,IF('排序（修正久期）'!F301=1,日收益率!F302,""),IF('排序（修正久期）'!F301=MAX('排序（修正久期）'!$B301:$F301),日收益率!F302,"")),"")</f>
        <v/>
      </c>
      <c r="H302" s="9">
        <f t="shared" ca="1" si="4"/>
        <v>1.2325555567729716</v>
      </c>
    </row>
    <row r="303" spans="1:8" x14ac:dyDescent="0.15">
      <c r="A303" s="1">
        <v>42727</v>
      </c>
      <c r="B303" s="4" t="str">
        <f ca="1">IFERROR(IF(日收益率!$I302&gt;日收益率!$J302,IF('排序（修正久期）'!B302=1,日收益率!B303,""),IF('排序（修正久期）'!B302=MAX('排序（修正久期）'!$B302:$F302),日收益率!B303,"")),"")</f>
        <v/>
      </c>
      <c r="C303" s="4">
        <f ca="1">IFERROR(IF(日收益率!$I302&gt;日收益率!$J302,IF('排序（修正久期）'!C302=1,日收益率!C303,""),IF('排序（修正久期）'!C302=MAX('排序（修正久期）'!$B302:$F302),日收益率!C303,"")),"")</f>
        <v>4.8803620553843352E-3</v>
      </c>
      <c r="D303" s="4" t="str">
        <f ca="1">IFERROR(IF(日收益率!$I302&gt;日收益率!$J302,IF('排序（修正久期）'!D302=1,日收益率!D303,""),IF('排序（修正久期）'!D302=MAX('排序（修正久期）'!$B302:$F302),日收益率!D303,"")),"")</f>
        <v/>
      </c>
      <c r="E303" s="4" t="str">
        <f ca="1">IFERROR(IF(日收益率!$I302&gt;日收益率!$J302,IF('排序（修正久期）'!E302=1,日收益率!E303,""),IF('排序（修正久期）'!E302=MAX('排序（修正久期）'!$B302:$F302),日收益率!E303,"")),"")</f>
        <v/>
      </c>
      <c r="F303" s="4" t="str">
        <f ca="1">IFERROR(IF(日收益率!$I302&gt;日收益率!$J302,IF('排序（修正久期）'!F302=1,日收益率!F303,""),IF('排序（修正久期）'!F302=MAX('排序（修正久期）'!$B302:$F302),日收益率!F303,"")),"")</f>
        <v/>
      </c>
      <c r="H303" s="9">
        <f t="shared" ca="1" si="4"/>
        <v>1.2385708741433994</v>
      </c>
    </row>
    <row r="304" spans="1:8" x14ac:dyDescent="0.15">
      <c r="A304" s="1">
        <v>42730</v>
      </c>
      <c r="B304" s="4" t="str">
        <f ca="1">IFERROR(IF(日收益率!$I303&gt;日收益率!$J303,IF('排序（修正久期）'!B303=1,日收益率!B304,""),IF('排序（修正久期）'!B303=MAX('排序（修正久期）'!$B303:$F303),日收益率!B304,"")),"")</f>
        <v/>
      </c>
      <c r="C304" s="4">
        <f ca="1">IFERROR(IF(日收益率!$I303&gt;日收益率!$J303,IF('排序（修正久期）'!C303=1,日收益率!C304,""),IF('排序（修正久期）'!C303=MAX('排序（修正久期）'!$B303:$F303),日收益率!C304,"")),"")</f>
        <v>-4.838153200252826E-4</v>
      </c>
      <c r="D304" s="4" t="str">
        <f ca="1">IFERROR(IF(日收益率!$I303&gt;日收益率!$J303,IF('排序（修正久期）'!D303=1,日收益率!D304,""),IF('排序（修正久期）'!D303=MAX('排序（修正久期）'!$B303:$F303),日收益率!D304,"")),"")</f>
        <v/>
      </c>
      <c r="E304" s="4" t="str">
        <f ca="1">IFERROR(IF(日收益率!$I303&gt;日收益率!$J303,IF('排序（修正久期）'!E303=1,日收益率!E304,""),IF('排序（修正久期）'!E303=MAX('排序（修正久期）'!$B303:$F303),日收益率!E304,"")),"")</f>
        <v/>
      </c>
      <c r="F304" s="4" t="str">
        <f ca="1">IFERROR(IF(日收益率!$I303&gt;日收益率!$J303,IF('排序（修正久期）'!F303=1,日收益率!F304,""),IF('排序（修正久期）'!F303=MAX('排序（修正久期）'!$B303:$F303),日收益率!F304,"")),"")</f>
        <v/>
      </c>
      <c r="H304" s="9">
        <f t="shared" ca="1" si="4"/>
        <v>1.2379716345795517</v>
      </c>
    </row>
    <row r="305" spans="1:8" x14ac:dyDescent="0.15">
      <c r="A305" s="1">
        <v>42731</v>
      </c>
      <c r="B305" s="4" t="str">
        <f ca="1">IFERROR(IF(日收益率!$I304&gt;日收益率!$J304,IF('排序（修正久期）'!B304=1,日收益率!B305,""),IF('排序（修正久期）'!B304=MAX('排序（修正久期）'!$B304:$F304),日收益率!B305,"")),"")</f>
        <v/>
      </c>
      <c r="C305" s="4">
        <f ca="1">IFERROR(IF(日收益率!$I304&gt;日收益率!$J304,IF('排序（修正久期）'!C304=1,日收益率!C305,""),IF('排序（修正久期）'!C304=MAX('排序（修正久期）'!$B304:$F304),日收益率!C305,"")),"")</f>
        <v>2.059194229494965E-3</v>
      </c>
      <c r="D305" s="4" t="str">
        <f ca="1">IFERROR(IF(日收益率!$I304&gt;日收益率!$J304,IF('排序（修正久期）'!D304=1,日收益率!D305,""),IF('排序（修正久期）'!D304=MAX('排序（修正久期）'!$B304:$F304),日收益率!D305,"")),"")</f>
        <v/>
      </c>
      <c r="E305" s="4" t="str">
        <f ca="1">IFERROR(IF(日收益率!$I304&gt;日收益率!$J304,IF('排序（修正久期）'!E304=1,日收益率!E305,""),IF('排序（修正久期）'!E304=MAX('排序（修正久期）'!$B304:$F304),日收益率!E305,"")),"")</f>
        <v/>
      </c>
      <c r="F305" s="4" t="str">
        <f ca="1">IFERROR(IF(日收益率!$I304&gt;日收益率!$J304,IF('排序（修正久期）'!F304=1,日收益率!F305,""),IF('排序（修正久期）'!F304=MAX('排序（修正久期）'!$B304:$F304),日收益率!F305,"")),"")</f>
        <v/>
      </c>
      <c r="H305" s="9">
        <f t="shared" ca="1" si="4"/>
        <v>1.2405208586257563</v>
      </c>
    </row>
    <row r="306" spans="1:8" x14ac:dyDescent="0.15">
      <c r="A306" s="1">
        <v>42732</v>
      </c>
      <c r="B306" s="4" t="str">
        <f ca="1">IFERROR(IF(日收益率!$I305&gt;日收益率!$J305,IF('排序（修正久期）'!B305=1,日收益率!B306,""),IF('排序（修正久期）'!B305=MAX('排序（修正久期）'!$B305:$F305),日收益率!B306,"")),"")</f>
        <v/>
      </c>
      <c r="C306" s="4">
        <f ca="1">IFERROR(IF(日收益率!$I305&gt;日收益率!$J305,IF('排序（修正久期）'!C305=1,日收益率!C306,""),IF('排序（修正久期）'!C305=MAX('排序（修正久期）'!$B305:$F305),日收益率!C306,"")),"")</f>
        <v>-1.79891721813219E-3</v>
      </c>
      <c r="D306" s="4" t="str">
        <f ca="1">IFERROR(IF(日收益率!$I305&gt;日收益率!$J305,IF('排序（修正久期）'!D305=1,日收益率!D306,""),IF('排序（修正久期）'!D305=MAX('排序（修正久期）'!$B305:$F305),日收益率!D306,"")),"")</f>
        <v/>
      </c>
      <c r="E306" s="4" t="str">
        <f ca="1">IFERROR(IF(日收益率!$I305&gt;日收益率!$J305,IF('排序（修正久期）'!E305=1,日收益率!E306,""),IF('排序（修正久期）'!E305=MAX('排序（修正久期）'!$B305:$F305),日收益率!E306,"")),"")</f>
        <v/>
      </c>
      <c r="F306" s="4" t="str">
        <f ca="1">IFERROR(IF(日收益率!$I305&gt;日收益率!$J305,IF('排序（修正久期）'!F305=1,日收益率!F306,""),IF('排序（修正久期）'!F305=MAX('排序（修正久期）'!$B305:$F305),日收益率!F306,"")),"")</f>
        <v/>
      </c>
      <c r="H306" s="9">
        <f t="shared" ca="1" si="4"/>
        <v>1.2382892642937224</v>
      </c>
    </row>
    <row r="307" spans="1:8" x14ac:dyDescent="0.15">
      <c r="A307" s="1">
        <v>42733</v>
      </c>
      <c r="B307" s="4" t="str">
        <f ca="1">IFERROR(IF(日收益率!$I306&gt;日收益率!$J306,IF('排序（修正久期）'!B306=1,日收益率!B307,""),IF('排序（修正久期）'!B306=MAX('排序（修正久期）'!$B306:$F306),日收益率!B307,"")),"")</f>
        <v/>
      </c>
      <c r="C307" s="4">
        <f ca="1">IFERROR(IF(日收益率!$I306&gt;日收益率!$J306,IF('排序（修正久期）'!C306=1,日收益率!C307,""),IF('排序（修正久期）'!C306=MAX('排序（修正久期）'!$B306:$F306),日收益率!C307,"")),"")</f>
        <v>9.0041847642852169E-4</v>
      </c>
      <c r="D307" s="4" t="str">
        <f ca="1">IFERROR(IF(日收益率!$I306&gt;日收益率!$J306,IF('排序（修正久期）'!D306=1,日收益率!D307,""),IF('排序（修正久期）'!D306=MAX('排序（修正久期）'!$B306:$F306),日收益率!D307,"")),"")</f>
        <v/>
      </c>
      <c r="E307" s="4" t="str">
        <f ca="1">IFERROR(IF(日收益率!$I306&gt;日收益率!$J306,IF('排序（修正久期）'!E306=1,日收益率!E307,""),IF('排序（修正久期）'!E306=MAX('排序（修正久期）'!$B306:$F306),日收益率!E307,"")),"")</f>
        <v/>
      </c>
      <c r="F307" s="4" t="str">
        <f ca="1">IFERROR(IF(日收益率!$I306&gt;日收益率!$J306,IF('排序（修正久期）'!F306=1,日收益率!F307,""),IF('排序（修正久期）'!F306=MAX('排序（修正久期）'!$B306:$F306),日收益率!F307,"")),"")</f>
        <v/>
      </c>
      <c r="H307" s="9">
        <f t="shared" ca="1" si="4"/>
        <v>1.2394042428264556</v>
      </c>
    </row>
    <row r="308" spans="1:8" x14ac:dyDescent="0.15">
      <c r="A308" s="1">
        <v>42734</v>
      </c>
      <c r="B308" s="4" t="str">
        <f ca="1">IFERROR(IF(日收益率!$I307&gt;日收益率!$J307,IF('排序（修正久期）'!B307=1,日收益率!B308,""),IF('排序（修正久期）'!B307=MAX('排序（修正久期）'!$B307:$F307),日收益率!B308,"")),"")</f>
        <v/>
      </c>
      <c r="C308" s="4">
        <f ca="1">IFERROR(IF(日收益率!$I307&gt;日收益率!$J307,IF('排序（修正久期）'!C307=1,日收益率!C308,""),IF('排序（修正久期）'!C307=MAX('排序（修正久期）'!$B307:$F307),日收益率!C308,"")),"")</f>
        <v>3.7926224180842016E-3</v>
      </c>
      <c r="D308" s="4" t="str">
        <f ca="1">IFERROR(IF(日收益率!$I307&gt;日收益率!$J307,IF('排序（修正久期）'!D307=1,日收益率!D308,""),IF('排序（修正久期）'!D307=MAX('排序（修正久期）'!$B307:$F307),日收益率!D308,"")),"")</f>
        <v/>
      </c>
      <c r="E308" s="4" t="str">
        <f ca="1">IFERROR(IF(日收益率!$I307&gt;日收益率!$J307,IF('排序（修正久期）'!E307=1,日收益率!E308,""),IF('排序（修正久期）'!E307=MAX('排序（修正久期）'!$B307:$F307),日收益率!E308,"")),"")</f>
        <v/>
      </c>
      <c r="F308" s="4" t="str">
        <f ca="1">IFERROR(IF(日收益率!$I307&gt;日收益率!$J307,IF('排序（修正久期）'!F307=1,日收益率!F308,""),IF('排序（修正久期）'!F307=MAX('排序（修正久期）'!$B307:$F307),日收益率!F308,"")),"")</f>
        <v/>
      </c>
      <c r="H308" s="9">
        <f t="shared" ca="1" si="4"/>
        <v>1.2441048351428678</v>
      </c>
    </row>
    <row r="309" spans="1:8" x14ac:dyDescent="0.15">
      <c r="A309" s="1">
        <v>42738</v>
      </c>
      <c r="B309" s="4" t="str">
        <f ca="1">IFERROR(IF(日收益率!$I308&gt;日收益率!$J308,IF('排序（修正久期）'!B308=1,日收益率!B309,""),IF('排序（修正久期）'!B308=MAX('排序（修正久期）'!$B308:$F308),日收益率!B309,"")),"")</f>
        <v/>
      </c>
      <c r="C309" s="4">
        <f ca="1">IFERROR(IF(日收益率!$I308&gt;日收益率!$J308,IF('排序（修正久期）'!C308=1,日收益率!C309,""),IF('排序（修正久期）'!C308=MAX('排序（修正久期）'!$B308:$F308),日收益率!C309,"")),"")</f>
        <v>3.104490654285641E-3</v>
      </c>
      <c r="D309" s="4" t="str">
        <f ca="1">IFERROR(IF(日收益率!$I308&gt;日收益率!$J308,IF('排序（修正久期）'!D308=1,日收益率!D309,""),IF('排序（修正久期）'!D308=MAX('排序（修正久期）'!$B308:$F308),日收益率!D309,"")),"")</f>
        <v/>
      </c>
      <c r="E309" s="4" t="str">
        <f ca="1">IFERROR(IF(日收益率!$I308&gt;日收益率!$J308,IF('排序（修正久期）'!E308=1,日收益率!E309,""),IF('排序（修正久期）'!E308=MAX('排序（修正久期）'!$B308:$F308),日收益率!E309,"")),"")</f>
        <v/>
      </c>
      <c r="F309" s="4" t="str">
        <f ca="1">IFERROR(IF(日收益率!$I308&gt;日收益率!$J308,IF('排序（修正久期）'!F308=1,日收益率!F309,""),IF('排序（修正久期）'!F308=MAX('排序（修正久期）'!$B308:$F308),日收益率!F309,"")),"")</f>
        <v/>
      </c>
      <c r="H309" s="9">
        <f t="shared" ca="1" si="4"/>
        <v>1.2479671469765206</v>
      </c>
    </row>
    <row r="310" spans="1:8" x14ac:dyDescent="0.15">
      <c r="A310" s="1">
        <v>42739</v>
      </c>
      <c r="B310" s="4" t="str">
        <f ca="1">IFERROR(IF(日收益率!$I309&gt;日收益率!$J309,IF('排序（修正久期）'!B309=1,日收益率!B310,""),IF('排序（修正久期）'!B309=MAX('排序（修正久期）'!$B309:$F309),日收益率!B310,"")),"")</f>
        <v/>
      </c>
      <c r="C310" s="4">
        <f ca="1">IFERROR(IF(日收益率!$I309&gt;日收益率!$J309,IF('排序（修正久期）'!C309=1,日收益率!C310,""),IF('排序（修正久期）'!C309=MAX('排序（修正久期）'!$B309:$F309),日收益率!C310,"")),"")</f>
        <v>1.3722964055280507E-3</v>
      </c>
      <c r="D310" s="4" t="str">
        <f ca="1">IFERROR(IF(日收益率!$I309&gt;日收益率!$J309,IF('排序（修正久期）'!D309=1,日收益率!D310,""),IF('排序（修正久期）'!D309=MAX('排序（修正久期）'!$B309:$F309),日收益率!D310,"")),"")</f>
        <v/>
      </c>
      <c r="E310" s="4" t="str">
        <f ca="1">IFERROR(IF(日收益率!$I309&gt;日收益率!$J309,IF('排序（修正久期）'!E309=1,日收益率!E310,""),IF('排序（修正久期）'!E309=MAX('排序（修正久期）'!$B309:$F309),日收益率!E310,"")),"")</f>
        <v/>
      </c>
      <c r="F310" s="4" t="str">
        <f ca="1">IFERROR(IF(日收益率!$I309&gt;日收益率!$J309,IF('排序（修正久期）'!F309=1,日收益率!F310,""),IF('排序（修正久期）'!F309=MAX('排序（修正久期）'!$B309:$F309),日收益率!F310,"")),"")</f>
        <v/>
      </c>
      <c r="H310" s="9">
        <f t="shared" ca="1" si="4"/>
        <v>1.2496797278065335</v>
      </c>
    </row>
    <row r="311" spans="1:8" x14ac:dyDescent="0.15">
      <c r="A311" s="1">
        <v>42740</v>
      </c>
      <c r="B311" s="4" t="str">
        <f ca="1">IFERROR(IF(日收益率!$I310&gt;日收益率!$J310,IF('排序（修正久期）'!B310=1,日收益率!B311,""),IF('排序（修正久期）'!B310=MAX('排序（修正久期）'!$B310:$F310),日收益率!B311,"")),"")</f>
        <v/>
      </c>
      <c r="C311" s="4">
        <f ca="1">IFERROR(IF(日收益率!$I310&gt;日收益率!$J310,IF('排序（修正久期）'!C310=1,日收益率!C311,""),IF('排序（修正久期）'!C310=MAX('排序（修正久期）'!$B310:$F310),日收益率!C311,"")),"")</f>
        <v>-1.598381704032148E-4</v>
      </c>
      <c r="D311" s="4" t="str">
        <f ca="1">IFERROR(IF(日收益率!$I310&gt;日收益率!$J310,IF('排序（修正久期）'!D310=1,日收益率!D311,""),IF('排序（修正久期）'!D310=MAX('排序（修正久期）'!$B310:$F310),日收益率!D311,"")),"")</f>
        <v/>
      </c>
      <c r="E311" s="4" t="str">
        <f ca="1">IFERROR(IF(日收益率!$I310&gt;日收益率!$J310,IF('排序（修正久期）'!E310=1,日收益率!E311,""),IF('排序（修正久期）'!E310=MAX('排序（修正久期）'!$B310:$F310),日收益率!E311,"")),"")</f>
        <v/>
      </c>
      <c r="F311" s="4" t="str">
        <f ca="1">IFERROR(IF(日收益率!$I310&gt;日收益率!$J310,IF('排序（修正久期）'!F310=1,日收益率!F311,""),IF('排序（修正久期）'!F310=MAX('排序（修正久期）'!$B310:$F310),日收益率!F311,"")),"")</f>
        <v/>
      </c>
      <c r="H311" s="9">
        <f t="shared" ca="1" si="4"/>
        <v>1.2494799812852508</v>
      </c>
    </row>
    <row r="312" spans="1:8" x14ac:dyDescent="0.15">
      <c r="A312" s="1">
        <v>42741</v>
      </c>
      <c r="B312" s="4" t="str">
        <f ca="1">IFERROR(IF(日收益率!$I311&gt;日收益率!$J311,IF('排序（修正久期）'!B311=1,日收益率!B312,""),IF('排序（修正久期）'!B311=MAX('排序（修正久期）'!$B311:$F311),日收益率!B312,"")),"")</f>
        <v/>
      </c>
      <c r="C312" s="4">
        <f ca="1">IFERROR(IF(日收益率!$I311&gt;日收益率!$J311,IF('排序（修正久期）'!C311=1,日收益率!C312,""),IF('排序（修正久期）'!C311=MAX('排序（修正久期）'!$B311:$F311),日收益率!C312,"")),"")</f>
        <v>3.184170870733638E-4</v>
      </c>
      <c r="D312" s="4" t="str">
        <f ca="1">IFERROR(IF(日收益率!$I311&gt;日收益率!$J311,IF('排序（修正久期）'!D311=1,日收益率!D312,""),IF('排序（修正久期）'!D311=MAX('排序（修正久期）'!$B311:$F311),日收益率!D312,"")),"")</f>
        <v/>
      </c>
      <c r="E312" s="4" t="str">
        <f ca="1">IFERROR(IF(日收益率!$I311&gt;日收益率!$J311,IF('排序（修正久期）'!E311=1,日收益率!E312,""),IF('排序（修正久期）'!E311=MAX('排序（修正久期）'!$B311:$F311),日收益率!E312,"")),"")</f>
        <v/>
      </c>
      <c r="F312" s="4" t="str">
        <f ca="1">IFERROR(IF(日收益率!$I311&gt;日收益率!$J311,IF('排序（修正久期）'!F311=1,日收益率!F312,""),IF('排序（修正久期）'!F311=MAX('排序（修正久期）'!$B311:$F311),日收益率!F312,"")),"")</f>
        <v/>
      </c>
      <c r="H312" s="9">
        <f t="shared" ca="1" si="4"/>
        <v>1.2498778370612482</v>
      </c>
    </row>
    <row r="313" spans="1:8" x14ac:dyDescent="0.15">
      <c r="A313" s="1">
        <v>42744</v>
      </c>
      <c r="B313" s="4" t="str">
        <f ca="1">IFERROR(IF(日收益率!$I312&gt;日收益率!$J312,IF('排序（修正久期）'!B312=1,日收益率!B313,""),IF('排序（修正久期）'!B312=MAX('排序（修正久期）'!$B312:$F312),日收益率!B313,"")),"")</f>
        <v/>
      </c>
      <c r="C313" s="4">
        <f ca="1">IFERROR(IF(日收益率!$I312&gt;日收益率!$J312,IF('排序（修正久期）'!C312=1,日收益率!C313,""),IF('排序（修正久期）'!C312=MAX('排序（修正久期）'!$B312:$F312),日收益率!C313,"")),"")</f>
        <v>4.7681862422099819E-4</v>
      </c>
      <c r="D313" s="4" t="str">
        <f ca="1">IFERROR(IF(日收益率!$I312&gt;日收益率!$J312,IF('排序（修正久期）'!D312=1,日收益率!D313,""),IF('排序（修正久期）'!D312=MAX('排序（修正久期）'!$B312:$F312),日收益率!D313,"")),"")</f>
        <v/>
      </c>
      <c r="E313" s="4" t="str">
        <f ca="1">IFERROR(IF(日收益率!$I312&gt;日收益率!$J312,IF('排序（修正久期）'!E312=1,日收益率!E313,""),IF('排序（修正久期）'!E312=MAX('排序（修正久期）'!$B312:$F312),日收益率!E313,"")),"")</f>
        <v/>
      </c>
      <c r="F313" s="4" t="str">
        <f ca="1">IFERROR(IF(日收益率!$I312&gt;日收益率!$J312,IF('排序（修正久期）'!F312=1,日收益率!F313,""),IF('排序（修正久期）'!F312=MAX('排序（修正久期）'!$B312:$F312),日收益率!F313,"")),"")</f>
        <v/>
      </c>
      <c r="H313" s="9">
        <f t="shared" ref="H313:H327" ca="1" si="5">IFERROR(H312*(1+AVERAGE(B313:F313)),H312)</f>
        <v>1.2504738020919601</v>
      </c>
    </row>
    <row r="314" spans="1:8" x14ac:dyDescent="0.15">
      <c r="A314" s="1">
        <v>42745</v>
      </c>
      <c r="B314" s="4" t="str">
        <f ca="1">IFERROR(IF(日收益率!$I313&gt;日收益率!$J313,IF('排序（修正久期）'!B313=1,日收益率!B314,""),IF('排序（修正久期）'!B313=MAX('排序（修正久期）'!$B313:$F313),日收益率!B314,"")),"")</f>
        <v/>
      </c>
      <c r="C314" s="4">
        <f ca="1">IFERROR(IF(日收益率!$I313&gt;日收益率!$J313,IF('排序（修正久期）'!C313=1,日收益率!C314,""),IF('排序（修正久期）'!C313=MAX('排序（修正久期）'!$B313:$F313),日收益率!C314,"")),"")</f>
        <v>7.0048457821014765E-4</v>
      </c>
      <c r="D314" s="4" t="str">
        <f ca="1">IFERROR(IF(日收益率!$I313&gt;日收益率!$J313,IF('排序（修正久期）'!D313=1,日收益率!D314,""),IF('排序（修正久期）'!D313=MAX('排序（修正久期）'!$B313:$F313),日收益率!D314,"")),"")</f>
        <v/>
      </c>
      <c r="E314" s="4" t="str">
        <f ca="1">IFERROR(IF(日收益率!$I313&gt;日收益率!$J313,IF('排序（修正久期）'!E313=1,日收益率!E314,""),IF('排序（修正久期）'!E313=MAX('排序（修正久期）'!$B313:$F313),日收益率!E314,"")),"")</f>
        <v/>
      </c>
      <c r="F314" s="4" t="str">
        <f ca="1">IFERROR(IF(日收益率!$I313&gt;日收益率!$J313,IF('排序（修正久期）'!F313=1,日收益率!F314,""),IF('排序（修正久期）'!F313=MAX('排序（修正久期）'!$B313:$F313),日收益率!F314,"")),"")</f>
        <v/>
      </c>
      <c r="H314" s="9">
        <f t="shared" ca="1" si="5"/>
        <v>1.2513497397057813</v>
      </c>
    </row>
    <row r="315" spans="1:8" x14ac:dyDescent="0.15">
      <c r="A315" s="1">
        <v>42746</v>
      </c>
      <c r="B315" s="4" t="str">
        <f ca="1">IFERROR(IF(日收益率!$I314&gt;日收益率!$J314,IF('排序（修正久期）'!B314=1,日收益率!B315,""),IF('排序（修正久期）'!B314=MAX('排序（修正久期）'!$B314:$F314),日收益率!B315,"")),"")</f>
        <v/>
      </c>
      <c r="C315" s="4">
        <f ca="1">IFERROR(IF(日收益率!$I314&gt;日收益率!$J314,IF('排序（修正久期）'!C314=1,日收益率!C315,""),IF('排序（修正久期）'!C314=MAX('排序（修正久期）'!$B314:$F314),日收益率!C315,"")),"")</f>
        <v>1.9416662741464918E-3</v>
      </c>
      <c r="D315" s="4" t="str">
        <f ca="1">IFERROR(IF(日收益率!$I314&gt;日收益率!$J314,IF('排序（修正久期）'!D314=1,日收益率!D315,""),IF('排序（修正久期）'!D314=MAX('排序（修正久期）'!$B314:$F314),日收益率!D315,"")),"")</f>
        <v/>
      </c>
      <c r="E315" s="4" t="str">
        <f ca="1">IFERROR(IF(日收益率!$I314&gt;日收益率!$J314,IF('排序（修正久期）'!E314=1,日收益率!E315,""),IF('排序（修正久期）'!E314=MAX('排序（修正久期）'!$B314:$F314),日收益率!E315,"")),"")</f>
        <v/>
      </c>
      <c r="F315" s="4" t="str">
        <f ca="1">IFERROR(IF(日收益率!$I314&gt;日收益率!$J314,IF('排序（修正久期）'!F314=1,日收益率!F315,""),IF('排序（修正久期）'!F314=MAX('排序（修正久期）'!$B314:$F314),日收益率!F315,"")),"")</f>
        <v/>
      </c>
      <c r="H315" s="9">
        <f t="shared" ca="1" si="5"/>
        <v>1.25377944329253</v>
      </c>
    </row>
    <row r="316" spans="1:8" x14ac:dyDescent="0.15">
      <c r="A316" s="1">
        <v>42747</v>
      </c>
      <c r="B316" s="4" t="str">
        <f ca="1">IFERROR(IF(日收益率!$I315&gt;日收益率!$J315,IF('排序（修正久期）'!B315=1,日收益率!B316,""),IF('排序（修正久期）'!B315=MAX('排序（修正久期）'!$B315:$F315),日收益率!B316,"")),"")</f>
        <v/>
      </c>
      <c r="C316" s="4">
        <f ca="1">IFERROR(IF(日收益率!$I315&gt;日收益率!$J315,IF('排序（修正久期）'!C315=1,日收益率!C316,""),IF('排序（修正久期）'!C315=MAX('排序（修正久期）'!$B315:$F315),日收益率!C316,"")),"")</f>
        <v>5.0798144627162145E-4</v>
      </c>
      <c r="D316" s="4" t="str">
        <f ca="1">IFERROR(IF(日收益率!$I315&gt;日收益率!$J315,IF('排序（修正久期）'!D315=1,日收益率!D316,""),IF('排序（修正久期）'!D315=MAX('排序（修正久期）'!$B315:$F315),日收益率!D316,"")),"")</f>
        <v/>
      </c>
      <c r="E316" s="4" t="str">
        <f ca="1">IFERROR(IF(日收益率!$I315&gt;日收益率!$J315,IF('排序（修正久期）'!E315=1,日收益率!E316,""),IF('排序（修正久期）'!E315=MAX('排序（修正久期）'!$B315:$F315),日收益率!E316,"")),"")</f>
        <v/>
      </c>
      <c r="F316" s="4" t="str">
        <f ca="1">IFERROR(IF(日收益率!$I315&gt;日收益率!$J315,IF('排序（修正久期）'!F315=1,日收益率!F316,""),IF('排序（修正久期）'!F315=MAX('排序（修正久期）'!$B315:$F315),日收益率!F316,"")),"")</f>
        <v/>
      </c>
      <c r="H316" s="9">
        <f t="shared" ca="1" si="5"/>
        <v>1.2544163399874393</v>
      </c>
    </row>
    <row r="317" spans="1:8" x14ac:dyDescent="0.15">
      <c r="A317" s="1">
        <v>42748</v>
      </c>
      <c r="B317" s="4" t="str">
        <f ca="1">IFERROR(IF(日收益率!$I316&gt;日收益率!$J316,IF('排序（修正久期）'!B316=1,日收益率!B317,""),IF('排序（修正久期）'!B316=MAX('排序（修正久期）'!$B316:$F316),日收益率!B317,"")),"")</f>
        <v/>
      </c>
      <c r="C317" s="4">
        <f ca="1">IFERROR(IF(日收益率!$I316&gt;日收益率!$J316,IF('排序（修正久期）'!C316=1,日收益率!C317,""),IF('排序（修正久期）'!C316=MAX('排序（修正久期）'!$B316:$F316),日收益率!C317,"")),"")</f>
        <v>3.132484517043288E-5</v>
      </c>
      <c r="D317" s="4" t="str">
        <f ca="1">IFERROR(IF(日收益率!$I316&gt;日收益率!$J316,IF('排序（修正久期）'!D316=1,日收益率!D317,""),IF('排序（修正久期）'!D316=MAX('排序（修正久期）'!$B316:$F316),日收益率!D317,"")),"")</f>
        <v/>
      </c>
      <c r="E317" s="4" t="str">
        <f ca="1">IFERROR(IF(日收益率!$I316&gt;日收益率!$J316,IF('排序（修正久期）'!E316=1,日收益率!E317,""),IF('排序（修正久期）'!E316=MAX('排序（修正久期）'!$B316:$F316),日收益率!E317,"")),"")</f>
        <v/>
      </c>
      <c r="F317" s="4" t="str">
        <f ca="1">IFERROR(IF(日收益率!$I316&gt;日收益率!$J316,IF('排序（修正久期）'!F316=1,日收益率!F317,""),IF('排序（修正久期）'!F316=MAX('排序（修正久期）'!$B316:$F316),日收益率!F317,"")),"")</f>
        <v/>
      </c>
      <c r="H317" s="9">
        <f t="shared" ca="1" si="5"/>
        <v>1.2544556343850686</v>
      </c>
    </row>
    <row r="318" spans="1:8" x14ac:dyDescent="0.15">
      <c r="A318" s="1">
        <v>42751</v>
      </c>
      <c r="B318" s="4" t="str">
        <f ca="1">IFERROR(IF(日收益率!$I317&gt;日收益率!$J317,IF('排序（修正久期）'!B317=1,日收益率!B318,""),IF('排序（修正久期）'!B317=MAX('排序（修正久期）'!$B317:$F317),日收益率!B318,"")),"")</f>
        <v/>
      </c>
      <c r="C318" s="4">
        <f ca="1">IFERROR(IF(日收益率!$I317&gt;日收益率!$J317,IF('排序（修正久期）'!C317=1,日收益率!C318,""),IF('排序（修正久期）'!C317=MAX('排序（修正久期）'!$B317:$F317),日收益率!C318,"")),"")</f>
        <v>-9.5407268963654257E-4</v>
      </c>
      <c r="D318" s="4" t="str">
        <f ca="1">IFERROR(IF(日收益率!$I317&gt;日收益率!$J317,IF('排序（修正久期）'!D317=1,日收益率!D318,""),IF('排序（修正久期）'!D317=MAX('排序（修正久期）'!$B317:$F317),日收益率!D318,"")),"")</f>
        <v/>
      </c>
      <c r="E318" s="4" t="str">
        <f ca="1">IFERROR(IF(日收益率!$I317&gt;日收益率!$J317,IF('排序（修正久期）'!E317=1,日收益率!E318,""),IF('排序（修正久期）'!E317=MAX('排序（修正久期）'!$B317:$F317),日收益率!E318,"")),"")</f>
        <v/>
      </c>
      <c r="F318" s="4" t="str">
        <f ca="1">IFERROR(IF(日收益率!$I317&gt;日收益率!$J317,IF('排序（修正久期）'!F317=1,日收益率!F318,""),IF('排序（修正久期）'!F317=MAX('排序（修正久期）'!$B317:$F317),日收益率!F318,"")),"")</f>
        <v/>
      </c>
      <c r="H318" s="9">
        <f t="shared" ca="1" si="5"/>
        <v>1.2532587925239411</v>
      </c>
    </row>
    <row r="319" spans="1:8" x14ac:dyDescent="0.15">
      <c r="A319" s="1">
        <v>42752</v>
      </c>
      <c r="B319" s="4" t="str">
        <f ca="1">IFERROR(IF(日收益率!$I318&gt;日收益率!$J318,IF('排序（修正久期）'!B318=1,日收益率!B319,""),IF('排序（修正久期）'!B318=MAX('排序（修正久期）'!$B318:$F318),日收益率!B319,"")),"")</f>
        <v/>
      </c>
      <c r="C319" s="4">
        <f ca="1">IFERROR(IF(日收益率!$I318&gt;日收益率!$J318,IF('排序（修正久期）'!C318=1,日收益率!C319,""),IF('排序（修正久期）'!C318=MAX('排序（修正久期）'!$B318:$F318),日收益率!C319,"")),"")</f>
        <v>-1.5938170350315861E-4</v>
      </c>
      <c r="D319" s="4" t="str">
        <f ca="1">IFERROR(IF(日收益率!$I318&gt;日收益率!$J318,IF('排序（修正久期）'!D318=1,日收益率!D319,""),IF('排序（修正久期）'!D318=MAX('排序（修正久期）'!$B318:$F318),日收益率!D319,"")),"")</f>
        <v/>
      </c>
      <c r="E319" s="4" t="str">
        <f ca="1">IFERROR(IF(日收益率!$I318&gt;日收益率!$J318,IF('排序（修正久期）'!E318=1,日收益率!E319,""),IF('排序（修正久期）'!E318=MAX('排序（修正久期）'!$B318:$F318),日收益率!E319,"")),"")</f>
        <v/>
      </c>
      <c r="F319" s="4" t="str">
        <f ca="1">IFERROR(IF(日收益率!$I318&gt;日收益率!$J318,IF('排序（修正久期）'!F318=1,日收益率!F319,""),IF('排序（修正久期）'!F318=MAX('排序（修正久期）'!$B318:$F318),日收益率!F319,"")),"")</f>
        <v/>
      </c>
      <c r="H319" s="9">
        <f t="shared" ca="1" si="5"/>
        <v>1.2530590460026583</v>
      </c>
    </row>
    <row r="320" spans="1:8" x14ac:dyDescent="0.15">
      <c r="A320" s="1">
        <v>42753</v>
      </c>
      <c r="B320" s="4" t="str">
        <f ca="1">IFERROR(IF(日收益率!$I319&gt;日收益率!$J319,IF('排序（修正久期）'!B319=1,日收益率!B320,""),IF('排序（修正久期）'!B319=MAX('排序（修正久期）'!$B319:$F319),日收益率!B320,"")),"")</f>
        <v/>
      </c>
      <c r="C320" s="4">
        <f ca="1">IFERROR(IF(日收益率!$I319&gt;日收益率!$J319,IF('排序（修正久期）'!C319=1,日收益率!C320,""),IF('排序（修正久期）'!C319=MAX('排序（修正久期）'!$B319:$F319),日收益率!C320,"")),"")</f>
        <v>8.8980526200255206E-4</v>
      </c>
      <c r="D320" s="4" t="str">
        <f ca="1">IFERROR(IF(日收益率!$I319&gt;日收益率!$J319,IF('排序（修正久期）'!D319=1,日收益率!D320,""),IF('排序（修正久期）'!D319=MAX('排序（修正久期）'!$B319:$F319),日收益率!D320,"")),"")</f>
        <v/>
      </c>
      <c r="E320" s="4" t="str">
        <f ca="1">IFERROR(IF(日收益率!$I319&gt;日收益率!$J319,IF('排序（修正久期）'!E319=1,日收益率!E320,""),IF('排序（修正久期）'!E319=MAX('排序（修正久期）'!$B319:$F319),日收益率!E320,"")),"")</f>
        <v/>
      </c>
      <c r="F320" s="4" t="str">
        <f ca="1">IFERROR(IF(日收益率!$I319&gt;日收益率!$J319,IF('排序（修正久期）'!F319=1,日收益率!F320,""),IF('排序（修正久期）'!F319=MAX('排序（修正久期）'!$B319:$F319),日收益率!F320,"")),"")</f>
        <v/>
      </c>
      <c r="H320" s="9">
        <f t="shared" ca="1" si="5"/>
        <v>1.2541740245353914</v>
      </c>
    </row>
    <row r="321" spans="1:8" x14ac:dyDescent="0.15">
      <c r="A321" s="1">
        <v>42754</v>
      </c>
      <c r="B321" s="4" t="str">
        <f ca="1">IFERROR(IF(日收益率!$I320&gt;日收益率!$J320,IF('排序（修正久期）'!B320=1,日收益率!B321,""),IF('排序（修正久期）'!B320=MAX('排序（修正久期）'!$B320:$F320),日收益率!B321,"")),"")</f>
        <v/>
      </c>
      <c r="C321" s="4">
        <f ca="1">IFERROR(IF(日收益率!$I320&gt;日收益率!$J320,IF('排序（修正久期）'!C320=1,日收益率!C321,""),IF('排序（修正久期）'!C320=MAX('排序（修正久期）'!$B320:$F320),日收益率!C321,"")),"")</f>
        <v>-2.545635410179381E-4</v>
      </c>
      <c r="D321" s="4" t="str">
        <f ca="1">IFERROR(IF(日收益率!$I320&gt;日收益率!$J320,IF('排序（修正久期）'!D320=1,日收益率!D321,""),IF('排序（修正久期）'!D320=MAX('排序（修正久期）'!$B320:$F320),日收益率!D321,"")),"")</f>
        <v/>
      </c>
      <c r="E321" s="4" t="str">
        <f ca="1">IFERROR(IF(日收益率!$I320&gt;日收益率!$J320,IF('排序（修正久期）'!E320=1,日收益率!E321,""),IF('排序（修正久期）'!E320=MAX('排序（修正久期）'!$B320:$F320),日收益率!E321,"")),"")</f>
        <v/>
      </c>
      <c r="F321" s="4" t="str">
        <f ca="1">IFERROR(IF(日收益率!$I320&gt;日收益率!$J320,IF('排序（修正久期）'!F320=1,日收益率!F321,""),IF('排序（修正久期）'!F320=MAX('排序（修正久期）'!$B320:$F320),日收益率!F321,"")),"")</f>
        <v/>
      </c>
      <c r="H321" s="9">
        <f t="shared" ca="1" si="5"/>
        <v>1.253854757554653</v>
      </c>
    </row>
    <row r="322" spans="1:8" x14ac:dyDescent="0.15">
      <c r="A322" s="1">
        <v>42755</v>
      </c>
      <c r="B322" s="4" t="str">
        <f ca="1">IFERROR(IF(日收益率!$I321&gt;日收益率!$J321,IF('排序（修正久期）'!B321=1,日收益率!B322,""),IF('排序（修正久期）'!B321=MAX('排序（修正久期）'!$B321:$F321),日收益率!B322,"")),"")</f>
        <v/>
      </c>
      <c r="C322" s="4">
        <f ca="1">IFERROR(IF(日收益率!$I321&gt;日收益率!$J321,IF('排序（修正久期）'!C321=1,日收益率!C322,""),IF('排序（修正久期）'!C321=MAX('排序（修正久期）'!$B321:$F321),日收益率!C322,"")),"")</f>
        <v>1.3658526393860448E-3</v>
      </c>
      <c r="D322" s="4" t="str">
        <f ca="1">IFERROR(IF(日收益率!$I321&gt;日收益率!$J321,IF('排序（修正久期）'!D321=1,日收益率!D322,""),IF('排序（修正久期）'!D321=MAX('排序（修正久期）'!$B321:$F321),日收益率!D322,"")),"")</f>
        <v/>
      </c>
      <c r="E322" s="4" t="str">
        <f ca="1">IFERROR(IF(日收益率!$I321&gt;日收益率!$J321,IF('排序（修正久期）'!E321=1,日收益率!E322,""),IF('排序（修正久期）'!E321=MAX('排序（修正久期）'!$B321:$F321),日收益率!E322,"")),"")</f>
        <v/>
      </c>
      <c r="F322" s="4" t="str">
        <f ca="1">IFERROR(IF(日收益率!$I321&gt;日收益率!$J321,IF('排序（修正久期）'!F321=1,日收益率!F322,""),IF('排序（修正久期）'!F321=MAX('排序（修正久期）'!$B321:$F321),日收益率!F322,"")),"")</f>
        <v/>
      </c>
      <c r="H322" s="9">
        <f t="shared" ca="1" si="5"/>
        <v>1.2555673383846657</v>
      </c>
    </row>
    <row r="323" spans="1:8" x14ac:dyDescent="0.15">
      <c r="A323" s="1">
        <v>42758</v>
      </c>
      <c r="B323" s="4" t="str">
        <f ca="1">IFERROR(IF(日收益率!$I322&gt;日收益率!$J322,IF('排序（修正久期）'!B322=1,日收益率!B323,""),IF('排序（修正久期）'!B322=MAX('排序（修正久期）'!$B322:$F322),日收益率!B323,"")),"")</f>
        <v/>
      </c>
      <c r="C323" s="4">
        <f ca="1">IFERROR(IF(日收益率!$I322&gt;日收益率!$J322,IF('排序（修正久期）'!C322=1,日收益率!C323,""),IF('排序（修正久期）'!C322=MAX('排序（修正久期）'!$B322:$F322),日收益率!C323,"")),"")</f>
        <v>1.3313894959758876E-3</v>
      </c>
      <c r="D323" s="4" t="str">
        <f ca="1">IFERROR(IF(日收益率!$I322&gt;日收益率!$J322,IF('排序（修正久期）'!D322=1,日收益率!D323,""),IF('排序（修正久期）'!D322=MAX('排序（修正久期）'!$B322:$F322),日收益率!D323,"")),"")</f>
        <v/>
      </c>
      <c r="E323" s="4" t="str">
        <f ca="1">IFERROR(IF(日收益率!$I322&gt;日收益率!$J322,IF('排序（修正久期）'!E322=1,日收益率!E323,""),IF('排序（修正久期）'!E322=MAX('排序（修正久期）'!$B322:$F322),日收益率!E323,"")),"")</f>
        <v/>
      </c>
      <c r="F323" s="4" t="str">
        <f ca="1">IFERROR(IF(日收益率!$I322&gt;日收益率!$J322,IF('排序（修正久期）'!F322=1,日收益率!F323,""),IF('排序（修正久期）'!F322=MAX('排序（修正久期）'!$B322:$F322),日收益率!F323,"")),"")</f>
        <v/>
      </c>
      <c r="H323" s="9">
        <f t="shared" ca="1" si="5"/>
        <v>1.2572389875504815</v>
      </c>
    </row>
    <row r="324" spans="1:8" x14ac:dyDescent="0.15">
      <c r="A324" s="1">
        <v>42759</v>
      </c>
      <c r="B324" s="4" t="str">
        <f ca="1">IFERROR(IF(日收益率!$I323&gt;日收益率!$J323,IF('排序（修正久期）'!B323=1,日收益率!B324,""),IF('排序（修正久期）'!B323=MAX('排序（修正久期）'!$B323:$F323),日收益率!B324,"")),"")</f>
        <v/>
      </c>
      <c r="C324" s="4">
        <f ca="1">IFERROR(IF(日收益率!$I323&gt;日收益率!$J323,IF('排序（修正久期）'!C323=1,日收益率!C324,""),IF('排序（修正久期）'!C323=MAX('排序（修正久期）'!$B323:$F323),日收益率!C324,"")),"")</f>
        <v>1.1720443970417715E-3</v>
      </c>
      <c r="D324" s="4" t="str">
        <f ca="1">IFERROR(IF(日收益率!$I323&gt;日收益率!$J323,IF('排序（修正久期）'!D323=1,日收益率!D324,""),IF('排序（修正久期）'!D323=MAX('排序（修正久期）'!$B323:$F323),日收益率!D324,"")),"")</f>
        <v/>
      </c>
      <c r="E324" s="4" t="str">
        <f ca="1">IFERROR(IF(日收益率!$I323&gt;日收益率!$J323,IF('排序（修正久期）'!E323=1,日收益率!E324,""),IF('排序（修正久期）'!E323=MAX('排序（修正久期）'!$B323:$F323),日收益率!E324,"")),"")</f>
        <v/>
      </c>
      <c r="F324" s="4" t="str">
        <f ca="1">IFERROR(IF(日收益率!$I323&gt;日收益率!$J323,IF('排序（修正久期）'!F323=1,日收益率!F324,""),IF('排序（修正久期）'!F323=MAX('排序（修正久期）'!$B323:$F323),日收益率!F324,"")),"")</f>
        <v/>
      </c>
      <c r="H324" s="9">
        <f t="shared" ca="1" si="5"/>
        <v>1.2587125274615825</v>
      </c>
    </row>
    <row r="325" spans="1:8" x14ac:dyDescent="0.15">
      <c r="A325" s="1">
        <v>42760</v>
      </c>
      <c r="B325" s="4" t="str">
        <f ca="1">IFERROR(IF(日收益率!$I324&gt;日收益率!$J324,IF('排序（修正久期）'!B324=1,日收益率!B325,""),IF('排序（修正久期）'!B324=MAX('排序（修正久期）'!$B324:$F324),日收益率!B325,"")),"")</f>
        <v/>
      </c>
      <c r="C325" s="4">
        <f ca="1">IFERROR(IF(日收益率!$I324&gt;日收益率!$J324,IF('排序（修正久期）'!C324=1,日收益率!C325,""),IF('排序（修正久期）'!C324=MAX('排序（修正久期）'!$B324:$F324),日收益率!C325,"")),"")</f>
        <v>3.1608152562023761E-4</v>
      </c>
      <c r="D325" s="4" t="str">
        <f ca="1">IFERROR(IF(日收益率!$I324&gt;日收益率!$J324,IF('排序（修正久期）'!D324=1,日收益率!D325,""),IF('排序（修正久期）'!D324=MAX('排序（修正久期）'!$B324:$F324),日收益率!D325,"")),"")</f>
        <v/>
      </c>
      <c r="E325" s="4" t="str">
        <f ca="1">IFERROR(IF(日收益率!$I324&gt;日收益率!$J324,IF('排序（修正久期）'!E324=1,日收益率!E325,""),IF('排序（修正久期）'!E324=MAX('排序（修正久期）'!$B324:$F324),日收益率!E325,"")),"")</f>
        <v/>
      </c>
      <c r="F325" s="4" t="str">
        <f ca="1">IFERROR(IF(日收益率!$I324&gt;日收益率!$J324,IF('排序（修正久期）'!F324=1,日收益率!F325,""),IF('排序（修正久期）'!F324=MAX('排序（修正久期）'!$B324:$F324),日收益率!F325,"")),"")</f>
        <v/>
      </c>
      <c r="H325" s="9">
        <f t="shared" ca="1" si="5"/>
        <v>1.2591103832375798</v>
      </c>
    </row>
    <row r="326" spans="1:8" x14ac:dyDescent="0.15">
      <c r="A326" s="1">
        <v>42761</v>
      </c>
      <c r="B326" s="4" t="str">
        <f ca="1">IFERROR(IF(日收益率!$I325&gt;日收益率!$J325,IF('排序（修正久期）'!B325=1,日收益率!B326,""),IF('排序（修正久期）'!B325=MAX('排序（修正久期）'!$B325:$F325),日收益率!B326,"")),"")</f>
        <v/>
      </c>
      <c r="C326" s="4">
        <f ca="1">IFERROR(IF(日收益率!$I325&gt;日收益率!$J325,IF('排序（修正久期）'!C325=1,日收益率!C326,""),IF('排序（修正久期）'!C325=MAX('排序（修正久期）'!$B325:$F325),日收益率!C326,"")),"")</f>
        <v>2.3093967481198074E-3</v>
      </c>
      <c r="D326" s="4" t="str">
        <f ca="1">IFERROR(IF(日收益率!$I325&gt;日收益率!$J325,IF('排序（修正久期）'!D325=1,日收益率!D326,""),IF('排序（修正久期）'!D325=MAX('排序（修正久期）'!$B325:$F325),日收益率!D326,"")),"")</f>
        <v/>
      </c>
      <c r="E326" s="4" t="str">
        <f ca="1">IFERROR(IF(日收益率!$I325&gt;日收益率!$J325,IF('排序（修正久期）'!E325=1,日收益率!E326,""),IF('排序（修正久期）'!E325=MAX('排序（修正久期）'!$B325:$F325),日收益率!E326,"")),"")</f>
        <v/>
      </c>
      <c r="F326" s="4" t="str">
        <f ca="1">IFERROR(IF(日收益率!$I325&gt;日收益率!$J325,IF('排序（修正久期）'!F325=1,日收益率!F326,""),IF('排序（修正久期）'!F325=MAX('排序（修正久期）'!$B325:$F325),日收益率!F326,"")),"")</f>
        <v/>
      </c>
      <c r="H326" s="9">
        <f t="shared" ca="1" si="5"/>
        <v>1.2620181686621526</v>
      </c>
    </row>
    <row r="327" spans="1:8" x14ac:dyDescent="0.15">
      <c r="A327" s="1">
        <v>42769</v>
      </c>
      <c r="B327" s="4" t="str">
        <f ca="1">IFERROR(IF(日收益率!$I326&gt;日收益率!$J326,IF('排序（修正久期）'!B326=1,日收益率!B327,""),IF('排序（修正久期）'!B326=MAX('排序（修正久期）'!$B326:$F326),日收益率!B327,"")),"")</f>
        <v/>
      </c>
      <c r="C327" s="4">
        <f ca="1">IFERROR(IF(日收益率!$I326&gt;日收益率!$J326,IF('排序（修正久期）'!C326=1,日收益率!C327,""),IF('排序（修正久期）'!C326=MAX('排序（修正久期）'!$B326:$F326),日收益率!C327,"")),"")</f>
        <v>3.43795082562659E-4</v>
      </c>
      <c r="D327" s="4" t="str">
        <f ca="1">IFERROR(IF(日收益率!$I326&gt;日收益率!$J326,IF('排序（修正久期）'!D326=1,日收益率!D327,""),IF('排序（修正久期）'!D326=MAX('排序（修正久期）'!$B326:$F326),日收益率!D327,"")),"")</f>
        <v/>
      </c>
      <c r="E327" s="4" t="str">
        <f ca="1">IFERROR(IF(日收益率!$I326&gt;日收益率!$J326,IF('排序（修正久期）'!E326=1,日收益率!E327,""),IF('排序（修正久期）'!E326=MAX('排序（修正久期）'!$B326:$F326),日收益率!E327,"")),"")</f>
        <v/>
      </c>
      <c r="F327" s="4" t="str">
        <f ca="1">IFERROR(IF(日收益率!$I326&gt;日收益率!$J326,IF('排序（修正久期）'!F326=1,日收益率!F327,""),IF('排序（修正久期）'!F326=MAX('排序（修正久期）'!$B326:$F326),日收益率!F327,"")),"")</f>
        <v/>
      </c>
      <c r="H327" s="9">
        <f t="shared" ca="1" si="5"/>
        <v>1.2624520443026432</v>
      </c>
    </row>
  </sheetData>
  <phoneticPr fontId="18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sqref="A1:J15"/>
    </sheetView>
  </sheetViews>
  <sheetFormatPr defaultRowHeight="13.5" x14ac:dyDescent="0.15"/>
  <cols>
    <col min="1" max="1" width="11.5" customWidth="1"/>
  </cols>
  <sheetData>
    <row r="1" spans="1:15" x14ac:dyDescent="0.15">
      <c r="A1" s="12" t="s">
        <v>0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44</v>
      </c>
      <c r="H1" s="19" t="s">
        <v>38</v>
      </c>
      <c r="I1" s="19" t="s">
        <v>45</v>
      </c>
      <c r="J1" s="19" t="s">
        <v>46</v>
      </c>
    </row>
    <row r="2" spans="1:15" x14ac:dyDescent="0.15">
      <c r="A2" s="18" t="s">
        <v>1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  <c r="J2" s="19"/>
    </row>
    <row r="3" spans="1:15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  <c r="J3" s="11">
        <v>1.3223767756351146E-2</v>
      </c>
      <c r="L3" s="3">
        <f>G3</f>
        <v>-3.3526725068483421E-3</v>
      </c>
      <c r="M3" s="3">
        <f t="shared" ref="M3:O3" si="0">H3</f>
        <v>-2.5073286093219238E-2</v>
      </c>
      <c r="N3" s="3">
        <f t="shared" si="0"/>
        <v>-6.3469024551614517E-3</v>
      </c>
      <c r="O3" s="3">
        <f t="shared" si="0"/>
        <v>1.3223767756351146E-2</v>
      </c>
    </row>
    <row r="4" spans="1:15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  <c r="J4" s="11">
        <v>1.160939046810916E-2</v>
      </c>
      <c r="L4" s="4">
        <f>(1+L3)*(1+G4)-1</f>
        <v>-3.1692663531750487E-3</v>
      </c>
      <c r="M4" s="4">
        <f t="shared" ref="M4:O14" si="1">(1+M3)*(1+H4)-1</f>
        <v>-1.8968678003129513E-3</v>
      </c>
      <c r="N4" s="4">
        <f t="shared" si="1"/>
        <v>-4.7045292521681881E-2</v>
      </c>
      <c r="O4" s="4">
        <f t="shared" si="1"/>
        <v>2.4986678107803417E-2</v>
      </c>
    </row>
    <row r="5" spans="1:15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  <c r="J5" s="11">
        <v>4.9614921663228007E-3</v>
      </c>
      <c r="L5" s="4">
        <f t="shared" ref="L5:L14" si="2">(1+L4)*(1+G5)-1</f>
        <v>-5.5065124264221943E-3</v>
      </c>
      <c r="M5" s="4">
        <f t="shared" si="1"/>
        <v>-3.7367917977683129E-3</v>
      </c>
      <c r="N5" s="4">
        <f t="shared" si="1"/>
        <v>-5.7572175179636309E-2</v>
      </c>
      <c r="O5" s="4">
        <f t="shared" si="1"/>
        <v>3.007214148182058E-2</v>
      </c>
    </row>
    <row r="6" spans="1:15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  <c r="J6" s="11">
        <v>8.2631062045634973E-3</v>
      </c>
      <c r="L6" s="4">
        <f t="shared" si="2"/>
        <v>-1.4535980231388024E-2</v>
      </c>
      <c r="M6" s="4">
        <f t="shared" si="1"/>
        <v>-1.8634859485356037E-2</v>
      </c>
      <c r="N6" s="4">
        <f t="shared" si="1"/>
        <v>-6.5674697392654746E-2</v>
      </c>
      <c r="O6" s="4">
        <f t="shared" si="1"/>
        <v>3.8583736985247086E-2</v>
      </c>
    </row>
    <row r="7" spans="1:15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  <c r="J7" s="11">
        <v>2.3400384850684963E-2</v>
      </c>
      <c r="L7" s="4">
        <f t="shared" si="2"/>
        <v>1.1028423105708063E-2</v>
      </c>
      <c r="M7" s="4">
        <f t="shared" si="1"/>
        <v>2.7423318771311767E-2</v>
      </c>
      <c r="N7" s="4">
        <f t="shared" si="1"/>
        <v>-4.9720997265076616E-2</v>
      </c>
      <c r="O7" s="4">
        <f t="shared" si="1"/>
        <v>6.2886996130364414E-2</v>
      </c>
    </row>
    <row r="8" spans="1:15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  <c r="J8" s="11">
        <v>3.6840783225482232E-2</v>
      </c>
      <c r="L8" s="4">
        <f t="shared" si="2"/>
        <v>3.7045684913303623E-2</v>
      </c>
      <c r="M8" s="4">
        <f t="shared" si="1"/>
        <v>5.6838463935556138E-2</v>
      </c>
      <c r="N8" s="4">
        <f t="shared" si="1"/>
        <v>-2.2524110138624653E-2</v>
      </c>
      <c r="O8" s="4">
        <f t="shared" si="1"/>
        <v>0.10204458554798723</v>
      </c>
    </row>
    <row r="9" spans="1:15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  <c r="J9" s="11">
        <v>6.6934981484258582E-2</v>
      </c>
      <c r="L9" s="4">
        <f t="shared" si="2"/>
        <v>7.7893218138700648E-2</v>
      </c>
      <c r="M9" s="4">
        <f t="shared" si="1"/>
        <v>9.9466041416645945E-2</v>
      </c>
      <c r="N9" s="4">
        <f t="shared" si="1"/>
        <v>4.2903220450555279E-2</v>
      </c>
      <c r="O9" s="4">
        <f t="shared" si="1"/>
        <v>0.17580991947646929</v>
      </c>
    </row>
    <row r="10" spans="1:15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  <c r="J10" s="11">
        <v>4.3793528959386929E-2</v>
      </c>
      <c r="L10" s="4">
        <f t="shared" si="2"/>
        <v>0.10183652366340223</v>
      </c>
      <c r="M10" s="4">
        <f t="shared" si="1"/>
        <v>0.1237540307670173</v>
      </c>
      <c r="N10" s="4">
        <f t="shared" si="1"/>
        <v>8.8575632837194052E-2</v>
      </c>
      <c r="O10" s="4">
        <f t="shared" si="1"/>
        <v>0.2273027852357965</v>
      </c>
    </row>
    <row r="11" spans="1:15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  <c r="J11" s="11">
        <v>-1.8319709225763425E-2</v>
      </c>
      <c r="L11" s="4">
        <f t="shared" si="2"/>
        <v>0.10085194315931112</v>
      </c>
      <c r="M11" s="4">
        <f t="shared" si="1"/>
        <v>0.13186315840552365</v>
      </c>
      <c r="N11" s="4">
        <f t="shared" si="1"/>
        <v>6.8633243773366548E-2</v>
      </c>
      <c r="O11" s="4">
        <f t="shared" si="1"/>
        <v>0.20481895507830705</v>
      </c>
    </row>
    <row r="12" spans="1:15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  <c r="J12" s="11">
        <v>-8.8717708587524591E-3</v>
      </c>
      <c r="L12" s="4">
        <f t="shared" si="2"/>
        <v>0.10074504191835865</v>
      </c>
      <c r="M12" s="4">
        <f t="shared" si="1"/>
        <v>0.12709087852722223</v>
      </c>
      <c r="N12" s="4">
        <f t="shared" si="1"/>
        <v>5.9152574502563837E-2</v>
      </c>
      <c r="O12" s="4">
        <f t="shared" si="1"/>
        <v>0.19413007738257071</v>
      </c>
    </row>
    <row r="13" spans="1:15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  <c r="J13" s="11">
        <v>1.1256186710566496E-2</v>
      </c>
      <c r="L13" s="4">
        <f t="shared" si="2"/>
        <v>0.11017284794465265</v>
      </c>
      <c r="M13" s="4">
        <f t="shared" si="1"/>
        <v>0.13879031064769798</v>
      </c>
      <c r="N13" s="4">
        <f t="shared" si="1"/>
        <v>6.690587260327896E-2</v>
      </c>
      <c r="O13" s="4">
        <f t="shared" si="1"/>
        <v>0.20757142849029209</v>
      </c>
    </row>
    <row r="14" spans="1:15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-6.6954313436157209E-3</v>
      </c>
      <c r="G14" s="11">
        <v>9.1686297137558714E-3</v>
      </c>
      <c r="H14" s="11">
        <v>9.1009275130435885E-3</v>
      </c>
      <c r="I14" s="11">
        <v>2.7129113951627204E-3</v>
      </c>
      <c r="J14" s="11">
        <v>1.4398572381745911E-2</v>
      </c>
      <c r="L14" s="4">
        <f t="shared" si="2"/>
        <v>0.12035161170572306</v>
      </c>
      <c r="M14" s="4">
        <f t="shared" si="1"/>
        <v>0.14915435871745908</v>
      </c>
      <c r="N14" s="4">
        <f t="shared" si="1"/>
        <v>6.9800293702630523E-2</v>
      </c>
      <c r="O14" s="4">
        <f t="shared" si="1"/>
        <v>0.22495873310953796</v>
      </c>
    </row>
    <row r="15" spans="1:15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  <c r="J15" s="11">
        <v>0.22495873310953773</v>
      </c>
    </row>
  </sheetData>
  <mergeCells count="4">
    <mergeCell ref="G1:G2"/>
    <mergeCell ref="H1:H2"/>
    <mergeCell ref="I1:I2"/>
    <mergeCell ref="J1:J2"/>
  </mergeCells>
  <phoneticPr fontId="18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opLeftCell="K1" workbookViewId="0">
      <selection activeCell="X22" sqref="X22"/>
    </sheetView>
  </sheetViews>
  <sheetFormatPr defaultRowHeight="13.5" x14ac:dyDescent="0.15"/>
  <cols>
    <col min="1" max="7" width="11.5" style="1" customWidth="1"/>
    <col min="13" max="18" width="11.5" style="1" customWidth="1"/>
  </cols>
  <sheetData>
    <row r="1" spans="1:27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G1" t="s">
        <v>33</v>
      </c>
      <c r="H1" t="s">
        <v>18</v>
      </c>
      <c r="I1" t="s">
        <v>19</v>
      </c>
      <c r="J1" t="s">
        <v>35</v>
      </c>
      <c r="K1" t="s">
        <v>20</v>
      </c>
      <c r="L1" t="s">
        <v>24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27" ht="17.25" customHeight="1" x14ac:dyDescent="0.15">
      <c r="A2" s="1">
        <v>42277</v>
      </c>
      <c r="B2" s="6">
        <f>VLOOKUP($A2,日收益率!$A:$Q,COLUMN()+11,FALSE)</f>
        <v>1</v>
      </c>
      <c r="C2" s="6">
        <f>VLOOKUP($A2,日收益率!$A:$Q,COLUMN()+11,FALSE)</f>
        <v>1</v>
      </c>
      <c r="D2" s="6">
        <f>VLOOKUP($A2,日收益率!$A:$Q,COLUMN()+11,FALSE)</f>
        <v>1</v>
      </c>
      <c r="E2" s="6">
        <f>VLOOKUP($A2,日收益率!$A:$Q,COLUMN()+11,FALSE)</f>
        <v>1</v>
      </c>
      <c r="F2" s="6">
        <f>VLOOKUP($A2,日收益率!$A:$Q,COLUMN()+11,FALSE)</f>
        <v>1</v>
      </c>
      <c r="G2" s="6">
        <f>VLOOKUP(A2,日收益率!A:L,12,FALSE)</f>
        <v>1</v>
      </c>
      <c r="H2" s="9">
        <f>VLOOKUP(A2,日收益率!A:I,9,FALSE)</f>
        <v>1</v>
      </c>
      <c r="I2" s="9">
        <f>VLOOKUP(A2,'收益率(YTM)'!A:H,8,FALSE)</f>
        <v>1</v>
      </c>
      <c r="J2" s="9">
        <f>VLOOKUP(A2,'399481'!A:E,5,FALSE)</f>
        <v>1</v>
      </c>
      <c r="K2" s="9">
        <f>VLOOKUP(A2,'收益率（修正久期）'!A:H,8,FALSE)</f>
        <v>1</v>
      </c>
      <c r="L2" s="9">
        <f>VLOOKUP(A2,'收益率（优化修正久期）'!A:H,8,FALSE)</f>
        <v>1</v>
      </c>
      <c r="M2" s="12"/>
      <c r="N2">
        <v>124161</v>
      </c>
      <c r="O2">
        <v>124815</v>
      </c>
      <c r="P2">
        <v>124977</v>
      </c>
      <c r="Q2">
        <v>127053</v>
      </c>
      <c r="R2">
        <v>127099</v>
      </c>
      <c r="S2" s="13" t="str">
        <f>H1</f>
        <v>平均</v>
      </c>
      <c r="T2" s="13" t="str">
        <f>I1</f>
        <v>ytm策略</v>
      </c>
      <c r="U2" s="13" t="s">
        <v>35</v>
      </c>
      <c r="V2" s="13" t="s">
        <v>37</v>
      </c>
      <c r="W2" s="13" t="str">
        <f>K1</f>
        <v>修正久期策略</v>
      </c>
      <c r="X2" s="13" t="str">
        <f>L1</f>
        <v>优化修正久期</v>
      </c>
    </row>
    <row r="3" spans="1:27" x14ac:dyDescent="0.15">
      <c r="A3" s="1">
        <v>42307</v>
      </c>
      <c r="B3" s="6">
        <f>VLOOKUP($A3,日收益率!$A:$Q,COLUMN()+11,FALSE)</f>
        <v>1.0006922172608308</v>
      </c>
      <c r="C3" s="6">
        <f>VLOOKUP($A3,日收益率!$A:$Q,COLUMN()+11,FALSE)</f>
        <v>1.0286208080015691</v>
      </c>
      <c r="D3" s="6">
        <f>VLOOKUP($A3,日收益率!$A:$Q,COLUMN()+11,FALSE)</f>
        <v>1.0053546644766223</v>
      </c>
      <c r="E3" s="6">
        <f>VLOOKUP($A3,日收益率!$A:$Q,COLUMN()+11,FALSE)</f>
        <v>1.0054753874814388</v>
      </c>
      <c r="F3" s="6">
        <f>VLOOKUP($A3,日收益率!$A:$Q,COLUMN()+11,FALSE)</f>
        <v>1.0069954115306252</v>
      </c>
      <c r="G3" s="6">
        <f ca="1">VLOOKUP(A3,日收益率!A:L,12,FALSE)</f>
        <v>1.032856945623158</v>
      </c>
      <c r="H3" s="9">
        <f>VLOOKUP(A3,日收益率!A:I,9,FALSE)</f>
        <v>1.0095000232763389</v>
      </c>
      <c r="I3" s="9">
        <f>VLOOKUP(A3,'收益率(YTM)'!A:H,8,FALSE)</f>
        <v>1.007011395853342</v>
      </c>
      <c r="J3" s="9">
        <f ca="1">VLOOKUP(A3,'399481'!A:E,5,FALSE)</f>
        <v>1.0189623479929399</v>
      </c>
      <c r="K3" s="9">
        <f>VLOOKUP(A3,'收益率（修正久期）'!A:H,8,FALSE)</f>
        <v>1.0286208080015691</v>
      </c>
      <c r="L3" s="9">
        <f ca="1">VLOOKUP(A3,'收益率（优化修正久期）'!A:H,8,FALSE)</f>
        <v>1.032856945623158</v>
      </c>
      <c r="M3" s="10">
        <f t="shared" ref="M3:M19" si="0">A3</f>
        <v>42307</v>
      </c>
      <c r="N3" s="11">
        <f>B3/B2-1</f>
        <v>6.9221726083079638E-4</v>
      </c>
      <c r="O3" s="11">
        <f t="shared" ref="O3:R18" si="1">C3/C2-1</f>
        <v>2.8620808001569076E-2</v>
      </c>
      <c r="P3" s="11">
        <f t="shared" si="1"/>
        <v>5.3546644766222506E-3</v>
      </c>
      <c r="Q3" s="11">
        <f t="shared" si="1"/>
        <v>5.4753874814388315E-3</v>
      </c>
      <c r="R3" s="11">
        <f t="shared" si="1"/>
        <v>6.9954115306252174E-3</v>
      </c>
      <c r="S3" s="11">
        <f>H3/H2-1</f>
        <v>9.5000232763389203E-3</v>
      </c>
      <c r="T3" s="11">
        <f>I3/I2-1</f>
        <v>7.011395853341984E-3</v>
      </c>
      <c r="U3" s="11">
        <f ca="1">J3/J2-1</f>
        <v>1.8962347992939943E-2</v>
      </c>
      <c r="V3" s="11">
        <f ca="1">G3/G2-1</f>
        <v>3.2856945623157996E-2</v>
      </c>
      <c r="W3" s="11">
        <f>K3/K2-1</f>
        <v>2.8620808001569076E-2</v>
      </c>
      <c r="X3" s="11">
        <f ca="1">L3/L2-1</f>
        <v>3.2856945623157996E-2</v>
      </c>
    </row>
    <row r="4" spans="1:27" x14ac:dyDescent="0.15">
      <c r="A4" s="1">
        <v>42338</v>
      </c>
      <c r="B4" s="6">
        <f>VLOOKUP($A4,日收益率!$A:$Q,COLUMN()+11,FALSE)</f>
        <v>0.97672500025780917</v>
      </c>
      <c r="C4" s="6">
        <f>VLOOKUP($A4,日收益率!$A:$Q,COLUMN()+11,FALSE)</f>
        <v>0.98586732692684853</v>
      </c>
      <c r="D4" s="6">
        <f>VLOOKUP($A4,日收益率!$A:$Q,COLUMN()+11,FALSE)</f>
        <v>0.97808639691627175</v>
      </c>
      <c r="E4" s="6">
        <f>VLOOKUP($A4,日收益率!$A:$Q,COLUMN()+11,FALSE)</f>
        <v>1.0003793661326426</v>
      </c>
      <c r="F4" s="6">
        <f>VLOOKUP($A4,日收益率!$A:$Q,COLUMN()+11,FALSE)</f>
        <v>0.98348275966186749</v>
      </c>
      <c r="G4" s="6">
        <f ca="1">VLOOKUP(A4,日收益率!A:L,12,FALSE)</f>
        <v>1.0188955084923228</v>
      </c>
      <c r="H4" s="9">
        <f>VLOOKUP(A4,日收益率!A:I,9,FALSE)</f>
        <v>0.98516558494374984</v>
      </c>
      <c r="I4" s="9">
        <f>VLOOKUP(A4,'收益率(YTM)'!A:H,8,FALSE)</f>
        <v>1.016109622083559</v>
      </c>
      <c r="J4" s="9">
        <f ca="1">VLOOKUP(A4,'399481'!A:E,5,FALSE)</f>
        <v>0.99648832736199011</v>
      </c>
      <c r="K4" s="9">
        <f>VLOOKUP(A4,'收益率（修正久期）'!A:H,8,FALSE)</f>
        <v>0.98586732692684853</v>
      </c>
      <c r="L4" s="9">
        <f ca="1">VLOOKUP(A4,'收益率（优化修正久期）'!A:H,8,FALSE)</f>
        <v>1.0188955084923228</v>
      </c>
      <c r="M4" s="10">
        <f t="shared" si="0"/>
        <v>42338</v>
      </c>
      <c r="N4" s="11">
        <f t="shared" ref="N4:N19" si="2">B4/B3-1</f>
        <v>-2.3950637958019216E-2</v>
      </c>
      <c r="O4" s="11">
        <f t="shared" si="1"/>
        <v>-4.1563888988190967E-2</v>
      </c>
      <c r="P4" s="11">
        <f t="shared" si="1"/>
        <v>-2.7123032820010939E-2</v>
      </c>
      <c r="Q4" s="11">
        <f t="shared" si="1"/>
        <v>-5.0682706033819969E-3</v>
      </c>
      <c r="R4" s="11">
        <f t="shared" si="1"/>
        <v>-2.3349313809701178E-2</v>
      </c>
      <c r="S4" s="11">
        <f t="shared" ref="S4:S13" si="3">H4/H3-1</f>
        <v>-2.4105436128284086E-2</v>
      </c>
      <c r="T4" s="11">
        <f t="shared" ref="T4:T13" si="4">I4/I3-1</f>
        <v>9.0348791162460085E-3</v>
      </c>
      <c r="U4" s="11">
        <f t="shared" ref="U4:U19" ca="1" si="5">J4/J3-1</f>
        <v>-2.2055791045878292E-2</v>
      </c>
      <c r="V4" s="11">
        <f t="shared" ref="V4:V19" ca="1" si="6">G4/G3-1</f>
        <v>-1.3517299941679495E-2</v>
      </c>
      <c r="W4" s="11">
        <f t="shared" ref="W4:W13" si="7">K4/K3-1</f>
        <v>-4.1563888988190967E-2</v>
      </c>
      <c r="X4" s="11">
        <f t="shared" ref="X4:X13" ca="1" si="8">L4/L3-1</f>
        <v>-1.3517299941679495E-2</v>
      </c>
    </row>
    <row r="5" spans="1:27" x14ac:dyDescent="0.15">
      <c r="A5" s="1">
        <v>42369</v>
      </c>
      <c r="B5" s="6">
        <f>VLOOKUP($A5,日收益率!$A:$Q,COLUMN()+11,FALSE)</f>
        <v>0.90843654288395514</v>
      </c>
      <c r="C5" s="6">
        <f>VLOOKUP($A5,日收益率!$A:$Q,COLUMN()+11,FALSE)</f>
        <v>0.95197220043145758</v>
      </c>
      <c r="D5" s="6">
        <f>VLOOKUP($A5,日收益率!$A:$Q,COLUMN()+11,FALSE)</f>
        <v>0.93052362961748469</v>
      </c>
      <c r="E5" s="6">
        <f>VLOOKUP($A5,日收益率!$A:$Q,COLUMN()+11,FALSE)</f>
        <v>1.0153636765401808</v>
      </c>
      <c r="F5" s="6">
        <f>VLOOKUP($A5,日收益率!$A:$Q,COLUMN()+11,FALSE)</f>
        <v>0.97640639657827433</v>
      </c>
      <c r="G5" s="6">
        <f ca="1">VLOOKUP(A5,日收益率!A:L,12,FALSE)</f>
        <v>1.0341571653086941</v>
      </c>
      <c r="H5" s="9">
        <f>VLOOKUP(A5,日收益率!A:I,9,FALSE)</f>
        <v>0.95646029457850656</v>
      </c>
      <c r="I5" s="9">
        <f>VLOOKUP(A5,'收益率(YTM)'!A:H,8,FALSE)</f>
        <v>0.97662136284768397</v>
      </c>
      <c r="J5" s="9">
        <f ca="1">VLOOKUP(A5,'399481'!A:E,5,FALSE)</f>
        <v>0.95780082208309392</v>
      </c>
      <c r="K5" s="9">
        <f>VLOOKUP(A5,'收益率（修正久期）'!A:H,8,FALSE)</f>
        <v>0.95197220043145758</v>
      </c>
      <c r="L5" s="9">
        <f ca="1">VLOOKUP(A5,'收益率（优化修正久期）'!A:H,8,FALSE)</f>
        <v>1.0341571653086941</v>
      </c>
      <c r="M5" s="10">
        <f t="shared" si="0"/>
        <v>42369</v>
      </c>
      <c r="N5" s="11">
        <f t="shared" si="2"/>
        <v>-6.9915746352176011E-2</v>
      </c>
      <c r="O5" s="11">
        <f t="shared" si="1"/>
        <v>-3.438102224266737E-2</v>
      </c>
      <c r="P5" s="11">
        <f t="shared" si="1"/>
        <v>-4.8628390547853284E-2</v>
      </c>
      <c r="Q5" s="11">
        <f t="shared" si="1"/>
        <v>1.4978628023352814E-2</v>
      </c>
      <c r="R5" s="11">
        <f t="shared" si="1"/>
        <v>-7.1952080644770433E-3</v>
      </c>
      <c r="S5" s="11">
        <f t="shared" si="3"/>
        <v>-2.9137528557579784E-2</v>
      </c>
      <c r="T5" s="11">
        <f t="shared" si="4"/>
        <v>-3.8862203819016505E-2</v>
      </c>
      <c r="U5" s="11">
        <f t="shared" ca="1" si="5"/>
        <v>-3.8823841902206557E-2</v>
      </c>
      <c r="V5" s="11">
        <f t="shared" ca="1" si="6"/>
        <v>1.4978628023352591E-2</v>
      </c>
      <c r="W5" s="11">
        <f t="shared" si="7"/>
        <v>-3.438102224266737E-2</v>
      </c>
      <c r="X5" s="11">
        <f t="shared" ca="1" si="8"/>
        <v>1.4978628023352591E-2</v>
      </c>
    </row>
    <row r="6" spans="1:27" x14ac:dyDescent="0.15">
      <c r="A6" s="1">
        <v>42398</v>
      </c>
      <c r="B6" s="6">
        <f>VLOOKUP($A6,日收益率!$A:$Q,COLUMN()+11,FALSE)</f>
        <v>0.92691887265264872</v>
      </c>
      <c r="C6" s="6">
        <f>VLOOKUP($A6,日收益率!$A:$Q,COLUMN()+11,FALSE)</f>
        <v>0.9559570504020396</v>
      </c>
      <c r="D6" s="6">
        <f>VLOOKUP($A6,日收益率!$A:$Q,COLUMN()+11,FALSE)</f>
        <v>0.93355783701573225</v>
      </c>
      <c r="E6" s="6">
        <f>VLOOKUP($A6,日收益率!$A:$Q,COLUMN()+11,FALSE)</f>
        <v>0.98724604915510672</v>
      </c>
      <c r="F6" s="6">
        <f>VLOOKUP($A6,日收益率!$A:$Q,COLUMN()+11,FALSE)</f>
        <v>0.97590689165819022</v>
      </c>
      <c r="G6" s="6">
        <f ca="1">VLOOKUP(A6,日收益率!A:L,12,FALSE)</f>
        <v>1.0055191053666281</v>
      </c>
      <c r="H6" s="9">
        <f>VLOOKUP(A6,日收益率!A:I,9,FALSE)</f>
        <v>0.95744065555611324</v>
      </c>
      <c r="I6" s="9">
        <f>VLOOKUP(A6,'收益率(YTM)'!A:H,8,FALSE)</f>
        <v>1.0550198823135575</v>
      </c>
      <c r="J6" s="9">
        <f ca="1">VLOOKUP(A6,'399481'!A:E,5,FALSE)</f>
        <v>0.96181007001698493</v>
      </c>
      <c r="K6" s="9">
        <f>VLOOKUP(A6,'收益率（修正久期）'!A:H,8,FALSE)</f>
        <v>0.9559570504020396</v>
      </c>
      <c r="L6" s="9">
        <f ca="1">VLOOKUP(A6,'收益率（优化修正久期）'!A:H,8,FALSE)</f>
        <v>1.0302536196125889</v>
      </c>
      <c r="M6" s="10">
        <f t="shared" si="0"/>
        <v>42398</v>
      </c>
      <c r="N6" s="11">
        <f t="shared" si="2"/>
        <v>2.0345207283294586E-2</v>
      </c>
      <c r="O6" s="11">
        <f t="shared" si="1"/>
        <v>4.1858890089185863E-3</v>
      </c>
      <c r="P6" s="11">
        <f t="shared" si="1"/>
        <v>3.2607526576136081E-3</v>
      </c>
      <c r="Q6" s="11">
        <f t="shared" si="1"/>
        <v>-2.7692173784356733E-2</v>
      </c>
      <c r="R6" s="11">
        <f t="shared" si="1"/>
        <v>-5.1157481335084576E-4</v>
      </c>
      <c r="S6" s="11">
        <f t="shared" si="3"/>
        <v>1.0249886829214461E-3</v>
      </c>
      <c r="T6" s="11">
        <f t="shared" si="4"/>
        <v>8.027524529800889E-2</v>
      </c>
      <c r="U6" s="11">
        <f t="shared" ca="1" si="5"/>
        <v>4.1858890089188083E-3</v>
      </c>
      <c r="V6" s="11">
        <f t="shared" ca="1" si="6"/>
        <v>-2.7692173784356622E-2</v>
      </c>
      <c r="W6" s="11">
        <f t="shared" si="7"/>
        <v>4.1858890089185863E-3</v>
      </c>
      <c r="X6" s="11">
        <f t="shared" ca="1" si="8"/>
        <v>-3.7746155294876571E-3</v>
      </c>
      <c r="AA6">
        <v>16</v>
      </c>
    </row>
    <row r="7" spans="1:27" x14ac:dyDescent="0.15">
      <c r="A7" s="1">
        <v>42429</v>
      </c>
      <c r="B7" s="6">
        <f>VLOOKUP($A7,日收益率!$A:$Q,COLUMN()+11,FALSE)</f>
        <v>0.93580670136216149</v>
      </c>
      <c r="C7" s="6">
        <f>VLOOKUP($A7,日收益率!$A:$Q,COLUMN()+11,FALSE)</f>
        <v>0.94988968425181397</v>
      </c>
      <c r="D7" s="6">
        <f>VLOOKUP($A7,日收益率!$A:$Q,COLUMN()+11,FALSE)</f>
        <v>0.91015047428366969</v>
      </c>
      <c r="E7" s="6">
        <f>VLOOKUP($A7,日收益率!$A:$Q,COLUMN()+11,FALSE)</f>
        <v>0.98647734738956872</v>
      </c>
      <c r="F7" s="6">
        <f>VLOOKUP($A7,日收益率!$A:$Q,COLUMN()+11,FALSE)</f>
        <v>0.98132765995146021</v>
      </c>
      <c r="G7" s="6">
        <f ca="1">VLOOKUP(A7,日收益率!A:L,12,FALSE)</f>
        <v>1.0047361756073871</v>
      </c>
      <c r="H7" s="9">
        <f>VLOOKUP(A7,日收益率!A:I,9,FALSE)</f>
        <v>0.95423067059329136</v>
      </c>
      <c r="I7" s="9">
        <f>VLOOKUP(A7,'收益率(YTM)'!A:H,8,FALSE)</f>
        <v>1.0285670669702751</v>
      </c>
      <c r="J7" s="9">
        <f ca="1">VLOOKUP(A7,'399481'!A:E,5,FALSE)</f>
        <v>0.95570555532219514</v>
      </c>
      <c r="K7" s="9">
        <f>VLOOKUP(A7,'收益率（修正久期）'!A:H,8,FALSE)</f>
        <v>0.94988968425181397</v>
      </c>
      <c r="L7" s="9">
        <f ca="1">VLOOKUP(A7,'收益率（优化修正久期）'!A:H,8,FALSE)</f>
        <v>1.0438774542084859</v>
      </c>
      <c r="M7" s="10">
        <f t="shared" si="0"/>
        <v>42429</v>
      </c>
      <c r="N7" s="11">
        <f t="shared" si="2"/>
        <v>9.5885723893802677E-3</v>
      </c>
      <c r="O7" s="11">
        <f t="shared" si="1"/>
        <v>-6.3469024551614517E-3</v>
      </c>
      <c r="P7" s="11">
        <f t="shared" si="1"/>
        <v>-2.507328609321946E-2</v>
      </c>
      <c r="Q7" s="11">
        <f t="shared" si="1"/>
        <v>-7.7863240495701369E-4</v>
      </c>
      <c r="R7" s="11">
        <f t="shared" si="1"/>
        <v>5.5545957709750571E-3</v>
      </c>
      <c r="S7" s="11">
        <f t="shared" si="3"/>
        <v>-3.3526725068483421E-3</v>
      </c>
      <c r="T7" s="11">
        <f t="shared" si="4"/>
        <v>-2.5073286093219238E-2</v>
      </c>
      <c r="U7" s="11">
        <f t="shared" ca="1" si="5"/>
        <v>-6.3469024551614517E-3</v>
      </c>
      <c r="V7" s="11">
        <f t="shared" ca="1" si="6"/>
        <v>-7.7863240495612551E-4</v>
      </c>
      <c r="W7" s="11">
        <f t="shared" si="7"/>
        <v>-6.3469024551614517E-3</v>
      </c>
      <c r="X7" s="11">
        <f t="shared" ca="1" si="8"/>
        <v>1.3223767756351146E-2</v>
      </c>
      <c r="Y7" s="3">
        <f ca="1">W7-X7</f>
        <v>-1.9570670211512597E-2</v>
      </c>
    </row>
    <row r="8" spans="1:27" x14ac:dyDescent="0.15">
      <c r="A8" s="1">
        <v>42460</v>
      </c>
      <c r="B8" s="6">
        <f>VLOOKUP($A8,日收益率!$A:$Q,COLUMN()+11,FALSE)</f>
        <v>0.93968971672051094</v>
      </c>
      <c r="C8" s="6">
        <f>VLOOKUP($A8,日收益率!$A:$Q,COLUMN()+11,FALSE)</f>
        <v>0.91098377132771147</v>
      </c>
      <c r="D8" s="6">
        <f>VLOOKUP($A8,日收益率!$A:$Q,COLUMN()+11,FALSE)</f>
        <v>0.93178700121496705</v>
      </c>
      <c r="E8" s="6">
        <f>VLOOKUP($A8,日收益率!$A:$Q,COLUMN()+11,FALSE)</f>
        <v>0.99792974810335899</v>
      </c>
      <c r="F8" s="6">
        <f>VLOOKUP($A8,日收益率!$A:$Q,COLUMN()+11,FALSE)</f>
        <v>0.9844335172350599</v>
      </c>
      <c r="G8" s="6">
        <f ca="1">VLOOKUP(A8,日收益率!A:L,12,FALSE)</f>
        <v>1.0164005501874478</v>
      </c>
      <c r="H8" s="9">
        <f>VLOOKUP(A8,日收益率!A:I,9,FALSE)</f>
        <v>0.95440627110129739</v>
      </c>
      <c r="I8" s="9">
        <f>VLOOKUP(A8,'收益率(YTM)'!A:H,8,FALSE)</f>
        <v>1.0530186490701068</v>
      </c>
      <c r="J8" s="9">
        <f ca="1">VLOOKUP(A8,'399481'!A:E,5,FALSE)</f>
        <v>0.91656143392273659</v>
      </c>
      <c r="K8" s="9">
        <f>VLOOKUP(A8,'收益率（修正久期）'!A:H,8,FALSE)</f>
        <v>0.91098377132771147</v>
      </c>
      <c r="L8" s="9">
        <f ca="1">VLOOKUP(A8,'收益率（优化修正久期）'!A:H,8,FALSE)</f>
        <v>1.0559962351752479</v>
      </c>
      <c r="M8" s="10">
        <f t="shared" si="0"/>
        <v>42460</v>
      </c>
      <c r="N8" s="11">
        <f t="shared" si="2"/>
        <v>4.1493775933612032E-3</v>
      </c>
      <c r="O8" s="11">
        <f t="shared" si="1"/>
        <v>-4.0958348710510517E-2</v>
      </c>
      <c r="P8" s="11">
        <f t="shared" si="1"/>
        <v>2.3772472291822222E-2</v>
      </c>
      <c r="Q8" s="11">
        <f t="shared" si="1"/>
        <v>1.1609390468109382E-2</v>
      </c>
      <c r="R8" s="11">
        <f t="shared" si="1"/>
        <v>3.1649543881737685E-3</v>
      </c>
      <c r="S8" s="11">
        <f t="shared" si="3"/>
        <v>1.8402312293819278E-4</v>
      </c>
      <c r="T8" s="11">
        <f t="shared" si="4"/>
        <v>2.3772472291822222E-2</v>
      </c>
      <c r="U8" s="11">
        <f t="shared" ca="1" si="5"/>
        <v>-4.0958348710510517E-2</v>
      </c>
      <c r="V8" s="11">
        <f t="shared" ca="1" si="6"/>
        <v>1.1609390468108938E-2</v>
      </c>
      <c r="W8" s="11">
        <f t="shared" si="7"/>
        <v>-4.0958348710510517E-2</v>
      </c>
      <c r="X8" s="11">
        <f t="shared" ca="1" si="8"/>
        <v>1.160939046810916E-2</v>
      </c>
      <c r="Y8" s="3">
        <f t="shared" ref="Y8:Y17" ca="1" si="9">W8-X8</f>
        <v>-5.2567739178619677E-2</v>
      </c>
    </row>
    <row r="9" spans="1:27" x14ac:dyDescent="0.15">
      <c r="A9" s="1">
        <v>42489</v>
      </c>
      <c r="B9" s="6">
        <f>VLOOKUP($A9,日收益率!$A:$Q,COLUMN()+11,FALSE)</f>
        <v>0.93273611947471158</v>
      </c>
      <c r="C9" s="6">
        <f>VLOOKUP($A9,日收益率!$A:$Q,COLUMN()+11,FALSE)</f>
        <v>0.90092052363208464</v>
      </c>
      <c r="D9" s="6">
        <f>VLOOKUP($A9,日收益率!$A:$Q,COLUMN()+11,FALSE)</f>
        <v>0.93006932574762979</v>
      </c>
      <c r="E9" s="6">
        <f>VLOOKUP($A9,日收益率!$A:$Q,COLUMN()+11,FALSE)</f>
        <v>1.0028809687311138</v>
      </c>
      <c r="F9" s="6">
        <f>VLOOKUP($A9,日收益率!$A:$Q,COLUMN()+11,FALSE)</f>
        <v>0.98796932621372358</v>
      </c>
      <c r="G9" s="6">
        <f ca="1">VLOOKUP(A9,日收益率!A:L,12,FALSE)</f>
        <v>1.0214434135550483</v>
      </c>
      <c r="H9" s="9">
        <f>VLOOKUP(A9,日收益率!A:I,9,FALSE)</f>
        <v>0.95216849668873171</v>
      </c>
      <c r="I9" s="9">
        <f>VLOOKUP(A9,'收益率(YTM)'!A:H,8,FALSE)</f>
        <v>1.0510774926708455</v>
      </c>
      <c r="J9" s="9">
        <f ca="1">VLOOKUP(A9,'399481'!A:E,5,FALSE)</f>
        <v>0.90643657217642881</v>
      </c>
      <c r="K9" s="9">
        <f>VLOOKUP(A9,'收益率（修正久期）'!A:H,8,FALSE)</f>
        <v>0.90092052363208464</v>
      </c>
      <c r="L9" s="9">
        <f ca="1">VLOOKUP(A9,'收益率（优化修正久期）'!A:H,8,FALSE)</f>
        <v>1.0612355522237362</v>
      </c>
      <c r="M9" s="10">
        <f t="shared" si="0"/>
        <v>42489</v>
      </c>
      <c r="N9" s="11">
        <f t="shared" si="2"/>
        <v>-7.3998864966482447E-3</v>
      </c>
      <c r="O9" s="11">
        <f t="shared" si="1"/>
        <v>-1.1046571862592169E-2</v>
      </c>
      <c r="P9" s="11">
        <f t="shared" si="1"/>
        <v>-1.8434207228664734E-3</v>
      </c>
      <c r="Q9" s="11">
        <f t="shared" si="1"/>
        <v>4.9614921663223566E-3</v>
      </c>
      <c r="R9" s="11">
        <f t="shared" si="1"/>
        <v>3.5917194170660416E-3</v>
      </c>
      <c r="S9" s="11">
        <f t="shared" si="3"/>
        <v>-2.3446769791061195E-3</v>
      </c>
      <c r="T9" s="11">
        <f t="shared" si="4"/>
        <v>-1.8434207228670285E-3</v>
      </c>
      <c r="U9" s="11">
        <f t="shared" ca="1" si="5"/>
        <v>-1.1046571862591836E-2</v>
      </c>
      <c r="V9" s="11">
        <f t="shared" ca="1" si="6"/>
        <v>4.9614921663221345E-3</v>
      </c>
      <c r="W9" s="11">
        <f t="shared" si="7"/>
        <v>-1.1046571862592169E-2</v>
      </c>
      <c r="X9" s="11">
        <f t="shared" ca="1" si="8"/>
        <v>4.9614921663228007E-3</v>
      </c>
      <c r="Y9" s="3">
        <f t="shared" ca="1" si="9"/>
        <v>-1.600806402891497E-2</v>
      </c>
    </row>
    <row r="10" spans="1:27" x14ac:dyDescent="0.15">
      <c r="A10" s="1">
        <v>42521</v>
      </c>
      <c r="B10" s="6">
        <f>VLOOKUP($A10,日收益率!$A:$Q,COLUMN()+11,FALSE)</f>
        <v>0.90184003840275384</v>
      </c>
      <c r="C10" s="6">
        <f>VLOOKUP($A10,日收益率!$A:$Q,COLUMN()+11,FALSE)</f>
        <v>0.88870857030790307</v>
      </c>
      <c r="D10" s="6">
        <f>VLOOKUP($A10,日收益率!$A:$Q,COLUMN()+11,FALSE)</f>
        <v>0.91616111790149157</v>
      </c>
      <c r="E10" s="6">
        <f>VLOOKUP($A10,日收益率!$A:$Q,COLUMN()+11,FALSE)</f>
        <v>1.0111678806862741</v>
      </c>
      <c r="F10" s="6">
        <f>VLOOKUP($A10,日收益率!$A:$Q,COLUMN()+11,FALSE)</f>
        <v>0.99625412174901451</v>
      </c>
      <c r="G10" s="6">
        <f ca="1">VLOOKUP(A10,日收益率!A:L,12,FALSE)</f>
        <v>1.0298837089632054</v>
      </c>
      <c r="H10" s="9">
        <f>VLOOKUP(A10,日收益率!A:I,9,FALSE)</f>
        <v>0.94352331711422244</v>
      </c>
      <c r="I10" s="9">
        <f>VLOOKUP(A10,'收益率(YTM)'!A:H,8,FALSE)</f>
        <v>1.0353597350523873</v>
      </c>
      <c r="J10" s="9">
        <f ca="1">VLOOKUP(A10,'399481'!A:E,5,FALSE)</f>
        <v>0.89864348471941136</v>
      </c>
      <c r="K10" s="9">
        <f>VLOOKUP(A10,'收益率（修正久期）'!A:H,8,FALSE)</f>
        <v>0.88870857030790307</v>
      </c>
      <c r="L10" s="9">
        <f ca="1">VLOOKUP(A10,'收益率（优化修正久期）'!A:H,8,FALSE)</f>
        <v>1.0700046542998196</v>
      </c>
      <c r="M10" s="10">
        <f t="shared" si="0"/>
        <v>42521</v>
      </c>
      <c r="N10" s="11">
        <f t="shared" si="2"/>
        <v>-3.3124139214591009E-2</v>
      </c>
      <c r="O10" s="11">
        <f t="shared" si="1"/>
        <v>-1.3554972945836297E-2</v>
      </c>
      <c r="P10" s="11">
        <f t="shared" si="1"/>
        <v>-1.4953947475859652E-2</v>
      </c>
      <c r="Q10" s="11">
        <f t="shared" si="1"/>
        <v>8.2631062045630532E-3</v>
      </c>
      <c r="R10" s="11">
        <f t="shared" si="1"/>
        <v>8.3856809269995392E-3</v>
      </c>
      <c r="S10" s="11">
        <f t="shared" si="3"/>
        <v>-9.0794639862312732E-3</v>
      </c>
      <c r="T10" s="11">
        <f t="shared" si="4"/>
        <v>-1.4953947475859763E-2</v>
      </c>
      <c r="U10" s="11">
        <f t="shared" ca="1" si="5"/>
        <v>-8.5974989273718272E-3</v>
      </c>
      <c r="V10" s="11">
        <f t="shared" ca="1" si="6"/>
        <v>8.2631062045632753E-3</v>
      </c>
      <c r="W10" s="11">
        <f t="shared" si="7"/>
        <v>-1.3554972945836297E-2</v>
      </c>
      <c r="X10" s="11">
        <f t="shared" ca="1" si="8"/>
        <v>8.2631062045634973E-3</v>
      </c>
      <c r="Y10" s="3">
        <f t="shared" ca="1" si="9"/>
        <v>-2.1818079150399794E-2</v>
      </c>
    </row>
    <row r="11" spans="1:27" x14ac:dyDescent="0.15">
      <c r="A11" s="1">
        <v>42551</v>
      </c>
      <c r="B11" s="6">
        <f>VLOOKUP($A11,日收益率!$A:$Q,COLUMN()+11,FALSE)</f>
        <v>0.94151595606107974</v>
      </c>
      <c r="C11" s="6">
        <f>VLOOKUP($A11,日收益率!$A:$Q,COLUMN()+11,FALSE)</f>
        <v>0.89682964891868777</v>
      </c>
      <c r="D11" s="6">
        <f>VLOOKUP($A11,日收益率!$A:$Q,COLUMN()+11,FALSE)</f>
        <v>0.95314687743148663</v>
      </c>
      <c r="E11" s="6">
        <f>VLOOKUP($A11,日收益率!$A:$Q,COLUMN()+11,FALSE)</f>
        <v>1.0284336756958821</v>
      </c>
      <c r="F11" s="6">
        <f>VLOOKUP($A11,日收益率!$A:$Q,COLUMN()+11,FALSE)</f>
        <v>1.0155531532495421</v>
      </c>
      <c r="G11" s="6">
        <f ca="1">VLOOKUP(A11,日收益率!A:L,12,FALSE)</f>
        <v>1.0539833841043951</v>
      </c>
      <c r="H11" s="9">
        <f>VLOOKUP(A11,日收益率!A:I,9,FALSE)</f>
        <v>0.96799971620419245</v>
      </c>
      <c r="I11" s="9">
        <f>VLOOKUP(A11,'收益率(YTM)'!A:H,8,FALSE)</f>
        <v>1.0839520288563138</v>
      </c>
      <c r="J11" s="9">
        <f ca="1">VLOOKUP(A11,'399481'!A:E,5,FALSE)</f>
        <v>0.91398791415614733</v>
      </c>
      <c r="K11" s="9">
        <f>VLOOKUP(A11,'收益率（修正久期）'!A:H,8,FALSE)</f>
        <v>0.89682964891868777</v>
      </c>
      <c r="L11" s="9">
        <f ca="1">VLOOKUP(A11,'收益率（优化修正久期）'!A:H,8,FALSE)</f>
        <v>1.0950431750024596</v>
      </c>
      <c r="M11" s="10">
        <f t="shared" si="0"/>
        <v>42551</v>
      </c>
      <c r="N11" s="11">
        <f t="shared" si="2"/>
        <v>4.3994406955579102E-2</v>
      </c>
      <c r="O11" s="11">
        <f t="shared" si="1"/>
        <v>9.138067170851194E-3</v>
      </c>
      <c r="P11" s="11">
        <f t="shared" si="1"/>
        <v>4.0370365874850211E-2</v>
      </c>
      <c r="Q11" s="11">
        <f t="shared" si="1"/>
        <v>1.7075102304366929E-2</v>
      </c>
      <c r="R11" s="11">
        <f t="shared" si="1"/>
        <v>1.9371595137439801E-2</v>
      </c>
      <c r="S11" s="11">
        <f t="shared" si="3"/>
        <v>2.5941488298171E-2</v>
      </c>
      <c r="T11" s="11">
        <f t="shared" si="4"/>
        <v>4.6932763713732673E-2</v>
      </c>
      <c r="U11" s="11">
        <f t="shared" ca="1" si="5"/>
        <v>1.7075102304366041E-2</v>
      </c>
      <c r="V11" s="11">
        <f t="shared" ca="1" si="6"/>
        <v>2.3400384850684741E-2</v>
      </c>
      <c r="W11" s="11">
        <f t="shared" si="7"/>
        <v>9.138067170851194E-3</v>
      </c>
      <c r="X11" s="11">
        <f t="shared" ca="1" si="8"/>
        <v>2.3400384850684963E-2</v>
      </c>
      <c r="Y11" s="3">
        <f t="shared" ca="1" si="9"/>
        <v>-1.4262317679833769E-2</v>
      </c>
    </row>
    <row r="12" spans="1:27" x14ac:dyDescent="0.15">
      <c r="A12" s="1">
        <v>42580</v>
      </c>
      <c r="B12" s="6">
        <f>VLOOKUP($A12,日收益率!$A:$Q,COLUMN()+11,FALSE)</f>
        <v>0.97197179540607237</v>
      </c>
      <c r="C12" s="6">
        <f>VLOOKUP($A12,日收益率!$A:$Q,COLUMN()+11,FALSE)</f>
        <v>0.92986955560468665</v>
      </c>
      <c r="D12" s="6">
        <f>VLOOKUP($A12,日收益率!$A:$Q,COLUMN()+11,FALSE)</f>
        <v>0.98043548695615867</v>
      </c>
      <c r="E12" s="6">
        <f>VLOOKUP($A12,日收益率!$A:$Q,COLUMN()+11,FALSE)</f>
        <v>1.0426525657037942</v>
      </c>
      <c r="F12" s="6">
        <f>VLOOKUP($A12,日收益率!$A:$Q,COLUMN()+11,FALSE)</f>
        <v>1.0329299493507391</v>
      </c>
      <c r="G12" s="6">
        <f ca="1">VLOOKUP(A12,日收益率!A:L,12,FALSE)</f>
        <v>1.0928129574814454</v>
      </c>
      <c r="H12" s="9">
        <f>VLOOKUP(A12,日收益率!A:I,9,FALSE)</f>
        <v>0.9929097004050319</v>
      </c>
      <c r="I12" s="9">
        <f>VLOOKUP(A12,'收益率(YTM)'!A:H,8,FALSE)</f>
        <v>1.1149855918457312</v>
      </c>
      <c r="J12" s="9">
        <f ca="1">VLOOKUP(A12,'399481'!A:E,5,FALSE)</f>
        <v>0.94014615406748414</v>
      </c>
      <c r="K12" s="9">
        <f>VLOOKUP(A12,'收益率（修正久期）'!A:H,8,FALSE)</f>
        <v>0.92986955560468665</v>
      </c>
      <c r="L12" s="9">
        <f ca="1">VLOOKUP(A12,'收益率（优化修正久期）'!A:H,8,FALSE)</f>
        <v>1.1353854232352691</v>
      </c>
      <c r="M12" s="10">
        <f t="shared" si="0"/>
        <v>42580</v>
      </c>
      <c r="N12" s="11">
        <f t="shared" si="2"/>
        <v>3.2347661395360161E-2</v>
      </c>
      <c r="O12" s="11">
        <f t="shared" si="1"/>
        <v>3.6840783225482454E-2</v>
      </c>
      <c r="P12" s="11">
        <f t="shared" si="1"/>
        <v>2.8630015132828923E-2</v>
      </c>
      <c r="Q12" s="11">
        <f t="shared" si="1"/>
        <v>1.3825772477054521E-2</v>
      </c>
      <c r="R12" s="11">
        <f t="shared" si="1"/>
        <v>1.7110671209670469E-2</v>
      </c>
      <c r="S12" s="11">
        <f t="shared" si="3"/>
        <v>2.573346229740503E-2</v>
      </c>
      <c r="T12" s="11">
        <f t="shared" si="4"/>
        <v>2.8630015132829367E-2</v>
      </c>
      <c r="U12" s="11">
        <f t="shared" ca="1" si="5"/>
        <v>2.8619896944138246E-2</v>
      </c>
      <c r="V12" s="11">
        <f t="shared" ca="1" si="6"/>
        <v>3.6840783225482232E-2</v>
      </c>
      <c r="W12" s="11">
        <f t="shared" si="7"/>
        <v>3.6840783225482454E-2</v>
      </c>
      <c r="X12" s="11">
        <f t="shared" ca="1" si="8"/>
        <v>3.6840783225482232E-2</v>
      </c>
      <c r="Y12" s="3">
        <f t="shared" ca="1" si="9"/>
        <v>2.2204460492503131E-16</v>
      </c>
    </row>
    <row r="13" spans="1:27" x14ac:dyDescent="0.15">
      <c r="A13" s="1">
        <v>42613</v>
      </c>
      <c r="B13" s="6">
        <f>VLOOKUP($A13,日收益率!$A:$Q,COLUMN()+11,FALSE)</f>
        <v>1.0295754116555746</v>
      </c>
      <c r="C13" s="6">
        <f>VLOOKUP($A13,日收益率!$A:$Q,COLUMN()+11,FALSE)</f>
        <v>0.99211035709186191</v>
      </c>
      <c r="D13" s="6">
        <f>VLOOKUP($A13,日收益率!$A:$Q,COLUMN()+11,FALSE)</f>
        <v>1.0199813505026072</v>
      </c>
      <c r="E13" s="6">
        <f>VLOOKUP($A13,日收益率!$A:$Q,COLUMN()+11,FALSE)</f>
        <v>1.0577545559251089</v>
      </c>
      <c r="F13" s="6">
        <f>VLOOKUP($A13,日收益率!$A:$Q,COLUMN()+11,FALSE)</f>
        <v>1.050261017774901</v>
      </c>
      <c r="G13" s="6">
        <f ca="1">VLOOKUP(A13,日收益率!A:L,12,FALSE)</f>
        <v>1.1659603725562235</v>
      </c>
      <c r="H13" s="9">
        <f>VLOOKUP(A13,日收益率!A:I,9,FALSE)</f>
        <v>1.0320187893942061</v>
      </c>
      <c r="I13" s="9">
        <f>VLOOKUP(A13,'收益率(YTM)'!A:H,8,FALSE)</f>
        <v>1.1599585336231426</v>
      </c>
      <c r="J13" s="9">
        <f ca="1">VLOOKUP(A13,'399481'!A:E,5,FALSE)</f>
        <v>1.0030748194824877</v>
      </c>
      <c r="K13" s="9">
        <f>VLOOKUP(A13,'收益率（修正久期）'!A:H,8,FALSE)</f>
        <v>0.99211035709186191</v>
      </c>
      <c r="L13" s="9">
        <f ca="1">VLOOKUP(A13,'收益率（优化修正久期）'!A:H,8,FALSE)</f>
        <v>1.2113824255170189</v>
      </c>
      <c r="M13" s="10">
        <f t="shared" si="0"/>
        <v>42613</v>
      </c>
      <c r="N13" s="11">
        <f t="shared" si="2"/>
        <v>5.9264699368603013E-2</v>
      </c>
      <c r="O13" s="11">
        <f t="shared" si="1"/>
        <v>6.693498148425836E-2</v>
      </c>
      <c r="P13" s="11">
        <f t="shared" si="1"/>
        <v>4.0334998143755296E-2</v>
      </c>
      <c r="Q13" s="11">
        <f t="shared" si="1"/>
        <v>1.4484201850230694E-2</v>
      </c>
      <c r="R13" s="11">
        <f t="shared" si="1"/>
        <v>1.6778551570758138E-2</v>
      </c>
      <c r="S13" s="11">
        <f t="shared" si="3"/>
        <v>3.9388364292564315E-2</v>
      </c>
      <c r="T13" s="11">
        <f t="shared" si="4"/>
        <v>4.0334998143755296E-2</v>
      </c>
      <c r="U13" s="11">
        <f t="shared" ca="1" si="5"/>
        <v>6.6934981484258138E-2</v>
      </c>
      <c r="V13" s="11">
        <f t="shared" ca="1" si="6"/>
        <v>6.693498148425836E-2</v>
      </c>
      <c r="W13" s="11">
        <f t="shared" si="7"/>
        <v>6.693498148425836E-2</v>
      </c>
      <c r="X13" s="11">
        <f t="shared" ca="1" si="8"/>
        <v>6.6934981484258582E-2</v>
      </c>
      <c r="Y13" s="3">
        <f t="shared" ca="1" si="9"/>
        <v>-2.2204460492503131E-16</v>
      </c>
    </row>
    <row r="14" spans="1:27" x14ac:dyDescent="0.15">
      <c r="A14" s="1">
        <v>42643</v>
      </c>
      <c r="B14" s="6">
        <f>VLOOKUP($A14,日收益率!$A:$Q,COLUMN()+11,FALSE)</f>
        <v>1.051104204246823</v>
      </c>
      <c r="C14" s="6">
        <f>VLOOKUP($A14,日收益率!$A:$Q,COLUMN()+11,FALSE)</f>
        <v>1.035558370746072</v>
      </c>
      <c r="D14" s="6">
        <f>VLOOKUP($A14,日收益率!$A:$Q,COLUMN()+11,FALSE)</f>
        <v>1.0425134663164479</v>
      </c>
      <c r="E14" s="6">
        <f>VLOOKUP($A14,日收益率!$A:$Q,COLUMN()+11,FALSE)</f>
        <v>1.070335594984307</v>
      </c>
      <c r="F14" s="6">
        <f>VLOOKUP($A14,日收益率!$A:$Q,COLUMN()+11,FALSE)</f>
        <v>1.0634537314272521</v>
      </c>
      <c r="G14" s="6">
        <f ca="1">VLOOKUP(A14,日收益率!A:L,12,FALSE)</f>
        <v>1.217021891897262</v>
      </c>
      <c r="H14" s="9">
        <f>VLOOKUP(A14,日收益率!A:I,9,FALSE)</f>
        <v>1.0549430835319569</v>
      </c>
      <c r="I14" s="9">
        <f>VLOOKUP(A14,'收益率(YTM)'!A:H,8,FALSE)</f>
        <v>1.1855828452892043</v>
      </c>
      <c r="J14" s="9">
        <f ca="1">VLOOKUP(A14,'399481'!A:E,5,FALSE)</f>
        <v>1.0470030056379254</v>
      </c>
      <c r="K14" s="9">
        <f>VLOOKUP(A14,'收益率（修正久期）'!A:H,8,FALSE)</f>
        <v>1.035558370746072</v>
      </c>
      <c r="L14" s="9">
        <f ca="1">VLOOKUP(A14,'收益率（优化修正久期）'!A:H,8,FALSE)</f>
        <v>1.264433136849791</v>
      </c>
      <c r="M14" s="10">
        <f t="shared" si="0"/>
        <v>42643</v>
      </c>
      <c r="N14" s="11">
        <f t="shared" si="2"/>
        <v>2.0910360083900681E-2</v>
      </c>
      <c r="O14" s="11">
        <f t="shared" si="1"/>
        <v>4.3793528959386929E-2</v>
      </c>
      <c r="P14" s="11">
        <f t="shared" si="1"/>
        <v>2.2090713524063776E-2</v>
      </c>
      <c r="Q14" s="11">
        <f t="shared" si="1"/>
        <v>1.1894100563050403E-2</v>
      </c>
      <c r="R14" s="11">
        <f t="shared" si="1"/>
        <v>1.2561366583234035E-2</v>
      </c>
      <c r="S14" s="11">
        <f t="shared" ref="S14:S19" si="10">H14/H13-1</f>
        <v>2.2213058883556958E-2</v>
      </c>
      <c r="T14" s="11">
        <f t="shared" ref="T14:T19" si="11">I14/I13-1</f>
        <v>2.2090713524063554E-2</v>
      </c>
      <c r="U14" s="11">
        <f t="shared" ca="1" si="5"/>
        <v>4.3793528959386485E-2</v>
      </c>
      <c r="V14" s="11">
        <f t="shared" ca="1" si="6"/>
        <v>4.3793528959386929E-2</v>
      </c>
      <c r="W14" s="11">
        <f t="shared" ref="W14:W19" si="12">K14/K13-1</f>
        <v>4.3793528959386929E-2</v>
      </c>
      <c r="X14" s="11">
        <f t="shared" ref="X14:X19" ca="1" si="13">L14/L13-1</f>
        <v>4.3793528959386929E-2</v>
      </c>
      <c r="Y14" s="3">
        <f t="shared" ca="1" si="9"/>
        <v>0</v>
      </c>
    </row>
    <row r="15" spans="1:27" x14ac:dyDescent="0.15">
      <c r="A15" s="1">
        <v>42674</v>
      </c>
      <c r="B15" s="6">
        <f>VLOOKUP($A15,日收益率!$A:$Q,COLUMN()+11,FALSE)</f>
        <v>1.0494112873219927</v>
      </c>
      <c r="C15" s="6">
        <f>VLOOKUP($A15,日收益率!$A:$Q,COLUMN()+11,FALSE)</f>
        <v>1.0165872425076992</v>
      </c>
      <c r="D15" s="6">
        <f>VLOOKUP($A15,日收益率!$A:$Q,COLUMN()+11,FALSE)</f>
        <v>1.0525337312514076</v>
      </c>
      <c r="E15" s="6">
        <f>VLOOKUP($A15,日收益率!$A:$Q,COLUMN()+11,FALSE)</f>
        <v>1.0732332239625675</v>
      </c>
      <c r="F15" s="6">
        <f>VLOOKUP($A15,日收益率!$A:$Q,COLUMN()+11,FALSE)</f>
        <v>1.0667631326391247</v>
      </c>
      <c r="G15" s="6">
        <f ca="1">VLOOKUP(A15,日收益率!A:L,12,FALSE)</f>
        <v>1.194726404716316</v>
      </c>
      <c r="H15" s="9">
        <f>VLOOKUP(A15,日收益率!A:I,9,FALSE)</f>
        <v>1.0540004061286721</v>
      </c>
      <c r="I15" s="9">
        <f>VLOOKUP(A15,'收益率(YTM)'!A:H,8,FALSE)</f>
        <v>1.1941381361760468</v>
      </c>
      <c r="J15" s="9">
        <f ca="1">VLOOKUP(A15,'399481'!A:E,5,FALSE)</f>
        <v>1.0278222150161394</v>
      </c>
      <c r="K15" s="9">
        <f>VLOOKUP(A15,'收益率（修正久期）'!A:H,8,FALSE)</f>
        <v>1.0165872425076992</v>
      </c>
      <c r="L15" s="9">
        <f ca="1">VLOOKUP(A15,'收益率（优化修正久期）'!A:H,8,FALSE)</f>
        <v>1.2412690894472829</v>
      </c>
      <c r="M15" s="10">
        <f t="shared" si="0"/>
        <v>42674</v>
      </c>
      <c r="N15" s="11">
        <f t="shared" si="2"/>
        <v>-1.6106080805217138E-3</v>
      </c>
      <c r="O15" s="11">
        <f t="shared" si="1"/>
        <v>-1.8319709225762981E-2</v>
      </c>
      <c r="P15" s="11">
        <f t="shared" si="1"/>
        <v>9.6116407688857652E-3</v>
      </c>
      <c r="Q15" s="11">
        <f t="shared" si="1"/>
        <v>2.7072153741678484E-3</v>
      </c>
      <c r="R15" s="11">
        <f t="shared" si="1"/>
        <v>3.111937185486191E-3</v>
      </c>
      <c r="S15" s="11">
        <f t="shared" si="10"/>
        <v>-8.935812917306718E-4</v>
      </c>
      <c r="T15" s="11">
        <f t="shared" si="11"/>
        <v>7.2161054968331584E-3</v>
      </c>
      <c r="U15" s="11">
        <f t="shared" ca="1" si="5"/>
        <v>-1.8319709225762315E-2</v>
      </c>
      <c r="V15" s="11">
        <f t="shared" ca="1" si="6"/>
        <v>-1.8319709225763092E-2</v>
      </c>
      <c r="W15" s="11">
        <f t="shared" si="12"/>
        <v>-1.8319709225762981E-2</v>
      </c>
      <c r="X15" s="11">
        <f t="shared" ca="1" si="13"/>
        <v>-1.8319709225763425E-2</v>
      </c>
      <c r="Y15" s="3">
        <f t="shared" ca="1" si="9"/>
        <v>4.4408920985006262E-16</v>
      </c>
    </row>
    <row r="16" spans="1:27" x14ac:dyDescent="0.15">
      <c r="A16" s="1">
        <v>42704</v>
      </c>
      <c r="B16" s="6">
        <f>VLOOKUP($A16,日收益率!$A:$Q,COLUMN()+11,FALSE)</f>
        <v>1.0449866496497109</v>
      </c>
      <c r="C16" s="6">
        <f>VLOOKUP($A16,日收益率!$A:$Q,COLUMN()+11,FALSE)</f>
        <v>1.0075683134342399</v>
      </c>
      <c r="D16" s="6">
        <f>VLOOKUP($A16,日收益率!$A:$Q,COLUMN()+11,FALSE)</f>
        <v>1.0545072730524043</v>
      </c>
      <c r="E16" s="6">
        <f>VLOOKUP($A16,日收益率!$A:$Q,COLUMN()+11,FALSE)</f>
        <v>1.0786852865754919</v>
      </c>
      <c r="F16" s="6">
        <f>VLOOKUP($A16,日收益率!$A:$Q,COLUMN()+11,FALSE)</f>
        <v>1.072831808801936</v>
      </c>
      <c r="G16" s="6">
        <f ca="1">VLOOKUP(A16,日收益率!A:L,12,FALSE)</f>
        <v>1.184127065814772</v>
      </c>
      <c r="H16" s="9">
        <f>VLOOKUP(A16,日收益率!A:I,9,FALSE)</f>
        <v>1.0538980545344547</v>
      </c>
      <c r="I16" s="9">
        <f>VLOOKUP(A16,'收益率(YTM)'!A:H,8,FALSE)</f>
        <v>1.1891032860204738</v>
      </c>
      <c r="J16" s="9">
        <f ca="1">VLOOKUP(A16,'399481'!A:E,5,FALSE)</f>
        <v>1.0187036118409807</v>
      </c>
      <c r="K16" s="9">
        <f>VLOOKUP(A16,'收益率（修正久期）'!A:H,8,FALSE)</f>
        <v>1.0075683134342399</v>
      </c>
      <c r="L16" s="9">
        <f ca="1">VLOOKUP(A16,'收益率（优化修正久期）'!A:H,8,FALSE)</f>
        <v>1.2302568345116542</v>
      </c>
      <c r="M16" s="10">
        <f t="shared" si="0"/>
        <v>42704</v>
      </c>
      <c r="N16" s="11">
        <f t="shared" si="2"/>
        <v>-4.2163046326413323E-3</v>
      </c>
      <c r="O16" s="11">
        <f t="shared" si="1"/>
        <v>-8.8717708587523481E-3</v>
      </c>
      <c r="P16" s="11">
        <f t="shared" si="1"/>
        <v>1.8750390057811206E-3</v>
      </c>
      <c r="Q16" s="11">
        <f>E16/E15-1</f>
        <v>5.0800352534694504E-3</v>
      </c>
      <c r="R16" s="11">
        <f t="shared" si="1"/>
        <v>5.6888694192098743E-3</v>
      </c>
      <c r="S16" s="11">
        <f t="shared" si="10"/>
        <v>-9.7107736982127157E-5</v>
      </c>
      <c r="T16" s="11">
        <f t="shared" si="11"/>
        <v>-4.2163046326415543E-3</v>
      </c>
      <c r="U16" s="11">
        <f t="shared" ca="1" si="5"/>
        <v>-8.8717708587525701E-3</v>
      </c>
      <c r="V16" s="11">
        <f t="shared" ca="1" si="6"/>
        <v>-8.871770858752126E-3</v>
      </c>
      <c r="W16" s="11">
        <f t="shared" si="12"/>
        <v>-8.8717708587523481E-3</v>
      </c>
      <c r="X16" s="11">
        <f t="shared" ca="1" si="13"/>
        <v>-8.8717708587524591E-3</v>
      </c>
      <c r="Y16" s="3">
        <f t="shared" ca="1" si="9"/>
        <v>1.1102230246251565E-16</v>
      </c>
    </row>
    <row r="17" spans="1:25" x14ac:dyDescent="0.15">
      <c r="A17" s="1">
        <v>42734</v>
      </c>
      <c r="B17" s="6">
        <f>VLOOKUP($A17,日收益率!$A:$Q,COLUMN()+11,FALSE)</f>
        <v>1.053944249457061</v>
      </c>
      <c r="C17" s="6">
        <f>VLOOKUP($A17,日收益率!$A:$Q,COLUMN()+11,FALSE)</f>
        <v>1.0189096904939066</v>
      </c>
      <c r="D17" s="6">
        <f>VLOOKUP($A17,日收益率!$A:$Q,COLUMN()+11,FALSE)</f>
        <v>1.0642252951608515</v>
      </c>
      <c r="E17" s="6">
        <f>VLOOKUP($A17,日收益率!$A:$Q,COLUMN()+11,FALSE)</f>
        <v>1.0865815696842813</v>
      </c>
      <c r="F17" s="6">
        <f>VLOOKUP($A17,日收益率!$A:$Q,COLUMN()+11,FALSE)</f>
        <v>1.0797146606778376</v>
      </c>
      <c r="G17" s="6">
        <f ca="1">VLOOKUP(A17,日收益率!A:L,12,FALSE)</f>
        <v>1.1974558211566184</v>
      </c>
      <c r="H17" s="9">
        <f>VLOOKUP(A17,日收益率!A:I,9,FALSE)</f>
        <v>1.0629246193167254</v>
      </c>
      <c r="I17" s="9">
        <f>VLOOKUP(A17,'收益率(YTM)'!A:H,8,FALSE)</f>
        <v>1.2014464195193535</v>
      </c>
      <c r="J17" s="9">
        <f ca="1">VLOOKUP(A17,'399481'!A:E,5,FALSE)</f>
        <v>1.026160812030092</v>
      </c>
      <c r="K17" s="9">
        <f>VLOOKUP(A17,'收益率（修正久期）'!A:H,8,FALSE)</f>
        <v>1.0189096904939066</v>
      </c>
      <c r="L17" s="9">
        <f ca="1">VLOOKUP(A17,'收益率（优化修正久期）'!A:H,8,FALSE)</f>
        <v>1.2441048351428678</v>
      </c>
      <c r="M17" s="10">
        <f t="shared" si="0"/>
        <v>42734</v>
      </c>
      <c r="N17" s="11">
        <f t="shared" si="2"/>
        <v>8.5719753552380151E-3</v>
      </c>
      <c r="O17" s="11">
        <f t="shared" si="1"/>
        <v>1.1256186710566718E-2</v>
      </c>
      <c r="P17" s="11">
        <f t="shared" si="1"/>
        <v>9.2156994615286703E-3</v>
      </c>
      <c r="Q17" s="11">
        <f t="shared" si="1"/>
        <v>7.3202844305568782E-3</v>
      </c>
      <c r="R17" s="11">
        <f t="shared" si="1"/>
        <v>6.4155926580773404E-3</v>
      </c>
      <c r="S17" s="11">
        <f t="shared" si="10"/>
        <v>8.5649316301832368E-3</v>
      </c>
      <c r="T17" s="11">
        <f t="shared" si="11"/>
        <v>1.038020300169884E-2</v>
      </c>
      <c r="U17" s="11">
        <f t="shared" ca="1" si="5"/>
        <v>7.3202844305566561E-3</v>
      </c>
      <c r="V17" s="11">
        <f t="shared" ca="1" si="6"/>
        <v>1.1256186710566496E-2</v>
      </c>
      <c r="W17" s="11">
        <f t="shared" si="12"/>
        <v>1.1256186710566718E-2</v>
      </c>
      <c r="X17" s="11">
        <f t="shared" ca="1" si="13"/>
        <v>1.1256186710566496E-2</v>
      </c>
      <c r="Y17" s="3">
        <f t="shared" ca="1" si="9"/>
        <v>2.2204460492503131E-16</v>
      </c>
    </row>
    <row r="18" spans="1:25" x14ac:dyDescent="0.15">
      <c r="A18" s="1">
        <v>42761</v>
      </c>
      <c r="B18" s="6">
        <f>VLOOKUP($A18,日收益率!$A:$Q,COLUMN()+11,FALSE)</f>
        <v>1.0753883267633091</v>
      </c>
      <c r="C18" s="6">
        <f>VLOOKUP($A18,日收益率!$A:$Q,COLUMN()+11,FALSE)</f>
        <v>1.0335805354229455</v>
      </c>
      <c r="D18" s="6">
        <f>VLOOKUP($A18,日收益率!$A:$Q,COLUMN()+11,FALSE)</f>
        <v>1.0801112893692937</v>
      </c>
      <c r="E18" s="6">
        <f>VLOOKUP($A18,日收益率!$A:$Q,COLUMN()+11,FALSE)</f>
        <v>1.0895293692064516</v>
      </c>
      <c r="F18" s="6">
        <f>VLOOKUP($A18,日收益率!$A:$Q,COLUMN()+11,FALSE)</f>
        <v>1.0724855052965738</v>
      </c>
      <c r="G18" s="6">
        <f ca="1">VLOOKUP(A18,日收益率!A:L,12,FALSE)</f>
        <v>1.214697475471485</v>
      </c>
      <c r="H18" s="9">
        <f>VLOOKUP(A18,日收益率!A:I,9,FALSE)</f>
        <v>1.0726701815648754</v>
      </c>
      <c r="I18" s="9">
        <f>VLOOKUP(A18,'收益率(YTM)'!A:H,8,FALSE)</f>
        <v>1.212380696294205</v>
      </c>
      <c r="J18" s="9">
        <f ca="1">VLOOKUP(A18,'399481'!A:E,5,FALSE)</f>
        <v>1.0289446953903179</v>
      </c>
      <c r="K18" s="9">
        <f>VLOOKUP(A18,'收益率（修正久期）'!A:H,8,FALSE)</f>
        <v>1.0335805354229455</v>
      </c>
      <c r="L18" s="9">
        <f ca="1">VLOOKUP(A18,'收益率（优化修正久期）'!A:H,8,FALSE)</f>
        <v>1.2620181686621526</v>
      </c>
      <c r="M18" s="10">
        <f t="shared" si="0"/>
        <v>42761</v>
      </c>
      <c r="N18" s="11">
        <f t="shared" si="2"/>
        <v>2.0346500602185458E-2</v>
      </c>
      <c r="O18" s="11">
        <f t="shared" si="1"/>
        <v>1.4398572381745911E-2</v>
      </c>
      <c r="P18" s="11">
        <f t="shared" si="1"/>
        <v>1.492728492799178E-2</v>
      </c>
      <c r="Q18" s="11">
        <f t="shared" si="1"/>
        <v>2.7129113951627204E-3</v>
      </c>
      <c r="R18" s="11">
        <f t="shared" si="1"/>
        <v>-6.6954313436157209E-3</v>
      </c>
      <c r="S18" s="11">
        <f t="shared" si="10"/>
        <v>9.1686297137558714E-3</v>
      </c>
      <c r="T18" s="11">
        <f t="shared" si="11"/>
        <v>9.1009275130435885E-3</v>
      </c>
      <c r="U18" s="11">
        <f t="shared" ca="1" si="5"/>
        <v>2.7129113951627204E-3</v>
      </c>
      <c r="V18" s="11">
        <f t="shared" ca="1" si="6"/>
        <v>1.4398572381745911E-2</v>
      </c>
      <c r="W18" s="11">
        <f t="shared" si="12"/>
        <v>1.4398572381745911E-2</v>
      </c>
      <c r="X18" s="11">
        <f t="shared" ca="1" si="13"/>
        <v>1.4398572381745911E-2</v>
      </c>
    </row>
    <row r="19" spans="1:25" x14ac:dyDescent="0.15">
      <c r="A19" s="1">
        <v>42769</v>
      </c>
      <c r="B19" s="6">
        <f>VLOOKUP($A19,日收益率!$A:$Q,COLUMN()+11,FALSE)</f>
        <v>1.0770673559365009</v>
      </c>
      <c r="C19" s="6">
        <f>VLOOKUP($A19,日收益率!$A:$Q,COLUMN()+11,FALSE)</f>
        <v>1.0339358753284564</v>
      </c>
      <c r="D19" s="6">
        <f>VLOOKUP($A19,日收益率!$A:$Q,COLUMN()+11,FALSE)</f>
        <v>1.0804961154877799</v>
      </c>
      <c r="E19" s="6">
        <f>VLOOKUP($A19,日收益率!$A:$Q,COLUMN()+11,FALSE)</f>
        <v>1.0910931154532255</v>
      </c>
      <c r="F19" s="6">
        <f>VLOOKUP($A19,日收益率!$A:$Q,COLUMN()+11,FALSE)</f>
        <v>1.0720887340500918</v>
      </c>
      <c r="G19" s="6">
        <f ca="1">VLOOKUP(A19,日收益率!A:L,12,FALSE)</f>
        <v>1.2151150824903534</v>
      </c>
      <c r="H19" s="9">
        <f>VLOOKUP(A19,日收益率!A:I,9,FALSE)</f>
        <v>1.0733838712681891</v>
      </c>
      <c r="I19" s="9">
        <f>VLOOKUP(A19,'收益率(YTM)'!A:H,8,FALSE)</f>
        <v>1.2142736148868956</v>
      </c>
      <c r="J19" s="9">
        <f ca="1">VLOOKUP(A19,'399481'!A:E,5,FALSE)</f>
        <v>1.0304214875273912</v>
      </c>
      <c r="K19" s="9">
        <f>VLOOKUP(A19,'收益率（修正久期）'!A:H,8,FALSE)</f>
        <v>1.0339358753284564</v>
      </c>
      <c r="L19" s="9">
        <f ca="1">VLOOKUP(A19,'收益率（优化修正久期）'!A:H,8,FALSE)</f>
        <v>1.2624520443026432</v>
      </c>
      <c r="M19" s="10">
        <f t="shared" si="0"/>
        <v>42769</v>
      </c>
      <c r="N19" s="11">
        <f t="shared" si="2"/>
        <v>1.5613235994902386E-3</v>
      </c>
      <c r="O19" s="11">
        <f t="shared" ref="O19" si="14">C19/C18-1</f>
        <v>3.43795082562659E-4</v>
      </c>
      <c r="P19" s="11">
        <f t="shared" ref="P19" si="15">D19/D18-1</f>
        <v>3.5628376656537952E-4</v>
      </c>
      <c r="Q19" s="11">
        <f t="shared" ref="Q19" si="16">E19/E18-1</f>
        <v>1.435249283746165E-3</v>
      </c>
      <c r="R19" s="11">
        <f t="shared" ref="R19" si="17">F19/F18-1</f>
        <v>-3.6995488006374977E-4</v>
      </c>
      <c r="S19" s="11">
        <f t="shared" si="10"/>
        <v>6.6533937046009406E-4</v>
      </c>
      <c r="T19" s="11">
        <f t="shared" si="11"/>
        <v>1.5613235994902386E-3</v>
      </c>
      <c r="U19" s="11">
        <f t="shared" ca="1" si="5"/>
        <v>1.435249283746165E-3</v>
      </c>
      <c r="V19" s="11">
        <f t="shared" ca="1" si="6"/>
        <v>3.43795082562659E-4</v>
      </c>
      <c r="W19" s="11">
        <f t="shared" si="12"/>
        <v>3.43795082562659E-4</v>
      </c>
      <c r="X19" s="11">
        <f t="shared" ca="1" si="13"/>
        <v>3.43795082562659E-4</v>
      </c>
    </row>
    <row r="20" spans="1:25" x14ac:dyDescent="0.15">
      <c r="M20" s="10" t="s">
        <v>21</v>
      </c>
      <c r="N20" s="11">
        <f>B19/B2-1</f>
        <v>7.7067355936500936E-2</v>
      </c>
      <c r="O20" s="11">
        <f t="shared" ref="O20:R20" si="18">C19/C2-1</f>
        <v>3.3935875328456433E-2</v>
      </c>
      <c r="P20" s="11">
        <f t="shared" si="18"/>
        <v>8.0496115487779907E-2</v>
      </c>
      <c r="Q20" s="11">
        <f t="shared" si="18"/>
        <v>9.1093115453225515E-2</v>
      </c>
      <c r="R20" s="11">
        <f t="shared" si="18"/>
        <v>7.2088734050091752E-2</v>
      </c>
      <c r="S20" s="11">
        <f>H19/H2-1</f>
        <v>7.3383871268189127E-2</v>
      </c>
      <c r="T20" s="11">
        <f>I19/I2-1</f>
        <v>0.21427361488689556</v>
      </c>
      <c r="U20" s="11"/>
      <c r="V20" s="11"/>
      <c r="W20" s="11">
        <f>K19/K2-1</f>
        <v>3.3935875328456433E-2</v>
      </c>
      <c r="X20" s="11">
        <f ca="1">L19/L2-1</f>
        <v>0.26245204430264324</v>
      </c>
    </row>
    <row r="21" spans="1:25" x14ac:dyDescent="0.15">
      <c r="M21" s="10" t="s">
        <v>22</v>
      </c>
      <c r="N21" s="11">
        <f>(1+N20)^(1/$A23)-1</f>
        <v>5.6662740916764598E-2</v>
      </c>
      <c r="O21" s="11">
        <f t="shared" ref="O21:R21" si="19">(1+O20)^(1/$A23)-1</f>
        <v>2.5084658661734371E-2</v>
      </c>
      <c r="P21" s="11">
        <f t="shared" si="19"/>
        <v>5.9158931824911942E-2</v>
      </c>
      <c r="Q21" s="11">
        <f t="shared" si="19"/>
        <v>6.686085576034162E-2</v>
      </c>
      <c r="R21" s="11">
        <f t="shared" si="19"/>
        <v>5.3034577778338976E-2</v>
      </c>
      <c r="S21" s="11">
        <f>(1+S20)^(1/$A23)-1</f>
        <v>5.3978823995659564E-2</v>
      </c>
      <c r="T21" s="11">
        <f t="shared" ref="T21:X21" si="20">(1+T20)^(1/$A23)-1</f>
        <v>0.15503398283795944</v>
      </c>
      <c r="U21" s="11"/>
      <c r="V21" s="11"/>
      <c r="W21" s="11">
        <f t="shared" si="20"/>
        <v>2.5084658661734371E-2</v>
      </c>
      <c r="X21" s="11">
        <f t="shared" ca="1" si="20"/>
        <v>0.18888462999144351</v>
      </c>
    </row>
    <row r="22" spans="1:25" x14ac:dyDescent="0.15">
      <c r="N22" s="4">
        <f>B18/B6-1</f>
        <v>0.16017524131941752</v>
      </c>
      <c r="O22" s="4">
        <f t="shared" ref="O22:R22" si="21">C18/C6-1</f>
        <v>8.1199762048159263E-2</v>
      </c>
      <c r="P22" s="4">
        <f t="shared" si="21"/>
        <v>0.1569837952644082</v>
      </c>
      <c r="Q22" s="4">
        <f t="shared" si="21"/>
        <v>0.10360468916424614</v>
      </c>
      <c r="R22" s="4">
        <f t="shared" si="21"/>
        <v>9.8962938435944725E-2</v>
      </c>
      <c r="S22" s="4">
        <f>H18/H6-1</f>
        <v>0.12035161170572284</v>
      </c>
      <c r="T22" s="4">
        <f>I18/I6-1</f>
        <v>0.14915435871745886</v>
      </c>
      <c r="U22" s="4">
        <f ca="1">J18/J6-1</f>
        <v>6.9800293702630301E-2</v>
      </c>
      <c r="V22" s="4">
        <f ca="1">G18/G6-1</f>
        <v>0.20803022934963233</v>
      </c>
      <c r="X22" s="4">
        <f ca="1">L18/L6-1</f>
        <v>0.22495873310953773</v>
      </c>
    </row>
    <row r="23" spans="1:25" x14ac:dyDescent="0.15">
      <c r="A23" s="6">
        <f>(A19-A2)/365.25</f>
        <v>1.3470225872689938</v>
      </c>
      <c r="B23" s="6"/>
      <c r="C23" s="6"/>
      <c r="D23" s="6"/>
      <c r="E23" s="6"/>
      <c r="F23" s="6"/>
      <c r="G23" s="6"/>
      <c r="N23" s="4">
        <f>B19/B11-1</f>
        <v>0.1439714313950804</v>
      </c>
      <c r="O23" s="4">
        <f>C19/C11-1</f>
        <v>0.15287878425415391</v>
      </c>
      <c r="P23" s="4">
        <f t="shared" ref="P23:R23" si="22">D19/D11-1</f>
        <v>0.1336092485551339</v>
      </c>
      <c r="Q23" s="4">
        <f t="shared" si="22"/>
        <v>6.0927059506239223E-2</v>
      </c>
      <c r="R23" s="4">
        <f t="shared" si="22"/>
        <v>5.5669740790670108E-2</v>
      </c>
    </row>
    <row r="24" spans="1:25" x14ac:dyDescent="0.15">
      <c r="N24" s="4">
        <f>B11/B6-1</f>
        <v>1.5747962242539382E-2</v>
      </c>
      <c r="O24" s="4">
        <f t="shared" ref="O24:R24" si="23">C11/C6-1</f>
        <v>-6.1851525085237946E-2</v>
      </c>
      <c r="P24" s="4">
        <f t="shared" si="23"/>
        <v>2.0983210294044374E-2</v>
      </c>
      <c r="Q24" s="4">
        <f t="shared" si="23"/>
        <v>4.1719717770482889E-2</v>
      </c>
      <c r="R24" s="4">
        <f t="shared" si="23"/>
        <v>4.0625045206913013E-2</v>
      </c>
    </row>
    <row r="26" spans="1:25" x14ac:dyDescent="0.15">
      <c r="O26" s="4">
        <f>(1+O23)*(1+Q24)-1</f>
        <v>0.20097656175681466</v>
      </c>
    </row>
  </sheetData>
  <phoneticPr fontId="18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sqref="A1:J15"/>
    </sheetView>
  </sheetViews>
  <sheetFormatPr defaultRowHeight="13.5" x14ac:dyDescent="0.15"/>
  <cols>
    <col min="1" max="1" width="11" customWidth="1"/>
  </cols>
  <sheetData>
    <row r="1" spans="1:9" x14ac:dyDescent="0.15">
      <c r="A1" s="12" t="s">
        <v>0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44</v>
      </c>
      <c r="H1" s="19" t="s">
        <v>38</v>
      </c>
      <c r="I1" s="19" t="s">
        <v>45</v>
      </c>
    </row>
    <row r="2" spans="1:9" x14ac:dyDescent="0.15">
      <c r="A2" s="18" t="s">
        <v>1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</row>
    <row r="3" spans="1:9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</row>
    <row r="4" spans="1:9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</row>
    <row r="5" spans="1:9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</row>
    <row r="6" spans="1:9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</row>
    <row r="7" spans="1:9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</row>
    <row r="8" spans="1:9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</row>
    <row r="9" spans="1:9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</row>
    <row r="10" spans="1:9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</row>
    <row r="11" spans="1:9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</row>
    <row r="12" spans="1:9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</row>
    <row r="13" spans="1:9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</row>
    <row r="14" spans="1:9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-6.6954313436157209E-3</v>
      </c>
      <c r="G14" s="11">
        <v>9.1686297137558714E-3</v>
      </c>
      <c r="H14" s="11">
        <v>9.1009275130435885E-3</v>
      </c>
      <c r="I14" s="11">
        <v>2.7129113951627204E-3</v>
      </c>
    </row>
    <row r="15" spans="1:9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</row>
  </sheetData>
  <mergeCells count="3">
    <mergeCell ref="G1:G2"/>
    <mergeCell ref="H1:H2"/>
    <mergeCell ref="I1:I2"/>
  </mergeCells>
  <phoneticPr fontId="18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6"/>
  <sheetViews>
    <sheetView workbookViewId="0">
      <selection activeCell="Q21" sqref="Q21"/>
    </sheetView>
  </sheetViews>
  <sheetFormatPr defaultRowHeight="13.5" x14ac:dyDescent="0.15"/>
  <cols>
    <col min="1" max="1" width="11.5" style="1" customWidth="1"/>
    <col min="2" max="2" width="10.5" style="2" bestFit="1" customWidth="1"/>
    <col min="3" max="3" width="9" style="9"/>
  </cols>
  <sheetData>
    <row r="1" spans="1:3" x14ac:dyDescent="0.15">
      <c r="A1" s="1" t="s">
        <v>1</v>
      </c>
      <c r="B1" s="15" t="s">
        <v>43</v>
      </c>
      <c r="C1" s="9" t="s">
        <v>40</v>
      </c>
    </row>
    <row r="2" spans="1:3" x14ac:dyDescent="0.15">
      <c r="A2" s="1">
        <v>42277</v>
      </c>
      <c r="B2" s="2">
        <v>130.13</v>
      </c>
      <c r="C2" s="9">
        <v>1</v>
      </c>
    </row>
    <row r="3" spans="1:3" x14ac:dyDescent="0.15">
      <c r="A3" s="1">
        <v>42285</v>
      </c>
      <c r="B3" s="2">
        <v>130.13</v>
      </c>
      <c r="C3" s="9">
        <v>0.99894856667757193</v>
      </c>
    </row>
    <row r="4" spans="1:3" x14ac:dyDescent="0.15">
      <c r="A4" s="1">
        <v>42286</v>
      </c>
      <c r="B4" s="2">
        <v>130.12</v>
      </c>
      <c r="C4" s="9">
        <v>0.99819703603330001</v>
      </c>
    </row>
    <row r="5" spans="1:3" x14ac:dyDescent="0.15">
      <c r="A5" s="1">
        <v>42289</v>
      </c>
      <c r="B5" s="2">
        <v>130.12</v>
      </c>
      <c r="C5" s="9">
        <v>0.99845915126073326</v>
      </c>
    </row>
    <row r="6" spans="1:3" x14ac:dyDescent="0.15">
      <c r="A6" s="1">
        <v>42290</v>
      </c>
      <c r="B6" s="2">
        <v>130.11000000000001</v>
      </c>
      <c r="C6" s="9">
        <v>0.99883706852797327</v>
      </c>
    </row>
    <row r="7" spans="1:3" x14ac:dyDescent="0.15">
      <c r="A7" s="1">
        <v>42291</v>
      </c>
      <c r="B7" s="2">
        <v>130.12</v>
      </c>
      <c r="C7" s="9">
        <v>0.99938421241430075</v>
      </c>
    </row>
    <row r="8" spans="1:3" x14ac:dyDescent="0.15">
      <c r="A8" s="1">
        <v>42292</v>
      </c>
      <c r="B8" s="2">
        <v>130.11000000000001</v>
      </c>
      <c r="C8" s="9">
        <v>1.0048467849045541</v>
      </c>
    </row>
    <row r="9" spans="1:3" x14ac:dyDescent="0.15">
      <c r="A9" s="1">
        <v>42293</v>
      </c>
      <c r="B9" s="2">
        <v>130.12</v>
      </c>
      <c r="C9" s="9">
        <v>1.0041181376709929</v>
      </c>
    </row>
    <row r="10" spans="1:3" x14ac:dyDescent="0.15">
      <c r="A10" s="1">
        <v>42296</v>
      </c>
      <c r="B10" s="2">
        <v>130.11000000000001</v>
      </c>
      <c r="C10" s="9">
        <v>1.0032385424179364</v>
      </c>
    </row>
    <row r="11" spans="1:3" x14ac:dyDescent="0.15">
      <c r="A11" s="1">
        <v>42297</v>
      </c>
      <c r="B11" s="2">
        <v>130.09</v>
      </c>
      <c r="C11" s="9">
        <v>1.0066415714217603</v>
      </c>
    </row>
    <row r="12" spans="1:3" x14ac:dyDescent="0.15">
      <c r="A12" s="1">
        <v>42298</v>
      </c>
      <c r="B12" s="2">
        <v>130.1</v>
      </c>
      <c r="C12" s="9">
        <v>1.0066606373768905</v>
      </c>
    </row>
    <row r="13" spans="1:3" x14ac:dyDescent="0.15">
      <c r="A13" s="1">
        <v>42299</v>
      </c>
      <c r="B13" s="2">
        <v>130.12</v>
      </c>
      <c r="C13" s="9">
        <v>1.003944879181131</v>
      </c>
    </row>
    <row r="14" spans="1:3" x14ac:dyDescent="0.15">
      <c r="A14" s="1">
        <v>42300</v>
      </c>
      <c r="B14" s="2">
        <v>130.16</v>
      </c>
      <c r="C14" s="9">
        <v>1.0071517366452207</v>
      </c>
    </row>
    <row r="15" spans="1:3" x14ac:dyDescent="0.15">
      <c r="A15" s="1">
        <v>42303</v>
      </c>
      <c r="B15" s="2">
        <v>130.16</v>
      </c>
      <c r="C15" s="9">
        <v>1.008326470832615</v>
      </c>
    </row>
    <row r="16" spans="1:3" x14ac:dyDescent="0.15">
      <c r="A16" s="1">
        <v>42304</v>
      </c>
      <c r="B16" s="2">
        <v>130.19999999999999</v>
      </c>
      <c r="C16" s="9">
        <v>1.0087122628888165</v>
      </c>
    </row>
    <row r="17" spans="1:3" x14ac:dyDescent="0.15">
      <c r="A17" s="1">
        <v>42305</v>
      </c>
      <c r="B17" s="2">
        <v>130.22</v>
      </c>
      <c r="C17" s="9">
        <v>1.0088434097425136</v>
      </c>
    </row>
    <row r="18" spans="1:3" x14ac:dyDescent="0.15">
      <c r="A18" s="1">
        <v>42306</v>
      </c>
      <c r="B18" s="2">
        <v>130.25</v>
      </c>
      <c r="C18" s="9">
        <v>1.0091178592108154</v>
      </c>
    </row>
    <row r="19" spans="1:3" x14ac:dyDescent="0.15">
      <c r="A19" s="1">
        <v>42307</v>
      </c>
      <c r="B19" s="2">
        <v>130.28</v>
      </c>
      <c r="C19" s="9">
        <v>1.0095000232763389</v>
      </c>
    </row>
    <row r="20" spans="1:3" x14ac:dyDescent="0.15">
      <c r="A20" s="1">
        <v>42310</v>
      </c>
      <c r="B20" s="2">
        <v>130.29</v>
      </c>
      <c r="C20" s="9">
        <v>1.0092887973731182</v>
      </c>
    </row>
    <row r="21" spans="1:3" x14ac:dyDescent="0.15">
      <c r="A21" s="1">
        <v>42311</v>
      </c>
      <c r="B21" s="2">
        <v>130.31</v>
      </c>
      <c r="C21" s="9">
        <v>1.0093302700943823</v>
      </c>
    </row>
    <row r="22" spans="1:3" x14ac:dyDescent="0.15">
      <c r="A22" s="1">
        <v>42312</v>
      </c>
      <c r="B22" s="2">
        <v>130.30000000000001</v>
      </c>
      <c r="C22" s="9">
        <v>1.0089423454876743</v>
      </c>
    </row>
    <row r="23" spans="1:3" x14ac:dyDescent="0.15">
      <c r="A23" s="1">
        <v>42313</v>
      </c>
      <c r="B23" s="2">
        <v>130.31</v>
      </c>
      <c r="C23" s="9">
        <v>1.0084014577936733</v>
      </c>
    </row>
    <row r="24" spans="1:3" x14ac:dyDescent="0.15">
      <c r="A24" s="1">
        <v>42314</v>
      </c>
      <c r="B24" s="2">
        <v>130.30000000000001</v>
      </c>
      <c r="C24" s="9">
        <v>1.0090070008714958</v>
      </c>
    </row>
    <row r="25" spans="1:3" x14ac:dyDescent="0.15">
      <c r="A25" s="1">
        <v>42317</v>
      </c>
      <c r="B25" s="2">
        <v>130.27000000000001</v>
      </c>
      <c r="C25" s="9">
        <v>1.0087698844003827</v>
      </c>
    </row>
    <row r="26" spans="1:3" x14ac:dyDescent="0.15">
      <c r="A26" s="1">
        <v>42318</v>
      </c>
      <c r="B26" s="2">
        <v>130.26</v>
      </c>
      <c r="C26" s="9">
        <v>1.00794595466249</v>
      </c>
    </row>
    <row r="27" spans="1:3" x14ac:dyDescent="0.15">
      <c r="A27" s="1">
        <v>42319</v>
      </c>
      <c r="B27" s="2">
        <v>130.24</v>
      </c>
      <c r="C27" s="9">
        <v>1.0062693043773319</v>
      </c>
    </row>
    <row r="28" spans="1:3" x14ac:dyDescent="0.15">
      <c r="A28" s="1">
        <v>42320</v>
      </c>
      <c r="B28" s="2">
        <v>130.22999999999999</v>
      </c>
      <c r="C28" s="9">
        <v>1.0031164110953095</v>
      </c>
    </row>
    <row r="29" spans="1:3" x14ac:dyDescent="0.15">
      <c r="A29" s="1">
        <v>42321</v>
      </c>
      <c r="B29" s="2">
        <v>130.19999999999999</v>
      </c>
      <c r="C29" s="9">
        <v>1.000263204595085</v>
      </c>
    </row>
    <row r="30" spans="1:3" x14ac:dyDescent="0.15">
      <c r="A30" s="1">
        <v>42324</v>
      </c>
      <c r="B30" s="2">
        <v>130.16</v>
      </c>
      <c r="C30" s="9">
        <v>0.99773239555091964</v>
      </c>
    </row>
    <row r="31" spans="1:3" x14ac:dyDescent="0.15">
      <c r="A31" s="1">
        <v>42325</v>
      </c>
      <c r="B31" s="2">
        <v>130.15</v>
      </c>
      <c r="C31" s="9">
        <v>0.99715907194600717</v>
      </c>
    </row>
    <row r="32" spans="1:3" x14ac:dyDescent="0.15">
      <c r="A32" s="1">
        <v>42326</v>
      </c>
      <c r="B32" s="2">
        <v>130.15</v>
      </c>
      <c r="C32" s="9">
        <v>0.99458126308007189</v>
      </c>
    </row>
    <row r="33" spans="1:3" x14ac:dyDescent="0.15">
      <c r="A33" s="1">
        <v>42327</v>
      </c>
      <c r="B33" s="2">
        <v>130.13999999999999</v>
      </c>
      <c r="C33" s="9">
        <v>0.99463024541655332</v>
      </c>
    </row>
    <row r="34" spans="1:3" x14ac:dyDescent="0.15">
      <c r="A34" s="1">
        <v>42328</v>
      </c>
      <c r="B34" s="2">
        <v>130.13999999999999</v>
      </c>
      <c r="C34" s="9">
        <v>0.99486169036649075</v>
      </c>
    </row>
    <row r="35" spans="1:3" x14ac:dyDescent="0.15">
      <c r="A35" s="1">
        <v>42331</v>
      </c>
      <c r="B35" s="2">
        <v>130.11000000000001</v>
      </c>
      <c r="C35" s="9">
        <v>0.98878777031083487</v>
      </c>
    </row>
    <row r="36" spans="1:3" x14ac:dyDescent="0.15">
      <c r="A36" s="1">
        <v>42332</v>
      </c>
      <c r="B36" s="2">
        <v>130.11000000000001</v>
      </c>
      <c r="C36" s="9">
        <v>0.98867581607555177</v>
      </c>
    </row>
    <row r="37" spans="1:3" x14ac:dyDescent="0.15">
      <c r="A37" s="1">
        <v>42333</v>
      </c>
      <c r="B37" s="2">
        <v>130.13</v>
      </c>
      <c r="C37" s="9">
        <v>0.98958721173098774</v>
      </c>
    </row>
    <row r="38" spans="1:3" x14ac:dyDescent="0.15">
      <c r="A38" s="1">
        <v>42334</v>
      </c>
      <c r="B38" s="2">
        <v>130.13</v>
      </c>
      <c r="C38" s="9">
        <v>0.9894267499556969</v>
      </c>
    </row>
    <row r="39" spans="1:3" x14ac:dyDescent="0.15">
      <c r="A39" s="1">
        <v>42335</v>
      </c>
      <c r="B39" s="2">
        <v>130.13999999999999</v>
      </c>
      <c r="C39" s="9">
        <v>0.98926578692773148</v>
      </c>
    </row>
    <row r="40" spans="1:3" x14ac:dyDescent="0.15">
      <c r="A40" s="1">
        <v>42338</v>
      </c>
      <c r="B40" s="2">
        <v>130.13999999999999</v>
      </c>
      <c r="C40" s="9">
        <v>0.98516558494374984</v>
      </c>
    </row>
    <row r="41" spans="1:3" x14ac:dyDescent="0.15">
      <c r="A41" s="1">
        <v>42339</v>
      </c>
      <c r="B41" s="2">
        <v>130.15</v>
      </c>
      <c r="C41" s="9">
        <v>0.98831389805549452</v>
      </c>
    </row>
    <row r="42" spans="1:3" x14ac:dyDescent="0.15">
      <c r="A42" s="1">
        <v>42340</v>
      </c>
      <c r="B42" s="2">
        <v>130.16</v>
      </c>
      <c r="C42" s="9">
        <v>0.99009572342166985</v>
      </c>
    </row>
    <row r="43" spans="1:3" x14ac:dyDescent="0.15">
      <c r="A43" s="1">
        <v>42341</v>
      </c>
      <c r="B43" s="2">
        <v>130.21</v>
      </c>
      <c r="C43" s="9">
        <v>0.9864538300705592</v>
      </c>
    </row>
    <row r="44" spans="1:3" x14ac:dyDescent="0.15">
      <c r="A44" s="1">
        <v>42342</v>
      </c>
      <c r="B44" s="2">
        <v>130.28</v>
      </c>
      <c r="C44" s="9">
        <v>0.99045263285967966</v>
      </c>
    </row>
    <row r="45" spans="1:3" x14ac:dyDescent="0.15">
      <c r="A45" s="1">
        <v>42345</v>
      </c>
      <c r="B45" s="2">
        <v>130.29</v>
      </c>
      <c r="C45" s="9">
        <v>0.99156929092588975</v>
      </c>
    </row>
    <row r="46" spans="1:3" x14ac:dyDescent="0.15">
      <c r="A46" s="1">
        <v>42346</v>
      </c>
      <c r="B46" s="2">
        <v>130.28</v>
      </c>
      <c r="C46" s="9">
        <v>0.98954658294553388</v>
      </c>
    </row>
    <row r="47" spans="1:3" x14ac:dyDescent="0.15">
      <c r="A47" s="1">
        <v>42347</v>
      </c>
      <c r="B47" s="2">
        <v>130.32</v>
      </c>
      <c r="C47" s="9">
        <v>0.98872247442555328</v>
      </c>
    </row>
    <row r="48" spans="1:3" x14ac:dyDescent="0.15">
      <c r="A48" s="1">
        <v>42348</v>
      </c>
      <c r="B48" s="2">
        <v>130.37</v>
      </c>
      <c r="C48" s="9">
        <v>0.98789850369852672</v>
      </c>
    </row>
    <row r="49" spans="1:3" x14ac:dyDescent="0.15">
      <c r="A49" s="1">
        <v>42349</v>
      </c>
      <c r="B49" s="2">
        <v>130.36000000000001</v>
      </c>
      <c r="C49" s="9">
        <v>0.98244542397482848</v>
      </c>
    </row>
    <row r="50" spans="1:3" x14ac:dyDescent="0.15">
      <c r="A50" s="1">
        <v>42352</v>
      </c>
      <c r="B50" s="2">
        <v>130.36000000000001</v>
      </c>
      <c r="C50" s="9">
        <v>0.98135088731463516</v>
      </c>
    </row>
    <row r="51" spans="1:3" x14ac:dyDescent="0.15">
      <c r="A51" s="1">
        <v>42353</v>
      </c>
      <c r="B51" s="2">
        <v>130.36000000000001</v>
      </c>
      <c r="C51" s="9">
        <v>0.97732124062512304</v>
      </c>
    </row>
    <row r="52" spans="1:3" x14ac:dyDescent="0.15">
      <c r="A52" s="1">
        <v>42354</v>
      </c>
      <c r="B52" s="2">
        <v>130.38</v>
      </c>
      <c r="C52" s="9">
        <v>0.98024438849406348</v>
      </c>
    </row>
    <row r="53" spans="1:3" x14ac:dyDescent="0.15">
      <c r="A53" s="1">
        <v>42355</v>
      </c>
      <c r="B53" s="2">
        <v>130.41999999999999</v>
      </c>
      <c r="C53" s="9">
        <v>0.97963639232322908</v>
      </c>
    </row>
    <row r="54" spans="1:3" x14ac:dyDescent="0.15">
      <c r="A54" s="1">
        <v>42356</v>
      </c>
      <c r="B54" s="2">
        <v>130.44999999999999</v>
      </c>
      <c r="C54" s="9">
        <v>0.97983599375029284</v>
      </c>
    </row>
    <row r="55" spans="1:3" x14ac:dyDescent="0.15">
      <c r="A55" s="1">
        <v>42359</v>
      </c>
      <c r="B55" s="2">
        <v>130.49</v>
      </c>
      <c r="C55" s="9">
        <v>0.97912124015363333</v>
      </c>
    </row>
    <row r="56" spans="1:3" x14ac:dyDescent="0.15">
      <c r="A56" s="1">
        <v>42360</v>
      </c>
      <c r="B56" s="2">
        <v>130.52000000000001</v>
      </c>
      <c r="C56" s="9">
        <v>0.97415240767894362</v>
      </c>
    </row>
    <row r="57" spans="1:3" x14ac:dyDescent="0.15">
      <c r="A57" s="1">
        <v>42361</v>
      </c>
      <c r="B57" s="2">
        <v>130.49</v>
      </c>
      <c r="C57" s="9">
        <v>0.96924977886882246</v>
      </c>
    </row>
    <row r="58" spans="1:3" x14ac:dyDescent="0.15">
      <c r="A58" s="1">
        <v>42362</v>
      </c>
      <c r="B58" s="2">
        <v>130.54</v>
      </c>
      <c r="C58" s="9">
        <v>0.96987911258373749</v>
      </c>
    </row>
    <row r="59" spans="1:3" x14ac:dyDescent="0.15">
      <c r="A59" s="1">
        <v>42363</v>
      </c>
      <c r="B59" s="2">
        <v>130.57</v>
      </c>
      <c r="C59" s="9">
        <v>0.96921637896543689</v>
      </c>
    </row>
    <row r="60" spans="1:3" x14ac:dyDescent="0.15">
      <c r="A60" s="1">
        <v>42366</v>
      </c>
      <c r="B60" s="2">
        <v>130.63</v>
      </c>
      <c r="C60" s="9">
        <v>0.96799192064471584</v>
      </c>
    </row>
    <row r="61" spans="1:3" x14ac:dyDescent="0.15">
      <c r="A61" s="1">
        <v>42367</v>
      </c>
      <c r="B61" s="2">
        <v>130.65</v>
      </c>
      <c r="C61" s="9">
        <v>0.96567259246795834</v>
      </c>
    </row>
    <row r="62" spans="1:3" x14ac:dyDescent="0.15">
      <c r="A62" s="1">
        <v>42368</v>
      </c>
      <c r="B62" s="2">
        <v>130.72</v>
      </c>
      <c r="C62" s="9">
        <v>0.95600219128083375</v>
      </c>
    </row>
    <row r="63" spans="1:3" x14ac:dyDescent="0.15">
      <c r="A63" s="1">
        <v>42369</v>
      </c>
      <c r="B63" s="2">
        <v>130.69</v>
      </c>
      <c r="C63" s="9">
        <v>0.95646029457850656</v>
      </c>
    </row>
    <row r="64" spans="1:3" x14ac:dyDescent="0.15">
      <c r="A64" s="1">
        <v>42373</v>
      </c>
      <c r="B64" s="2">
        <v>130.72999999999999</v>
      </c>
      <c r="C64" s="9">
        <v>0.94717455878283519</v>
      </c>
    </row>
    <row r="65" spans="1:3" x14ac:dyDescent="0.15">
      <c r="A65" s="1">
        <v>42374</v>
      </c>
      <c r="B65" s="2">
        <v>130.74</v>
      </c>
      <c r="C65" s="9">
        <v>0.95950564461560228</v>
      </c>
    </row>
    <row r="66" spans="1:3" x14ac:dyDescent="0.15">
      <c r="A66" s="1">
        <v>42375</v>
      </c>
      <c r="B66" s="2">
        <v>130.75</v>
      </c>
      <c r="C66" s="9">
        <v>0.95131614032315415</v>
      </c>
    </row>
    <row r="67" spans="1:3" x14ac:dyDescent="0.15">
      <c r="A67" s="1">
        <v>42376</v>
      </c>
      <c r="B67" s="2">
        <v>130.76</v>
      </c>
      <c r="C67" s="9">
        <v>0.95051211715754569</v>
      </c>
    </row>
    <row r="68" spans="1:3" x14ac:dyDescent="0.15">
      <c r="A68" s="1">
        <v>42377</v>
      </c>
      <c r="B68" s="2">
        <v>130.83000000000001</v>
      </c>
      <c r="C68" s="9">
        <v>0.95090718222500725</v>
      </c>
    </row>
    <row r="69" spans="1:3" x14ac:dyDescent="0.15">
      <c r="A69" s="1">
        <v>42380</v>
      </c>
      <c r="B69" s="2">
        <v>130.85</v>
      </c>
      <c r="C69" s="9">
        <v>0.9578179908662724</v>
      </c>
    </row>
    <row r="70" spans="1:3" x14ac:dyDescent="0.15">
      <c r="A70" s="1">
        <v>42381</v>
      </c>
      <c r="B70" s="2">
        <v>130.9</v>
      </c>
      <c r="C70" s="9">
        <v>0.95987232873971173</v>
      </c>
    </row>
    <row r="71" spans="1:3" x14ac:dyDescent="0.15">
      <c r="A71" s="1">
        <v>42382</v>
      </c>
      <c r="B71" s="2">
        <v>130.97999999999999</v>
      </c>
      <c r="C71" s="9">
        <v>0.96259737584010951</v>
      </c>
    </row>
    <row r="72" spans="1:3" x14ac:dyDescent="0.15">
      <c r="A72" s="1">
        <v>42383</v>
      </c>
      <c r="B72" s="2">
        <v>131</v>
      </c>
      <c r="C72" s="9">
        <v>0.96462851074564604</v>
      </c>
    </row>
    <row r="73" spans="1:3" x14ac:dyDescent="0.15">
      <c r="A73" s="1">
        <v>42384</v>
      </c>
      <c r="B73" s="2">
        <v>131.06</v>
      </c>
      <c r="C73" s="9">
        <v>0.96842473854437428</v>
      </c>
    </row>
    <row r="74" spans="1:3" x14ac:dyDescent="0.15">
      <c r="A74" s="1">
        <v>42387</v>
      </c>
      <c r="B74" s="2">
        <v>131.06</v>
      </c>
      <c r="C74" s="9">
        <v>0.97086675140672196</v>
      </c>
    </row>
    <row r="75" spans="1:3" x14ac:dyDescent="0.15">
      <c r="A75" s="1">
        <v>42388</v>
      </c>
      <c r="B75" s="2">
        <v>131.06</v>
      </c>
      <c r="C75" s="9">
        <v>0.96509169242045822</v>
      </c>
    </row>
    <row r="76" spans="1:3" x14ac:dyDescent="0.15">
      <c r="A76" s="1">
        <v>42389</v>
      </c>
      <c r="B76" s="2">
        <v>131.06</v>
      </c>
      <c r="C76" s="9">
        <v>0.96604241316937445</v>
      </c>
    </row>
    <row r="77" spans="1:3" x14ac:dyDescent="0.15">
      <c r="A77" s="1">
        <v>42390</v>
      </c>
      <c r="B77" s="2">
        <v>131.09</v>
      </c>
      <c r="C77" s="9">
        <v>0.96643961044924631</v>
      </c>
    </row>
    <row r="78" spans="1:3" x14ac:dyDescent="0.15">
      <c r="A78" s="1">
        <v>42391</v>
      </c>
      <c r="B78" s="2">
        <v>131.12</v>
      </c>
      <c r="C78" s="9">
        <v>0.96961499696788656</v>
      </c>
    </row>
    <row r="79" spans="1:3" x14ac:dyDescent="0.15">
      <c r="A79" s="1">
        <v>42394</v>
      </c>
      <c r="B79" s="2">
        <v>131.13999999999999</v>
      </c>
      <c r="C79" s="9">
        <v>0.97008736508414783</v>
      </c>
    </row>
    <row r="80" spans="1:3" x14ac:dyDescent="0.15">
      <c r="A80" s="1">
        <v>42395</v>
      </c>
      <c r="B80" s="2">
        <v>131.13</v>
      </c>
      <c r="C80" s="9">
        <v>0.96876988366409644</v>
      </c>
    </row>
    <row r="81" spans="1:3" x14ac:dyDescent="0.15">
      <c r="A81" s="1">
        <v>42396</v>
      </c>
      <c r="B81" s="2">
        <v>131.13</v>
      </c>
      <c r="C81" s="9">
        <v>0.96775032908602221</v>
      </c>
    </row>
    <row r="82" spans="1:3" x14ac:dyDescent="0.15">
      <c r="A82" s="1">
        <v>42397</v>
      </c>
      <c r="B82" s="2">
        <v>131.12</v>
      </c>
      <c r="C82" s="9">
        <v>0.95799909584289777</v>
      </c>
    </row>
    <row r="83" spans="1:3" x14ac:dyDescent="0.15">
      <c r="A83" s="1">
        <v>42398</v>
      </c>
      <c r="B83" s="2">
        <v>131.15</v>
      </c>
      <c r="C83" s="9">
        <v>0.95744065555611324</v>
      </c>
    </row>
    <row r="84" spans="1:3" x14ac:dyDescent="0.15">
      <c r="A84" s="1">
        <v>42401</v>
      </c>
      <c r="B84" s="2">
        <v>131.16</v>
      </c>
      <c r="C84" s="9">
        <v>0.95187355587079803</v>
      </c>
    </row>
    <row r="85" spans="1:3" x14ac:dyDescent="0.15">
      <c r="A85" s="1">
        <v>42402</v>
      </c>
      <c r="B85" s="2">
        <v>131.15</v>
      </c>
      <c r="C85" s="9">
        <v>0.95017210355671211</v>
      </c>
    </row>
    <row r="86" spans="1:3" x14ac:dyDescent="0.15">
      <c r="A86" s="1">
        <v>42403</v>
      </c>
      <c r="B86" s="2">
        <v>131.15</v>
      </c>
      <c r="C86" s="9">
        <v>0.95019978448881826</v>
      </c>
    </row>
    <row r="87" spans="1:3" x14ac:dyDescent="0.15">
      <c r="A87" s="1">
        <v>42404</v>
      </c>
      <c r="B87" s="2">
        <v>131.16</v>
      </c>
      <c r="C87" s="9">
        <v>0.95241465125542735</v>
      </c>
    </row>
    <row r="88" spans="1:3" x14ac:dyDescent="0.15">
      <c r="A88" s="1">
        <v>42405</v>
      </c>
      <c r="B88" s="2">
        <v>131.15</v>
      </c>
      <c r="C88" s="9">
        <v>0.95790918132400227</v>
      </c>
    </row>
    <row r="89" spans="1:3" x14ac:dyDescent="0.15">
      <c r="A89" s="1">
        <v>42415</v>
      </c>
      <c r="B89" s="2">
        <v>131.15</v>
      </c>
      <c r="C89" s="9">
        <v>0.95920261137514018</v>
      </c>
    </row>
    <row r="90" spans="1:3" x14ac:dyDescent="0.15">
      <c r="A90" s="1">
        <v>42416</v>
      </c>
      <c r="B90" s="2">
        <v>131.16999999999999</v>
      </c>
      <c r="C90" s="9">
        <v>0.95787989796870665</v>
      </c>
    </row>
    <row r="91" spans="1:3" x14ac:dyDescent="0.15">
      <c r="A91" s="1">
        <v>42417</v>
      </c>
      <c r="B91" s="2">
        <v>131.18</v>
      </c>
      <c r="C91" s="9">
        <v>0.96008863623739704</v>
      </c>
    </row>
    <row r="92" spans="1:3" x14ac:dyDescent="0.15">
      <c r="A92" s="1">
        <v>42418</v>
      </c>
      <c r="B92" s="2">
        <v>131.16999999999999</v>
      </c>
      <c r="C92" s="9">
        <v>0.95874537988080721</v>
      </c>
    </row>
    <row r="93" spans="1:3" x14ac:dyDescent="0.15">
      <c r="A93" s="1">
        <v>42419</v>
      </c>
      <c r="B93" s="2">
        <v>131.18</v>
      </c>
      <c r="C93" s="9">
        <v>0.96426605369897556</v>
      </c>
    </row>
    <row r="94" spans="1:3" x14ac:dyDescent="0.15">
      <c r="A94" s="1">
        <v>42422</v>
      </c>
      <c r="B94" s="2">
        <v>131.19</v>
      </c>
      <c r="C94" s="9">
        <v>0.96418312826266739</v>
      </c>
    </row>
    <row r="95" spans="1:3" x14ac:dyDescent="0.15">
      <c r="A95" s="1">
        <v>42423</v>
      </c>
      <c r="B95" s="2">
        <v>131.22</v>
      </c>
      <c r="C95" s="9">
        <v>0.96108691339985242</v>
      </c>
    </row>
    <row r="96" spans="1:3" x14ac:dyDescent="0.15">
      <c r="A96" s="1">
        <v>42424</v>
      </c>
      <c r="B96" s="2">
        <v>131.25</v>
      </c>
      <c r="C96" s="9">
        <v>0.96071941640306868</v>
      </c>
    </row>
    <row r="97" spans="1:3" x14ac:dyDescent="0.15">
      <c r="A97" s="1">
        <v>42425</v>
      </c>
      <c r="B97" s="2">
        <v>131.26</v>
      </c>
      <c r="C97" s="9">
        <v>0.95458898041848872</v>
      </c>
    </row>
    <row r="98" spans="1:3" x14ac:dyDescent="0.15">
      <c r="A98" s="1">
        <v>42426</v>
      </c>
      <c r="B98" s="2">
        <v>131.30000000000001</v>
      </c>
      <c r="C98" s="9">
        <v>0.9566892694719048</v>
      </c>
    </row>
    <row r="99" spans="1:3" x14ac:dyDescent="0.15">
      <c r="A99" s="1">
        <v>42429</v>
      </c>
      <c r="B99" s="2">
        <v>131.29</v>
      </c>
      <c r="C99" s="9">
        <v>0.95423067059329136</v>
      </c>
    </row>
    <row r="100" spans="1:3" x14ac:dyDescent="0.15">
      <c r="A100" s="1">
        <v>42430</v>
      </c>
      <c r="B100" s="2">
        <v>131.32</v>
      </c>
      <c r="C100" s="9">
        <v>0.95392390064741228</v>
      </c>
    </row>
    <row r="101" spans="1:3" x14ac:dyDescent="0.15">
      <c r="A101" s="1">
        <v>42431</v>
      </c>
      <c r="B101" s="2">
        <v>131.34</v>
      </c>
      <c r="C101" s="9">
        <v>0.95497735257077387</v>
      </c>
    </row>
    <row r="102" spans="1:3" x14ac:dyDescent="0.15">
      <c r="A102" s="1">
        <v>42432</v>
      </c>
      <c r="B102" s="2">
        <v>131.35</v>
      </c>
      <c r="C102" s="9">
        <v>0.95647376431961051</v>
      </c>
    </row>
    <row r="103" spans="1:3" x14ac:dyDescent="0.15">
      <c r="A103" s="1">
        <v>42433</v>
      </c>
      <c r="B103" s="2">
        <v>131.43</v>
      </c>
      <c r="C103" s="9">
        <v>0.95723950812669867</v>
      </c>
    </row>
    <row r="104" spans="1:3" x14ac:dyDescent="0.15">
      <c r="A104" s="1">
        <v>42436</v>
      </c>
      <c r="B104" s="2">
        <v>131.44999999999999</v>
      </c>
      <c r="C104" s="9">
        <v>0.95892123946516661</v>
      </c>
    </row>
    <row r="105" spans="1:3" x14ac:dyDescent="0.15">
      <c r="A105" s="1">
        <v>42437</v>
      </c>
      <c r="B105" s="2">
        <v>131.44999999999999</v>
      </c>
      <c r="C105" s="9">
        <v>0.95828063659107043</v>
      </c>
    </row>
    <row r="106" spans="1:3" x14ac:dyDescent="0.15">
      <c r="A106" s="1">
        <v>42438</v>
      </c>
      <c r="B106" s="2">
        <v>131.47999999999999</v>
      </c>
      <c r="C106" s="9">
        <v>0.95717085914204791</v>
      </c>
    </row>
    <row r="107" spans="1:3" x14ac:dyDescent="0.15">
      <c r="A107" s="1">
        <v>42439</v>
      </c>
      <c r="B107" s="2">
        <v>131.54</v>
      </c>
      <c r="C107" s="9">
        <v>0.95472448591939152</v>
      </c>
    </row>
    <row r="108" spans="1:3" x14ac:dyDescent="0.15">
      <c r="A108" s="1">
        <v>42440</v>
      </c>
      <c r="B108" s="2">
        <v>131.57</v>
      </c>
      <c r="C108" s="9">
        <v>0.95513572700557214</v>
      </c>
    </row>
    <row r="109" spans="1:3" x14ac:dyDescent="0.15">
      <c r="A109" s="1">
        <v>42443</v>
      </c>
      <c r="B109" s="2">
        <v>131.6</v>
      </c>
      <c r="C109" s="9">
        <v>0.95565295497601599</v>
      </c>
    </row>
    <row r="110" spans="1:3" x14ac:dyDescent="0.15">
      <c r="A110" s="1">
        <v>42444</v>
      </c>
      <c r="B110" s="2">
        <v>131.63</v>
      </c>
      <c r="C110" s="9">
        <v>0.9595865607335442</v>
      </c>
    </row>
    <row r="111" spans="1:3" x14ac:dyDescent="0.15">
      <c r="A111" s="1">
        <v>42445</v>
      </c>
      <c r="B111" s="2">
        <v>131.65</v>
      </c>
      <c r="C111" s="9">
        <v>0.95890311758678948</v>
      </c>
    </row>
    <row r="112" spans="1:3" x14ac:dyDescent="0.15">
      <c r="A112" s="1">
        <v>42446</v>
      </c>
      <c r="B112" s="2">
        <v>131.66</v>
      </c>
      <c r="C112" s="9">
        <v>0.95802464910455654</v>
      </c>
    </row>
    <row r="113" spans="1:3" x14ac:dyDescent="0.15">
      <c r="A113" s="1">
        <v>42447</v>
      </c>
      <c r="B113" s="2">
        <v>131.69</v>
      </c>
      <c r="C113" s="9">
        <v>0.95862769344622478</v>
      </c>
    </row>
    <row r="114" spans="1:3" x14ac:dyDescent="0.15">
      <c r="A114" s="1">
        <v>42450</v>
      </c>
      <c r="B114" s="2">
        <v>131.69</v>
      </c>
      <c r="C114" s="9">
        <v>0.95656752047869176</v>
      </c>
    </row>
    <row r="115" spans="1:3" x14ac:dyDescent="0.15">
      <c r="A115" s="1">
        <v>42451</v>
      </c>
      <c r="B115" s="2">
        <v>131.72</v>
      </c>
      <c r="C115" s="9">
        <v>0.95730360666917158</v>
      </c>
    </row>
    <row r="116" spans="1:3" x14ac:dyDescent="0.15">
      <c r="A116" s="1">
        <v>42452</v>
      </c>
      <c r="B116" s="2">
        <v>131.72999999999999</v>
      </c>
      <c r="C116" s="9">
        <v>0.95763436063893848</v>
      </c>
    </row>
    <row r="117" spans="1:3" x14ac:dyDescent="0.15">
      <c r="A117" s="1">
        <v>42453</v>
      </c>
      <c r="B117" s="2">
        <v>131.75</v>
      </c>
      <c r="C117" s="9">
        <v>0.95743884205957497</v>
      </c>
    </row>
    <row r="118" spans="1:3" x14ac:dyDescent="0.15">
      <c r="A118" s="1">
        <v>42454</v>
      </c>
      <c r="B118" s="2">
        <v>131.75</v>
      </c>
      <c r="C118" s="9">
        <v>0.95776873038024868</v>
      </c>
    </row>
    <row r="119" spans="1:3" x14ac:dyDescent="0.15">
      <c r="A119" s="1">
        <v>42457</v>
      </c>
      <c r="B119" s="2">
        <v>131.74</v>
      </c>
      <c r="C119" s="9">
        <v>0.95800487108130905</v>
      </c>
    </row>
    <row r="120" spans="1:3" x14ac:dyDescent="0.15">
      <c r="A120" s="1">
        <v>42458</v>
      </c>
      <c r="B120" s="2">
        <v>131.74</v>
      </c>
      <c r="C120" s="9">
        <v>0.95262611641795114</v>
      </c>
    </row>
    <row r="121" spans="1:3" x14ac:dyDescent="0.15">
      <c r="A121" s="1">
        <v>42459</v>
      </c>
      <c r="B121" s="2">
        <v>131.72999999999999</v>
      </c>
      <c r="C121" s="9">
        <v>0.95435249505334774</v>
      </c>
    </row>
    <row r="122" spans="1:3" x14ac:dyDescent="0.15">
      <c r="A122" s="1">
        <v>42460</v>
      </c>
      <c r="B122" s="2">
        <v>131.74</v>
      </c>
      <c r="C122" s="9">
        <v>0.95440627110129739</v>
      </c>
    </row>
    <row r="123" spans="1:3" x14ac:dyDescent="0.15">
      <c r="A123" s="1">
        <v>42461</v>
      </c>
      <c r="B123" s="2">
        <v>131.72999999999999</v>
      </c>
      <c r="C123" s="9">
        <v>0.95113588773621349</v>
      </c>
    </row>
    <row r="124" spans="1:3" x14ac:dyDescent="0.15">
      <c r="A124" s="1">
        <v>42465</v>
      </c>
      <c r="B124" s="2">
        <v>131.72</v>
      </c>
      <c r="C124" s="9">
        <v>0.94921524170855032</v>
      </c>
    </row>
    <row r="125" spans="1:3" x14ac:dyDescent="0.15">
      <c r="A125" s="1">
        <v>42466</v>
      </c>
      <c r="B125" s="2">
        <v>131.72999999999999</v>
      </c>
      <c r="C125" s="9">
        <v>0.94864678308415717</v>
      </c>
    </row>
    <row r="126" spans="1:3" x14ac:dyDescent="0.15">
      <c r="A126" s="1">
        <v>42467</v>
      </c>
      <c r="B126" s="2">
        <v>131.72</v>
      </c>
      <c r="C126" s="9">
        <v>0.95027655585841497</v>
      </c>
    </row>
    <row r="127" spans="1:3" x14ac:dyDescent="0.15">
      <c r="A127" s="1">
        <v>42468</v>
      </c>
      <c r="B127" s="2">
        <v>131.72999999999999</v>
      </c>
      <c r="C127" s="9">
        <v>0.95316996279871691</v>
      </c>
    </row>
    <row r="128" spans="1:3" x14ac:dyDescent="0.15">
      <c r="A128" s="1">
        <v>42471</v>
      </c>
      <c r="B128" s="2">
        <v>131.72999999999999</v>
      </c>
      <c r="C128" s="9">
        <v>0.95277901671877185</v>
      </c>
    </row>
    <row r="129" spans="1:3" x14ac:dyDescent="0.15">
      <c r="A129" s="1">
        <v>42472</v>
      </c>
      <c r="B129" s="2">
        <v>131.68</v>
      </c>
      <c r="C129" s="9">
        <v>0.95185629625426704</v>
      </c>
    </row>
    <row r="130" spans="1:3" x14ac:dyDescent="0.15">
      <c r="A130" s="1">
        <v>42473</v>
      </c>
      <c r="B130" s="2">
        <v>131.68</v>
      </c>
      <c r="C130" s="9">
        <v>0.95163112501271341</v>
      </c>
    </row>
    <row r="131" spans="1:3" x14ac:dyDescent="0.15">
      <c r="A131" s="1">
        <v>42474</v>
      </c>
      <c r="B131" s="2">
        <v>131.66</v>
      </c>
      <c r="C131" s="9">
        <v>0.95107603514571171</v>
      </c>
    </row>
    <row r="132" spans="1:3" x14ac:dyDescent="0.15">
      <c r="A132" s="1">
        <v>42475</v>
      </c>
      <c r="B132" s="2">
        <v>131.66</v>
      </c>
      <c r="C132" s="9">
        <v>0.95138967554196963</v>
      </c>
    </row>
    <row r="133" spans="1:3" x14ac:dyDescent="0.15">
      <c r="A133" s="1">
        <v>42478</v>
      </c>
      <c r="B133" s="2">
        <v>131.66</v>
      </c>
      <c r="C133" s="9">
        <v>0.95057140482972502</v>
      </c>
    </row>
    <row r="134" spans="1:3" x14ac:dyDescent="0.15">
      <c r="A134" s="1">
        <v>42479</v>
      </c>
      <c r="B134" s="2">
        <v>131.65</v>
      </c>
      <c r="C134" s="9">
        <v>0.95123876601953539</v>
      </c>
    </row>
    <row r="135" spans="1:3" x14ac:dyDescent="0.15">
      <c r="A135" s="1">
        <v>42480</v>
      </c>
      <c r="B135" s="2">
        <v>131.63999999999999</v>
      </c>
      <c r="C135" s="9">
        <v>0.95086290839839205</v>
      </c>
    </row>
    <row r="136" spans="1:3" x14ac:dyDescent="0.15">
      <c r="A136" s="1">
        <v>42481</v>
      </c>
      <c r="B136" s="2">
        <v>131.59</v>
      </c>
      <c r="C136" s="9">
        <v>0.95029737178695051</v>
      </c>
    </row>
    <row r="137" spans="1:3" x14ac:dyDescent="0.15">
      <c r="A137" s="1">
        <v>42482</v>
      </c>
      <c r="B137" s="2">
        <v>131.56</v>
      </c>
      <c r="C137" s="9">
        <v>0.94915465899497675</v>
      </c>
    </row>
    <row r="138" spans="1:3" x14ac:dyDescent="0.15">
      <c r="A138" s="1">
        <v>42485</v>
      </c>
      <c r="B138" s="2">
        <v>131.5</v>
      </c>
      <c r="C138" s="9">
        <v>0.95008249338632322</v>
      </c>
    </row>
    <row r="139" spans="1:3" x14ac:dyDescent="0.15">
      <c r="A139" s="1">
        <v>42486</v>
      </c>
      <c r="B139" s="2">
        <v>131.47999999999999</v>
      </c>
      <c r="C139" s="9">
        <v>0.95088695847098426</v>
      </c>
    </row>
    <row r="140" spans="1:3" x14ac:dyDescent="0.15">
      <c r="A140" s="1">
        <v>42487</v>
      </c>
      <c r="B140" s="2">
        <v>131.46</v>
      </c>
      <c r="C140" s="9">
        <v>0.9522956486561962</v>
      </c>
    </row>
    <row r="141" spans="1:3" x14ac:dyDescent="0.15">
      <c r="A141" s="1">
        <v>42488</v>
      </c>
      <c r="B141" s="2">
        <v>131.44</v>
      </c>
      <c r="C141" s="9">
        <v>0.95242239130507012</v>
      </c>
    </row>
    <row r="142" spans="1:3" x14ac:dyDescent="0.15">
      <c r="A142" s="1">
        <v>42489</v>
      </c>
      <c r="B142" s="2">
        <v>131.46</v>
      </c>
      <c r="C142" s="9">
        <v>0.95216849668873171</v>
      </c>
    </row>
    <row r="143" spans="1:3" x14ac:dyDescent="0.15">
      <c r="A143" s="1">
        <v>42493</v>
      </c>
      <c r="B143" s="2">
        <v>131.43</v>
      </c>
      <c r="C143" s="9">
        <v>0.95224270916345521</v>
      </c>
    </row>
    <row r="144" spans="1:3" x14ac:dyDescent="0.15">
      <c r="A144" s="1">
        <v>42494</v>
      </c>
      <c r="B144" s="2">
        <v>131.43</v>
      </c>
      <c r="C144" s="9">
        <v>0.9522519331337701</v>
      </c>
    </row>
    <row r="145" spans="1:3" x14ac:dyDescent="0.15">
      <c r="A145" s="1">
        <v>42495</v>
      </c>
      <c r="B145" s="2">
        <v>131.43</v>
      </c>
      <c r="C145" s="9">
        <v>0.95251897412506692</v>
      </c>
    </row>
    <row r="146" spans="1:3" x14ac:dyDescent="0.15">
      <c r="A146" s="1">
        <v>42496</v>
      </c>
      <c r="B146" s="2">
        <v>131.43</v>
      </c>
      <c r="C146" s="9">
        <v>0.95351626089430186</v>
      </c>
    </row>
    <row r="147" spans="1:3" x14ac:dyDescent="0.15">
      <c r="A147" s="1">
        <v>42499</v>
      </c>
      <c r="B147" s="2">
        <v>131.41</v>
      </c>
      <c r="C147" s="9">
        <v>0.95195263191481416</v>
      </c>
    </row>
    <row r="148" spans="1:3" x14ac:dyDescent="0.15">
      <c r="A148" s="1">
        <v>42500</v>
      </c>
      <c r="B148" s="2">
        <v>131.41999999999999</v>
      </c>
      <c r="C148" s="9">
        <v>0.9523205184285799</v>
      </c>
    </row>
    <row r="149" spans="1:3" x14ac:dyDescent="0.15">
      <c r="A149" s="1">
        <v>42501</v>
      </c>
      <c r="B149" s="2">
        <v>131.43</v>
      </c>
      <c r="C149" s="9">
        <v>0.95264209264723965</v>
      </c>
    </row>
    <row r="150" spans="1:3" x14ac:dyDescent="0.15">
      <c r="A150" s="1">
        <v>42502</v>
      </c>
      <c r="B150" s="2">
        <v>131.4</v>
      </c>
      <c r="C150" s="9">
        <v>0.95207177276095201</v>
      </c>
    </row>
    <row r="151" spans="1:3" x14ac:dyDescent="0.15">
      <c r="A151" s="1">
        <v>42503</v>
      </c>
      <c r="B151" s="2">
        <v>131.41</v>
      </c>
      <c r="C151" s="9">
        <v>0.94716660813982323</v>
      </c>
    </row>
    <row r="152" spans="1:3" x14ac:dyDescent="0.15">
      <c r="A152" s="1">
        <v>42506</v>
      </c>
      <c r="B152" s="2">
        <v>131.4</v>
      </c>
      <c r="C152" s="9">
        <v>0.947897114569906</v>
      </c>
    </row>
    <row r="153" spans="1:3" x14ac:dyDescent="0.15">
      <c r="A153" s="1">
        <v>42507</v>
      </c>
      <c r="B153" s="2">
        <v>131.38</v>
      </c>
      <c r="C153" s="9">
        <v>0.94774664464585934</v>
      </c>
    </row>
    <row r="154" spans="1:3" x14ac:dyDescent="0.15">
      <c r="A154" s="1">
        <v>42508</v>
      </c>
      <c r="B154" s="2">
        <v>131.36000000000001</v>
      </c>
      <c r="C154" s="9">
        <v>0.94635355597313187</v>
      </c>
    </row>
    <row r="155" spans="1:3" x14ac:dyDescent="0.15">
      <c r="A155" s="1">
        <v>42509</v>
      </c>
      <c r="B155" s="2">
        <v>131.36000000000001</v>
      </c>
      <c r="C155" s="9">
        <v>0.94635494539609677</v>
      </c>
    </row>
    <row r="156" spans="1:3" x14ac:dyDescent="0.15">
      <c r="A156" s="1">
        <v>42510</v>
      </c>
      <c r="B156" s="2">
        <v>131.38</v>
      </c>
      <c r="C156" s="9">
        <v>0.94489346721709921</v>
      </c>
    </row>
    <row r="157" spans="1:3" x14ac:dyDescent="0.15">
      <c r="A157" s="1">
        <v>42513</v>
      </c>
      <c r="B157" s="2">
        <v>131.37</v>
      </c>
      <c r="C157" s="9">
        <v>0.94289397358748572</v>
      </c>
    </row>
    <row r="158" spans="1:3" x14ac:dyDescent="0.15">
      <c r="A158" s="1">
        <v>42514</v>
      </c>
      <c r="B158" s="2">
        <v>131.35</v>
      </c>
      <c r="C158" s="9">
        <v>0.93952958315761803</v>
      </c>
    </row>
    <row r="159" spans="1:3" x14ac:dyDescent="0.15">
      <c r="A159" s="1">
        <v>42515</v>
      </c>
      <c r="B159" s="2">
        <v>131.36000000000001</v>
      </c>
      <c r="C159" s="9">
        <v>0.94241991615831033</v>
      </c>
    </row>
    <row r="160" spans="1:3" x14ac:dyDescent="0.15">
      <c r="A160" s="1">
        <v>42516</v>
      </c>
      <c r="B160" s="2">
        <v>131.36000000000001</v>
      </c>
      <c r="C160" s="9">
        <v>0.94230026007071155</v>
      </c>
    </row>
    <row r="161" spans="1:3" x14ac:dyDescent="0.15">
      <c r="A161" s="1">
        <v>42517</v>
      </c>
      <c r="B161" s="2">
        <v>131.37</v>
      </c>
      <c r="C161" s="9">
        <v>0.94489409473183283</v>
      </c>
    </row>
    <row r="162" spans="1:3" x14ac:dyDescent="0.15">
      <c r="A162" s="1">
        <v>42520</v>
      </c>
      <c r="B162" s="2">
        <v>131.35</v>
      </c>
      <c r="C162" s="9">
        <v>0.94507202872660778</v>
      </c>
    </row>
    <row r="163" spans="1:3" x14ac:dyDescent="0.15">
      <c r="A163" s="1">
        <v>42521</v>
      </c>
      <c r="B163" s="2">
        <v>131.34</v>
      </c>
      <c r="C163" s="9">
        <v>0.94352331711422244</v>
      </c>
    </row>
    <row r="164" spans="1:3" x14ac:dyDescent="0.15">
      <c r="A164" s="1">
        <v>42522</v>
      </c>
      <c r="B164" s="2">
        <v>131.36000000000001</v>
      </c>
      <c r="C164" s="9">
        <v>0.94311562070919963</v>
      </c>
    </row>
    <row r="165" spans="1:3" x14ac:dyDescent="0.15">
      <c r="A165" s="1">
        <v>42523</v>
      </c>
      <c r="B165" s="2">
        <v>131.36000000000001</v>
      </c>
      <c r="C165" s="9">
        <v>0.94326049562785064</v>
      </c>
    </row>
    <row r="166" spans="1:3" x14ac:dyDescent="0.15">
      <c r="A166" s="1">
        <v>42524</v>
      </c>
      <c r="B166" s="2">
        <v>131.36000000000001</v>
      </c>
      <c r="C166" s="9">
        <v>0.94468573318830318</v>
      </c>
    </row>
    <row r="167" spans="1:3" x14ac:dyDescent="0.15">
      <c r="A167" s="1">
        <v>42527</v>
      </c>
      <c r="B167" s="2">
        <v>131.34</v>
      </c>
      <c r="C167" s="9">
        <v>0.94512885022955395</v>
      </c>
    </row>
    <row r="168" spans="1:3" x14ac:dyDescent="0.15">
      <c r="A168" s="1">
        <v>42528</v>
      </c>
      <c r="B168" s="2">
        <v>131.35</v>
      </c>
      <c r="C168" s="9">
        <v>0.94554837822093074</v>
      </c>
    </row>
    <row r="169" spans="1:3" x14ac:dyDescent="0.15">
      <c r="A169" s="1">
        <v>42529</v>
      </c>
      <c r="B169" s="2">
        <v>131.35</v>
      </c>
      <c r="C169" s="9">
        <v>0.94638150770810692</v>
      </c>
    </row>
    <row r="170" spans="1:3" x14ac:dyDescent="0.15">
      <c r="A170" s="1">
        <v>42534</v>
      </c>
      <c r="B170" s="2">
        <v>131.35</v>
      </c>
      <c r="C170" s="9">
        <v>0.94781529859860347</v>
      </c>
    </row>
    <row r="171" spans="1:3" x14ac:dyDescent="0.15">
      <c r="A171" s="1">
        <v>42535</v>
      </c>
      <c r="B171" s="2">
        <v>131.35</v>
      </c>
      <c r="C171" s="9">
        <v>0.94818789031111461</v>
      </c>
    </row>
    <row r="172" spans="1:3" x14ac:dyDescent="0.15">
      <c r="A172" s="1">
        <v>42536</v>
      </c>
      <c r="B172" s="2">
        <v>131.37</v>
      </c>
      <c r="C172" s="9">
        <v>0.95169841607599515</v>
      </c>
    </row>
    <row r="173" spans="1:3" x14ac:dyDescent="0.15">
      <c r="A173" s="1">
        <v>42537</v>
      </c>
      <c r="B173" s="2">
        <v>131.37</v>
      </c>
      <c r="C173" s="9">
        <v>0.95490493834454582</v>
      </c>
    </row>
    <row r="174" spans="1:3" x14ac:dyDescent="0.15">
      <c r="A174" s="1">
        <v>42538</v>
      </c>
      <c r="B174" s="2">
        <v>131.38</v>
      </c>
      <c r="C174" s="9">
        <v>0.95539125195536467</v>
      </c>
    </row>
    <row r="175" spans="1:3" x14ac:dyDescent="0.15">
      <c r="A175" s="1">
        <v>42541</v>
      </c>
      <c r="B175" s="2">
        <v>131.38999999999999</v>
      </c>
      <c r="C175" s="9">
        <v>0.95641968355872886</v>
      </c>
    </row>
    <row r="176" spans="1:3" x14ac:dyDescent="0.15">
      <c r="A176" s="1">
        <v>42542</v>
      </c>
      <c r="B176" s="2">
        <v>131.4</v>
      </c>
      <c r="C176" s="9">
        <v>0.95594990742376174</v>
      </c>
    </row>
    <row r="177" spans="1:3" x14ac:dyDescent="0.15">
      <c r="A177" s="1">
        <v>42543</v>
      </c>
      <c r="B177" s="2">
        <v>131.4</v>
      </c>
      <c r="C177" s="9">
        <v>0.95636271236841019</v>
      </c>
    </row>
    <row r="178" spans="1:3" x14ac:dyDescent="0.15">
      <c r="A178" s="1">
        <v>42544</v>
      </c>
      <c r="B178" s="2">
        <v>131.4</v>
      </c>
      <c r="C178" s="9">
        <v>0.95639245009151286</v>
      </c>
    </row>
    <row r="179" spans="1:3" x14ac:dyDescent="0.15">
      <c r="A179" s="1">
        <v>42545</v>
      </c>
      <c r="B179" s="2">
        <v>131.41999999999999</v>
      </c>
      <c r="C179" s="9">
        <v>0.95544483530134261</v>
      </c>
    </row>
    <row r="180" spans="1:3" x14ac:dyDescent="0.15">
      <c r="A180" s="1">
        <v>42548</v>
      </c>
      <c r="B180" s="2">
        <v>131.43</v>
      </c>
      <c r="C180" s="9">
        <v>0.9563188616689563</v>
      </c>
    </row>
    <row r="181" spans="1:3" x14ac:dyDescent="0.15">
      <c r="A181" s="1">
        <v>42549</v>
      </c>
      <c r="B181" s="2">
        <v>131.43</v>
      </c>
      <c r="C181" s="9">
        <v>0.95658566095282216</v>
      </c>
    </row>
    <row r="182" spans="1:3" x14ac:dyDescent="0.15">
      <c r="A182" s="1">
        <v>42550</v>
      </c>
      <c r="B182" s="2">
        <v>131.41999999999999</v>
      </c>
      <c r="C182" s="9">
        <v>0.95921238986291901</v>
      </c>
    </row>
    <row r="183" spans="1:3" x14ac:dyDescent="0.15">
      <c r="A183" s="1">
        <v>42551</v>
      </c>
      <c r="B183" s="2">
        <v>131.46</v>
      </c>
      <c r="C183" s="9">
        <v>0.96799971620419245</v>
      </c>
    </row>
    <row r="184" spans="1:3" x14ac:dyDescent="0.15">
      <c r="A184" s="1">
        <v>42552</v>
      </c>
      <c r="B184" s="2">
        <v>131.5</v>
      </c>
      <c r="C184" s="9">
        <v>0.9767122222517034</v>
      </c>
    </row>
    <row r="185" spans="1:3" x14ac:dyDescent="0.15">
      <c r="A185" s="1">
        <v>42555</v>
      </c>
      <c r="B185" s="2">
        <v>131.49</v>
      </c>
      <c r="C185" s="9">
        <v>0.97562887956551259</v>
      </c>
    </row>
    <row r="186" spans="1:3" x14ac:dyDescent="0.15">
      <c r="A186" s="1">
        <v>42556</v>
      </c>
      <c r="B186" s="2">
        <v>131.47999999999999</v>
      </c>
      <c r="C186" s="9">
        <v>0.97159803356590513</v>
      </c>
    </row>
    <row r="187" spans="1:3" x14ac:dyDescent="0.15">
      <c r="A187" s="1">
        <v>42557</v>
      </c>
      <c r="B187" s="2">
        <v>131.51</v>
      </c>
      <c r="C187" s="9">
        <v>0.97386161981004571</v>
      </c>
    </row>
    <row r="188" spans="1:3" x14ac:dyDescent="0.15">
      <c r="A188" s="1">
        <v>42558</v>
      </c>
      <c r="B188" s="2">
        <v>131.53</v>
      </c>
      <c r="C188" s="9">
        <v>0.97574545819532665</v>
      </c>
    </row>
    <row r="189" spans="1:3" x14ac:dyDescent="0.15">
      <c r="A189" s="1">
        <v>42559</v>
      </c>
      <c r="B189" s="2">
        <v>131.58000000000001</v>
      </c>
      <c r="C189" s="9">
        <v>0.97868391573682434</v>
      </c>
    </row>
    <row r="190" spans="1:3" x14ac:dyDescent="0.15">
      <c r="A190" s="1">
        <v>42562</v>
      </c>
      <c r="B190" s="2">
        <v>131.59</v>
      </c>
      <c r="C190" s="9">
        <v>0.97952119413186967</v>
      </c>
    </row>
    <row r="191" spans="1:3" x14ac:dyDescent="0.15">
      <c r="A191" s="1">
        <v>42563</v>
      </c>
      <c r="B191" s="2">
        <v>131.6</v>
      </c>
      <c r="C191" s="9">
        <v>0.97991288882966343</v>
      </c>
    </row>
    <row r="192" spans="1:3" x14ac:dyDescent="0.15">
      <c r="A192" s="1">
        <v>42564</v>
      </c>
      <c r="B192" s="2">
        <v>131.62</v>
      </c>
      <c r="C192" s="9">
        <v>0.98054502946232591</v>
      </c>
    </row>
    <row r="193" spans="1:3" x14ac:dyDescent="0.15">
      <c r="A193" s="1">
        <v>42565</v>
      </c>
      <c r="B193" s="2">
        <v>131.63</v>
      </c>
      <c r="C193" s="9">
        <v>0.98179607341462183</v>
      </c>
    </row>
    <row r="194" spans="1:3" x14ac:dyDescent="0.15">
      <c r="A194" s="1">
        <v>42566</v>
      </c>
      <c r="B194" s="2">
        <v>131.63999999999999</v>
      </c>
      <c r="C194" s="9">
        <v>0.9833702776026515</v>
      </c>
    </row>
    <row r="195" spans="1:3" x14ac:dyDescent="0.15">
      <c r="A195" s="1">
        <v>42569</v>
      </c>
      <c r="B195" s="2">
        <v>131.65</v>
      </c>
      <c r="C195" s="9">
        <v>0.98561147952553196</v>
      </c>
    </row>
    <row r="196" spans="1:3" x14ac:dyDescent="0.15">
      <c r="A196" s="1">
        <v>42570</v>
      </c>
      <c r="B196" s="2">
        <v>131.69</v>
      </c>
      <c r="C196" s="9">
        <v>0.98819519507062425</v>
      </c>
    </row>
    <row r="197" spans="1:3" x14ac:dyDescent="0.15">
      <c r="A197" s="1">
        <v>42571</v>
      </c>
      <c r="B197" s="2">
        <v>131.71</v>
      </c>
      <c r="C197" s="9">
        <v>0.98834883896432946</v>
      </c>
    </row>
    <row r="198" spans="1:3" x14ac:dyDescent="0.15">
      <c r="A198" s="1">
        <v>42572</v>
      </c>
      <c r="B198" s="2">
        <v>131.72</v>
      </c>
      <c r="C198" s="9">
        <v>0.98866005900436038</v>
      </c>
    </row>
    <row r="199" spans="1:3" x14ac:dyDescent="0.15">
      <c r="A199" s="1">
        <v>42573</v>
      </c>
      <c r="B199" s="2">
        <v>131.74</v>
      </c>
      <c r="C199" s="9">
        <v>0.98886065338426565</v>
      </c>
    </row>
    <row r="200" spans="1:3" x14ac:dyDescent="0.15">
      <c r="A200" s="1">
        <v>42576</v>
      </c>
      <c r="B200" s="2">
        <v>131.74</v>
      </c>
      <c r="C200" s="9">
        <v>0.98887276929267376</v>
      </c>
    </row>
    <row r="201" spans="1:3" x14ac:dyDescent="0.15">
      <c r="A201" s="1">
        <v>42577</v>
      </c>
      <c r="B201" s="2">
        <v>131.77000000000001</v>
      </c>
      <c r="C201" s="9">
        <v>0.98934235652844305</v>
      </c>
    </row>
    <row r="202" spans="1:3" x14ac:dyDescent="0.15">
      <c r="A202" s="1">
        <v>42578</v>
      </c>
      <c r="B202" s="2">
        <v>131.78</v>
      </c>
      <c r="C202" s="9">
        <v>0.98917640336087576</v>
      </c>
    </row>
    <row r="203" spans="1:3" x14ac:dyDescent="0.15">
      <c r="A203" s="1">
        <v>42579</v>
      </c>
      <c r="B203" s="2">
        <v>131.81</v>
      </c>
      <c r="C203" s="9">
        <v>0.99007271697662824</v>
      </c>
    </row>
    <row r="204" spans="1:3" x14ac:dyDescent="0.15">
      <c r="A204" s="1">
        <v>42580</v>
      </c>
      <c r="B204" s="2">
        <v>131.85</v>
      </c>
      <c r="C204" s="9">
        <v>0.9929097004050319</v>
      </c>
    </row>
    <row r="205" spans="1:3" x14ac:dyDescent="0.15">
      <c r="A205" s="1">
        <v>42583</v>
      </c>
      <c r="B205" s="2">
        <v>131.86000000000001</v>
      </c>
      <c r="C205" s="9">
        <v>0.99620755142364581</v>
      </c>
    </row>
    <row r="206" spans="1:3" x14ac:dyDescent="0.15">
      <c r="A206" s="1">
        <v>42584</v>
      </c>
      <c r="B206" s="2">
        <v>131.88999999999999</v>
      </c>
      <c r="C206" s="9">
        <v>1.0028215629940089</v>
      </c>
    </row>
    <row r="207" spans="1:3" x14ac:dyDescent="0.15">
      <c r="A207" s="1">
        <v>42585</v>
      </c>
      <c r="B207" s="2">
        <v>131.9</v>
      </c>
      <c r="C207" s="9">
        <v>1.0030151284230824</v>
      </c>
    </row>
    <row r="208" spans="1:3" x14ac:dyDescent="0.15">
      <c r="A208" s="1">
        <v>42586</v>
      </c>
      <c r="B208" s="2">
        <v>131.93</v>
      </c>
      <c r="C208" s="9">
        <v>1.0088589340778193</v>
      </c>
    </row>
    <row r="209" spans="1:3" x14ac:dyDescent="0.15">
      <c r="A209" s="1">
        <v>42587</v>
      </c>
      <c r="B209" s="2">
        <v>131.97</v>
      </c>
      <c r="C209" s="9">
        <v>1.0123979344792722</v>
      </c>
    </row>
    <row r="210" spans="1:3" x14ac:dyDescent="0.15">
      <c r="A210" s="1">
        <v>42590</v>
      </c>
      <c r="B210" s="2">
        <v>131.99</v>
      </c>
      <c r="C210" s="9">
        <v>1.0155382667166524</v>
      </c>
    </row>
    <row r="211" spans="1:3" x14ac:dyDescent="0.15">
      <c r="A211" s="1">
        <v>42591</v>
      </c>
      <c r="B211" s="2">
        <v>132.01</v>
      </c>
      <c r="C211" s="9">
        <v>1.0169023067465917</v>
      </c>
    </row>
    <row r="212" spans="1:3" x14ac:dyDescent="0.15">
      <c r="A212" s="1">
        <v>42592</v>
      </c>
      <c r="B212" s="2">
        <v>132.04</v>
      </c>
      <c r="C212" s="9">
        <v>1.0188060811632724</v>
      </c>
    </row>
    <row r="213" spans="1:3" x14ac:dyDescent="0.15">
      <c r="A213" s="1">
        <v>42593</v>
      </c>
      <c r="B213" s="2">
        <v>132.06</v>
      </c>
      <c r="C213" s="9">
        <v>1.0193545418851164</v>
      </c>
    </row>
    <row r="214" spans="1:3" x14ac:dyDescent="0.15">
      <c r="A214" s="1">
        <v>42594</v>
      </c>
      <c r="B214" s="2">
        <v>132.08000000000001</v>
      </c>
      <c r="C214" s="9">
        <v>1.0214193656525541</v>
      </c>
    </row>
    <row r="215" spans="1:3" x14ac:dyDescent="0.15">
      <c r="A215" s="1">
        <v>42597</v>
      </c>
      <c r="B215" s="2">
        <v>132.09</v>
      </c>
      <c r="C215" s="9">
        <v>1.0168964500028319</v>
      </c>
    </row>
    <row r="216" spans="1:3" x14ac:dyDescent="0.15">
      <c r="A216" s="1">
        <v>42598</v>
      </c>
      <c r="B216" s="2">
        <v>132.09</v>
      </c>
      <c r="C216" s="9">
        <v>1.0212480832412409</v>
      </c>
    </row>
    <row r="217" spans="1:3" x14ac:dyDescent="0.15">
      <c r="A217" s="1">
        <v>42599</v>
      </c>
      <c r="B217" s="2">
        <v>132.08000000000001</v>
      </c>
      <c r="C217" s="9">
        <v>1.0228913536949413</v>
      </c>
    </row>
    <row r="218" spans="1:3" x14ac:dyDescent="0.15">
      <c r="A218" s="1">
        <v>42600</v>
      </c>
      <c r="B218" s="2">
        <v>132.09</v>
      </c>
      <c r="C218" s="9">
        <v>1.0224267582734159</v>
      </c>
    </row>
    <row r="219" spans="1:3" x14ac:dyDescent="0.15">
      <c r="A219" s="1">
        <v>42601</v>
      </c>
      <c r="B219" s="2">
        <v>132.1</v>
      </c>
      <c r="C219" s="9">
        <v>1.0217730192891619</v>
      </c>
    </row>
    <row r="220" spans="1:3" x14ac:dyDescent="0.15">
      <c r="A220" s="1">
        <v>42604</v>
      </c>
      <c r="B220" s="2">
        <v>132.11000000000001</v>
      </c>
      <c r="C220" s="9">
        <v>1.0216731371316516</v>
      </c>
    </row>
    <row r="221" spans="1:3" x14ac:dyDescent="0.15">
      <c r="A221" s="1">
        <v>42605</v>
      </c>
      <c r="B221" s="2">
        <v>132.11000000000001</v>
      </c>
      <c r="C221" s="9">
        <v>1.0230590484768658</v>
      </c>
    </row>
    <row r="222" spans="1:3" x14ac:dyDescent="0.15">
      <c r="A222" s="1">
        <v>42606</v>
      </c>
      <c r="B222" s="2">
        <v>132.13999999999999</v>
      </c>
      <c r="C222" s="9">
        <v>1.0246169972237016</v>
      </c>
    </row>
    <row r="223" spans="1:3" x14ac:dyDescent="0.15">
      <c r="A223" s="1">
        <v>42607</v>
      </c>
      <c r="B223" s="2">
        <v>132.13999999999999</v>
      </c>
      <c r="C223" s="9">
        <v>1.0246314125425613</v>
      </c>
    </row>
    <row r="224" spans="1:3" x14ac:dyDescent="0.15">
      <c r="A224" s="1">
        <v>42608</v>
      </c>
      <c r="B224" s="2">
        <v>132.16</v>
      </c>
      <c r="C224" s="9">
        <v>1.0261438411280113</v>
      </c>
    </row>
    <row r="225" spans="1:3" x14ac:dyDescent="0.15">
      <c r="A225" s="1">
        <v>42611</v>
      </c>
      <c r="B225" s="2">
        <v>132.16999999999999</v>
      </c>
      <c r="C225" s="9">
        <v>1.0271164267699016</v>
      </c>
    </row>
    <row r="226" spans="1:3" x14ac:dyDescent="0.15">
      <c r="A226" s="1">
        <v>42612</v>
      </c>
      <c r="B226" s="2">
        <v>132.16</v>
      </c>
      <c r="C226" s="9">
        <v>1.0294883306134293</v>
      </c>
    </row>
    <row r="227" spans="1:3" x14ac:dyDescent="0.15">
      <c r="A227" s="1">
        <v>42613</v>
      </c>
      <c r="B227" s="2">
        <v>132.13999999999999</v>
      </c>
      <c r="C227" s="9">
        <v>1.0320187893942061</v>
      </c>
    </row>
    <row r="228" spans="1:3" x14ac:dyDescent="0.15">
      <c r="A228" s="1">
        <v>42614</v>
      </c>
      <c r="B228" s="2">
        <v>132.15</v>
      </c>
      <c r="C228" s="9">
        <v>1.0383019628146428</v>
      </c>
    </row>
    <row r="229" spans="1:3" x14ac:dyDescent="0.15">
      <c r="A229" s="1">
        <v>42615</v>
      </c>
      <c r="B229" s="2">
        <v>132.15</v>
      </c>
      <c r="C229" s="9">
        <v>1.042640586187036</v>
      </c>
    </row>
    <row r="230" spans="1:3" x14ac:dyDescent="0.15">
      <c r="A230" s="1">
        <v>42618</v>
      </c>
      <c r="B230" s="2">
        <v>132.16</v>
      </c>
      <c r="C230" s="9">
        <v>1.0452214892557503</v>
      </c>
    </row>
    <row r="231" spans="1:3" x14ac:dyDescent="0.15">
      <c r="A231" s="1">
        <v>42619</v>
      </c>
      <c r="B231" s="2">
        <v>132.16</v>
      </c>
      <c r="C231" s="9">
        <v>1.0470307416333324</v>
      </c>
    </row>
    <row r="232" spans="1:3" x14ac:dyDescent="0.15">
      <c r="A232" s="1">
        <v>42620</v>
      </c>
      <c r="B232" s="2">
        <v>132.15</v>
      </c>
      <c r="C232" s="9">
        <v>1.0455224154409812</v>
      </c>
    </row>
    <row r="233" spans="1:3" x14ac:dyDescent="0.15">
      <c r="A233" s="1">
        <v>42621</v>
      </c>
      <c r="B233" s="2">
        <v>132.15</v>
      </c>
      <c r="C233" s="9">
        <v>1.0458250521939294</v>
      </c>
    </row>
    <row r="234" spans="1:3" x14ac:dyDescent="0.15">
      <c r="A234" s="1">
        <v>42622</v>
      </c>
      <c r="B234" s="2">
        <v>132.16</v>
      </c>
      <c r="C234" s="9">
        <v>1.048281252177204</v>
      </c>
    </row>
    <row r="235" spans="1:3" x14ac:dyDescent="0.15">
      <c r="A235" s="1">
        <v>42625</v>
      </c>
      <c r="B235" s="2">
        <v>132.13999999999999</v>
      </c>
      <c r="C235" s="9">
        <v>1.0464363031784485</v>
      </c>
    </row>
    <row r="236" spans="1:3" x14ac:dyDescent="0.15">
      <c r="A236" s="1">
        <v>42626</v>
      </c>
      <c r="B236" s="2">
        <v>132.13999999999999</v>
      </c>
      <c r="C236" s="9">
        <v>1.0482267116157848</v>
      </c>
    </row>
    <row r="237" spans="1:3" x14ac:dyDescent="0.15">
      <c r="A237" s="1">
        <v>42627</v>
      </c>
      <c r="B237" s="2">
        <v>132.15</v>
      </c>
      <c r="C237" s="9">
        <v>1.0496128800166071</v>
      </c>
    </row>
    <row r="238" spans="1:3" x14ac:dyDescent="0.15">
      <c r="A238" s="1">
        <v>42632</v>
      </c>
      <c r="B238" s="2">
        <v>132.15</v>
      </c>
      <c r="C238" s="9">
        <v>1.050300375912915</v>
      </c>
    </row>
    <row r="239" spans="1:3" x14ac:dyDescent="0.15">
      <c r="A239" s="1">
        <v>42633</v>
      </c>
      <c r="B239" s="2">
        <v>132.15</v>
      </c>
      <c r="C239" s="9">
        <v>1.0501184520100253</v>
      </c>
    </row>
    <row r="240" spans="1:3" x14ac:dyDescent="0.15">
      <c r="A240" s="1">
        <v>42634</v>
      </c>
      <c r="B240" s="2">
        <v>132.16</v>
      </c>
      <c r="C240" s="9">
        <v>1.0496754411782505</v>
      </c>
    </row>
    <row r="241" spans="1:3" x14ac:dyDescent="0.15">
      <c r="A241" s="1">
        <v>42635</v>
      </c>
      <c r="B241" s="2">
        <v>132.16</v>
      </c>
      <c r="C241" s="9">
        <v>1.0467801104849135</v>
      </c>
    </row>
    <row r="242" spans="1:3" x14ac:dyDescent="0.15">
      <c r="A242" s="1">
        <v>42636</v>
      </c>
      <c r="B242" s="2">
        <v>132.16</v>
      </c>
      <c r="C242" s="9">
        <v>1.0494175084092265</v>
      </c>
    </row>
    <row r="243" spans="1:3" x14ac:dyDescent="0.15">
      <c r="A243" s="1">
        <v>42639</v>
      </c>
      <c r="B243" s="2">
        <v>132.16999999999999</v>
      </c>
      <c r="C243" s="9">
        <v>1.0499010525624126</v>
      </c>
    </row>
    <row r="244" spans="1:3" x14ac:dyDescent="0.15">
      <c r="A244" s="1">
        <v>42640</v>
      </c>
      <c r="B244" s="2">
        <v>132.16</v>
      </c>
      <c r="C244" s="9">
        <v>1.0499041277333176</v>
      </c>
    </row>
    <row r="245" spans="1:3" x14ac:dyDescent="0.15">
      <c r="A245" s="1">
        <v>42641</v>
      </c>
      <c r="B245" s="2">
        <v>132.16999999999999</v>
      </c>
      <c r="C245" s="9">
        <v>1.051177031198318</v>
      </c>
    </row>
    <row r="246" spans="1:3" x14ac:dyDescent="0.15">
      <c r="A246" s="1">
        <v>42642</v>
      </c>
      <c r="B246" s="2">
        <v>132.16999999999999</v>
      </c>
      <c r="C246" s="9">
        <v>1.0523881630001171</v>
      </c>
    </row>
    <row r="247" spans="1:3" x14ac:dyDescent="0.15">
      <c r="A247" s="1">
        <v>42643</v>
      </c>
      <c r="B247" s="2">
        <v>132.19</v>
      </c>
      <c r="C247" s="9">
        <v>1.0549430835319569</v>
      </c>
    </row>
    <row r="248" spans="1:3" x14ac:dyDescent="0.15">
      <c r="A248" s="1">
        <v>42653</v>
      </c>
      <c r="B248" s="2">
        <v>132.19</v>
      </c>
      <c r="C248" s="9">
        <v>1.0561802309932367</v>
      </c>
    </row>
    <row r="249" spans="1:3" x14ac:dyDescent="0.15">
      <c r="A249" s="1">
        <v>42654</v>
      </c>
      <c r="B249" s="2">
        <v>132.19999999999999</v>
      </c>
      <c r="C249" s="9">
        <v>1.0566430892364256</v>
      </c>
    </row>
    <row r="250" spans="1:3" x14ac:dyDescent="0.15">
      <c r="A250" s="1">
        <v>42655</v>
      </c>
      <c r="B250" s="2">
        <v>132.21</v>
      </c>
      <c r="C250" s="9">
        <v>1.056864795705043</v>
      </c>
    </row>
    <row r="251" spans="1:3" x14ac:dyDescent="0.15">
      <c r="A251" s="1">
        <v>42656</v>
      </c>
      <c r="B251" s="2">
        <v>132.22999999999999</v>
      </c>
      <c r="C251" s="9">
        <v>1.0572467665190961</v>
      </c>
    </row>
    <row r="252" spans="1:3" x14ac:dyDescent="0.15">
      <c r="A252" s="1">
        <v>42657</v>
      </c>
      <c r="B252" s="2">
        <v>132.25</v>
      </c>
      <c r="C252" s="9">
        <v>1.0591120438913868</v>
      </c>
    </row>
    <row r="253" spans="1:3" x14ac:dyDescent="0.15">
      <c r="A253" s="1">
        <v>42660</v>
      </c>
      <c r="B253" s="2">
        <v>132.26</v>
      </c>
      <c r="C253" s="9">
        <v>1.060450389598107</v>
      </c>
    </row>
    <row r="254" spans="1:3" x14ac:dyDescent="0.15">
      <c r="A254" s="1">
        <v>42661</v>
      </c>
      <c r="B254" s="2">
        <v>132.28</v>
      </c>
      <c r="C254" s="9">
        <v>1.0601109463341924</v>
      </c>
    </row>
    <row r="255" spans="1:3" x14ac:dyDescent="0.15">
      <c r="A255" s="1">
        <v>42662</v>
      </c>
      <c r="B255" s="2">
        <v>132.28</v>
      </c>
      <c r="C255" s="9">
        <v>1.0600724061409426</v>
      </c>
    </row>
    <row r="256" spans="1:3" x14ac:dyDescent="0.15">
      <c r="A256" s="1">
        <v>42663</v>
      </c>
      <c r="B256" s="2">
        <v>132.29</v>
      </c>
      <c r="C256" s="9">
        <v>1.0579280329516232</v>
      </c>
    </row>
    <row r="257" spans="1:3" x14ac:dyDescent="0.15">
      <c r="A257" s="1">
        <v>42664</v>
      </c>
      <c r="B257" s="2">
        <v>132.31</v>
      </c>
      <c r="C257" s="9">
        <v>1.0554509684722517</v>
      </c>
    </row>
    <row r="258" spans="1:3" x14ac:dyDescent="0.15">
      <c r="A258" s="1">
        <v>42667</v>
      </c>
      <c r="B258" s="2">
        <v>132.30000000000001</v>
      </c>
      <c r="C258" s="9">
        <v>1.046962490326909</v>
      </c>
    </row>
    <row r="259" spans="1:3" x14ac:dyDescent="0.15">
      <c r="A259" s="1">
        <v>42668</v>
      </c>
      <c r="B259" s="2">
        <v>132.30000000000001</v>
      </c>
      <c r="C259" s="9">
        <v>1.0512676968252743</v>
      </c>
    </row>
    <row r="260" spans="1:3" x14ac:dyDescent="0.15">
      <c r="A260" s="1">
        <v>42669</v>
      </c>
      <c r="B260" s="2">
        <v>132.28</v>
      </c>
      <c r="C260" s="9">
        <v>1.0503947917816083</v>
      </c>
    </row>
    <row r="261" spans="1:3" x14ac:dyDescent="0.15">
      <c r="A261" s="1">
        <v>42670</v>
      </c>
      <c r="B261" s="2">
        <v>132.27000000000001</v>
      </c>
      <c r="C261" s="9">
        <v>1.048126260095916</v>
      </c>
    </row>
    <row r="262" spans="1:3" x14ac:dyDescent="0.15">
      <c r="A262" s="1">
        <v>42671</v>
      </c>
      <c r="B262" s="2">
        <v>132.27000000000001</v>
      </c>
      <c r="C262" s="9">
        <v>1.052780494248905</v>
      </c>
    </row>
    <row r="263" spans="1:3" x14ac:dyDescent="0.15">
      <c r="A263" s="1">
        <v>42674</v>
      </c>
      <c r="B263" s="2">
        <v>132.27000000000001</v>
      </c>
      <c r="C263" s="9">
        <v>1.0540004061286721</v>
      </c>
    </row>
    <row r="264" spans="1:3" x14ac:dyDescent="0.15">
      <c r="A264" s="1">
        <v>42675</v>
      </c>
      <c r="B264" s="2">
        <v>132.27000000000001</v>
      </c>
      <c r="C264" s="9">
        <v>1.0556413169308088</v>
      </c>
    </row>
    <row r="265" spans="1:3" x14ac:dyDescent="0.15">
      <c r="A265" s="1">
        <v>42676</v>
      </c>
      <c r="B265" s="2">
        <v>132.27000000000001</v>
      </c>
      <c r="C265" s="9">
        <v>1.0553011779116774</v>
      </c>
    </row>
    <row r="266" spans="1:3" x14ac:dyDescent="0.15">
      <c r="A266" s="1">
        <v>42677</v>
      </c>
      <c r="B266" s="2">
        <v>132.28</v>
      </c>
      <c r="C266" s="9">
        <v>1.0545082621564508</v>
      </c>
    </row>
    <row r="267" spans="1:3" x14ac:dyDescent="0.15">
      <c r="A267" s="1">
        <v>42678</v>
      </c>
      <c r="B267" s="2">
        <v>132.27000000000001</v>
      </c>
      <c r="C267" s="9">
        <v>1.0550408746096229</v>
      </c>
    </row>
    <row r="268" spans="1:3" x14ac:dyDescent="0.15">
      <c r="A268" s="1">
        <v>42681</v>
      </c>
      <c r="B268" s="2">
        <v>132.28</v>
      </c>
      <c r="C268" s="9">
        <v>1.0558571297326713</v>
      </c>
    </row>
    <row r="269" spans="1:3" x14ac:dyDescent="0.15">
      <c r="A269" s="1">
        <v>42682</v>
      </c>
      <c r="B269" s="2">
        <v>132.27000000000001</v>
      </c>
      <c r="C269" s="9">
        <v>1.0558776940587238</v>
      </c>
    </row>
    <row r="270" spans="1:3" x14ac:dyDescent="0.15">
      <c r="A270" s="1">
        <v>42683</v>
      </c>
      <c r="B270" s="2">
        <v>132.27000000000001</v>
      </c>
      <c r="C270" s="9">
        <v>1.0556953216446896</v>
      </c>
    </row>
    <row r="271" spans="1:3" x14ac:dyDescent="0.15">
      <c r="A271" s="1">
        <v>42684</v>
      </c>
      <c r="B271" s="2">
        <v>132.27000000000001</v>
      </c>
      <c r="C271" s="9">
        <v>1.0570685008327148</v>
      </c>
    </row>
    <row r="272" spans="1:3" x14ac:dyDescent="0.15">
      <c r="A272" s="1">
        <v>42685</v>
      </c>
      <c r="B272" s="2">
        <v>132.26</v>
      </c>
      <c r="C272" s="9">
        <v>1.0574618166708207</v>
      </c>
    </row>
    <row r="273" spans="1:3" x14ac:dyDescent="0.15">
      <c r="A273" s="1">
        <v>42688</v>
      </c>
      <c r="B273" s="2">
        <v>132.25</v>
      </c>
      <c r="C273" s="9">
        <v>1.0564999788326386</v>
      </c>
    </row>
    <row r="274" spans="1:3" x14ac:dyDescent="0.15">
      <c r="A274" s="1">
        <v>42689</v>
      </c>
      <c r="B274" s="2">
        <v>132.22</v>
      </c>
      <c r="C274" s="9">
        <v>1.0549889637252319</v>
      </c>
    </row>
    <row r="275" spans="1:3" x14ac:dyDescent="0.15">
      <c r="A275" s="1">
        <v>42690</v>
      </c>
      <c r="B275" s="2">
        <v>132.19999999999999</v>
      </c>
      <c r="C275" s="9">
        <v>1.0550514988220052</v>
      </c>
    </row>
    <row r="276" spans="1:3" x14ac:dyDescent="0.15">
      <c r="A276" s="1">
        <v>42691</v>
      </c>
      <c r="B276" s="2">
        <v>132.19</v>
      </c>
      <c r="C276" s="9">
        <v>1.0541299442043353</v>
      </c>
    </row>
    <row r="277" spans="1:3" x14ac:dyDescent="0.15">
      <c r="A277" s="1">
        <v>42692</v>
      </c>
      <c r="B277" s="2">
        <v>132.18</v>
      </c>
      <c r="C277" s="9">
        <v>1.0542881874941268</v>
      </c>
    </row>
    <row r="278" spans="1:3" x14ac:dyDescent="0.15">
      <c r="A278" s="1">
        <v>42695</v>
      </c>
      <c r="B278" s="2">
        <v>132.18</v>
      </c>
      <c r="C278" s="9">
        <v>1.0536952899483623</v>
      </c>
    </row>
    <row r="279" spans="1:3" x14ac:dyDescent="0.15">
      <c r="A279" s="1">
        <v>42696</v>
      </c>
      <c r="B279" s="2">
        <v>132.16</v>
      </c>
      <c r="C279" s="9">
        <v>1.0521731081602088</v>
      </c>
    </row>
    <row r="280" spans="1:3" x14ac:dyDescent="0.15">
      <c r="A280" s="1">
        <v>42697</v>
      </c>
      <c r="B280" s="2">
        <v>132.16</v>
      </c>
      <c r="C280" s="9">
        <v>1.0532451602373909</v>
      </c>
    </row>
    <row r="281" spans="1:3" x14ac:dyDescent="0.15">
      <c r="A281" s="1">
        <v>42698</v>
      </c>
      <c r="B281" s="2">
        <v>132.15</v>
      </c>
      <c r="C281" s="9">
        <v>1.0534213046500434</v>
      </c>
    </row>
    <row r="282" spans="1:3" x14ac:dyDescent="0.15">
      <c r="A282" s="1">
        <v>42699</v>
      </c>
      <c r="B282" s="2">
        <v>132.15</v>
      </c>
      <c r="C282" s="9">
        <v>1.0541609296506644</v>
      </c>
    </row>
    <row r="283" spans="1:3" x14ac:dyDescent="0.15">
      <c r="A283" s="1">
        <v>42702</v>
      </c>
      <c r="B283" s="2">
        <v>132.15</v>
      </c>
      <c r="C283" s="9">
        <v>1.0548018601293578</v>
      </c>
    </row>
    <row r="284" spans="1:3" x14ac:dyDescent="0.15">
      <c r="A284" s="1">
        <v>42703</v>
      </c>
      <c r="B284" s="2">
        <v>132.12</v>
      </c>
      <c r="C284" s="9">
        <v>1.0543082096767777</v>
      </c>
    </row>
    <row r="285" spans="1:3" x14ac:dyDescent="0.15">
      <c r="A285" s="1">
        <v>42704</v>
      </c>
      <c r="B285" s="2">
        <v>132.1</v>
      </c>
      <c r="C285" s="9">
        <v>1.0538980545344547</v>
      </c>
    </row>
    <row r="286" spans="1:3" x14ac:dyDescent="0.15">
      <c r="A286" s="1">
        <v>42705</v>
      </c>
      <c r="B286" s="2">
        <v>132.08000000000001</v>
      </c>
      <c r="C286" s="9">
        <v>1.0542045011725973</v>
      </c>
    </row>
    <row r="287" spans="1:3" x14ac:dyDescent="0.15">
      <c r="A287" s="1">
        <v>42706</v>
      </c>
      <c r="B287" s="2">
        <v>132.07</v>
      </c>
      <c r="C287" s="9">
        <v>1.0545699606513805</v>
      </c>
    </row>
    <row r="288" spans="1:3" x14ac:dyDescent="0.15">
      <c r="A288" s="1">
        <v>42709</v>
      </c>
      <c r="B288" s="2">
        <v>132.05000000000001</v>
      </c>
      <c r="C288" s="9">
        <v>1.0552193547703155</v>
      </c>
    </row>
    <row r="289" spans="1:3" x14ac:dyDescent="0.15">
      <c r="A289" s="1">
        <v>42710</v>
      </c>
      <c r="B289" s="2">
        <v>132.04</v>
      </c>
      <c r="C289" s="9">
        <v>1.0548689242742766</v>
      </c>
    </row>
    <row r="290" spans="1:3" x14ac:dyDescent="0.15">
      <c r="A290" s="1">
        <v>42711</v>
      </c>
      <c r="B290" s="2">
        <v>132.02000000000001</v>
      </c>
      <c r="C290" s="9">
        <v>1.0537494721310112</v>
      </c>
    </row>
    <row r="291" spans="1:3" x14ac:dyDescent="0.15">
      <c r="A291" s="1">
        <v>42712</v>
      </c>
      <c r="B291" s="2">
        <v>131.97999999999999</v>
      </c>
      <c r="C291" s="9">
        <v>1.0538948480573218</v>
      </c>
    </row>
    <row r="292" spans="1:3" x14ac:dyDescent="0.15">
      <c r="A292" s="1">
        <v>42713</v>
      </c>
      <c r="B292" s="2">
        <v>131.97999999999999</v>
      </c>
      <c r="C292" s="9">
        <v>1.0546336493355051</v>
      </c>
    </row>
    <row r="293" spans="1:3" x14ac:dyDescent="0.15">
      <c r="A293" s="1">
        <v>42716</v>
      </c>
      <c r="B293" s="2">
        <v>131.91</v>
      </c>
      <c r="C293" s="9">
        <v>1.0530236224555409</v>
      </c>
    </row>
    <row r="294" spans="1:3" x14ac:dyDescent="0.15">
      <c r="A294" s="1">
        <v>42717</v>
      </c>
      <c r="B294" s="2">
        <v>131.87</v>
      </c>
      <c r="C294" s="9">
        <v>1.0542518227936242</v>
      </c>
    </row>
    <row r="295" spans="1:3" x14ac:dyDescent="0.15">
      <c r="A295" s="1">
        <v>42718</v>
      </c>
      <c r="B295" s="2">
        <v>131.81</v>
      </c>
      <c r="C295" s="9">
        <v>1.0561968219809952</v>
      </c>
    </row>
    <row r="296" spans="1:3" x14ac:dyDescent="0.15">
      <c r="A296" s="1">
        <v>42719</v>
      </c>
      <c r="B296" s="2">
        <v>131.75</v>
      </c>
      <c r="C296" s="9">
        <v>1.0534646683690103</v>
      </c>
    </row>
    <row r="297" spans="1:3" x14ac:dyDescent="0.15">
      <c r="A297" s="1">
        <v>42720</v>
      </c>
      <c r="B297" s="2">
        <v>131.71</v>
      </c>
      <c r="C297" s="9">
        <v>1.0552709945792671</v>
      </c>
    </row>
    <row r="298" spans="1:3" x14ac:dyDescent="0.15">
      <c r="A298" s="1">
        <v>42723</v>
      </c>
      <c r="B298" s="2">
        <v>131.66</v>
      </c>
      <c r="C298" s="9">
        <v>1.0547713848127414</v>
      </c>
    </row>
    <row r="299" spans="1:3" x14ac:dyDescent="0.15">
      <c r="A299" s="1">
        <v>42724</v>
      </c>
      <c r="B299" s="2">
        <v>131.6</v>
      </c>
      <c r="C299" s="9">
        <v>1.053372279792379</v>
      </c>
    </row>
    <row r="300" spans="1:3" x14ac:dyDescent="0.15">
      <c r="A300" s="1">
        <v>42725</v>
      </c>
      <c r="B300" s="2">
        <v>131.5</v>
      </c>
      <c r="C300" s="9">
        <v>1.0557277198391217</v>
      </c>
    </row>
    <row r="301" spans="1:3" x14ac:dyDescent="0.15">
      <c r="A301" s="1">
        <v>42726</v>
      </c>
      <c r="B301" s="2">
        <v>131.47999999999999</v>
      </c>
      <c r="C301" s="9">
        <v>1.0578311875208228</v>
      </c>
    </row>
    <row r="302" spans="1:3" x14ac:dyDescent="0.15">
      <c r="A302" s="1">
        <v>42727</v>
      </c>
      <c r="B302" s="2">
        <v>131.43</v>
      </c>
      <c r="C302" s="9">
        <v>1.0603626185679478</v>
      </c>
    </row>
    <row r="303" spans="1:3" x14ac:dyDescent="0.15">
      <c r="A303" s="1">
        <v>42730</v>
      </c>
      <c r="B303" s="2">
        <v>131.41999999999999</v>
      </c>
      <c r="C303" s="9">
        <v>1.0600004996542487</v>
      </c>
    </row>
    <row r="304" spans="1:3" x14ac:dyDescent="0.15">
      <c r="A304" s="1">
        <v>42731</v>
      </c>
      <c r="B304" s="2">
        <v>131.38</v>
      </c>
      <c r="C304" s="9">
        <v>1.0605391248135925</v>
      </c>
    </row>
    <row r="305" spans="1:3" x14ac:dyDescent="0.15">
      <c r="A305" s="1">
        <v>42732</v>
      </c>
      <c r="B305" s="2">
        <v>131.34</v>
      </c>
      <c r="C305" s="9">
        <v>1.0599270254847419</v>
      </c>
    </row>
    <row r="306" spans="1:3" x14ac:dyDescent="0.15">
      <c r="A306" s="1">
        <v>42733</v>
      </c>
      <c r="B306" s="2">
        <v>131.32</v>
      </c>
      <c r="C306" s="9">
        <v>1.0604589822512811</v>
      </c>
    </row>
    <row r="307" spans="1:3" x14ac:dyDescent="0.15">
      <c r="A307" s="1">
        <v>42734</v>
      </c>
      <c r="B307" s="2">
        <v>131.34</v>
      </c>
      <c r="C307" s="9">
        <v>1.0629246193167254</v>
      </c>
    </row>
    <row r="308" spans="1:3" x14ac:dyDescent="0.15">
      <c r="A308" s="1">
        <v>42738</v>
      </c>
      <c r="B308" s="2">
        <v>131.31</v>
      </c>
      <c r="C308" s="9">
        <v>1.0643871509273626</v>
      </c>
    </row>
    <row r="309" spans="1:3" x14ac:dyDescent="0.15">
      <c r="A309" s="1">
        <v>42739</v>
      </c>
      <c r="B309" s="2">
        <v>131.30000000000001</v>
      </c>
      <c r="C309" s="9">
        <v>1.0651261939124896</v>
      </c>
    </row>
    <row r="310" spans="1:3" x14ac:dyDescent="0.15">
      <c r="A310" s="1">
        <v>42740</v>
      </c>
      <c r="B310" s="2">
        <v>131.27000000000001</v>
      </c>
      <c r="C310" s="9">
        <v>1.0658852979022047</v>
      </c>
    </row>
    <row r="311" spans="1:3" x14ac:dyDescent="0.15">
      <c r="A311" s="1">
        <v>42741</v>
      </c>
      <c r="B311" s="2">
        <v>131.27000000000001</v>
      </c>
      <c r="C311" s="9">
        <v>1.0664388935783153</v>
      </c>
    </row>
    <row r="312" spans="1:3" x14ac:dyDescent="0.15">
      <c r="A312" s="1">
        <v>42744</v>
      </c>
      <c r="B312" s="2">
        <v>131.25</v>
      </c>
      <c r="C312" s="9">
        <v>1.0621999701358382</v>
      </c>
    </row>
    <row r="313" spans="1:3" x14ac:dyDescent="0.15">
      <c r="A313" s="1">
        <v>42745</v>
      </c>
      <c r="B313" s="2">
        <v>131.26</v>
      </c>
      <c r="C313" s="9">
        <v>1.0629160499449197</v>
      </c>
    </row>
    <row r="314" spans="1:3" x14ac:dyDescent="0.15">
      <c r="A314" s="1">
        <v>42746</v>
      </c>
      <c r="B314" s="2">
        <v>131.27000000000001</v>
      </c>
      <c r="C314" s="9">
        <v>1.0648825719098802</v>
      </c>
    </row>
    <row r="315" spans="1:3" x14ac:dyDescent="0.15">
      <c r="A315" s="1">
        <v>42747</v>
      </c>
      <c r="B315" s="2">
        <v>131.27000000000001</v>
      </c>
      <c r="C315" s="9">
        <v>1.0657671433227265</v>
      </c>
    </row>
    <row r="316" spans="1:3" x14ac:dyDescent="0.15">
      <c r="A316" s="1">
        <v>42748</v>
      </c>
      <c r="B316" s="2">
        <v>131.26</v>
      </c>
      <c r="C316" s="9">
        <v>1.0648548661684787</v>
      </c>
    </row>
    <row r="317" spans="1:3" x14ac:dyDescent="0.15">
      <c r="A317" s="1">
        <v>42751</v>
      </c>
      <c r="B317" s="2">
        <v>131.25</v>
      </c>
      <c r="C317" s="9">
        <v>1.0680271399921775</v>
      </c>
    </row>
    <row r="318" spans="1:3" x14ac:dyDescent="0.15">
      <c r="A318" s="1">
        <v>42752</v>
      </c>
      <c r="B318" s="2">
        <v>131.22</v>
      </c>
      <c r="C318" s="9">
        <v>1.0680783847846298</v>
      </c>
    </row>
    <row r="319" spans="1:3" x14ac:dyDescent="0.15">
      <c r="A319" s="1">
        <v>42753</v>
      </c>
      <c r="B319" s="2">
        <v>131.19999999999999</v>
      </c>
      <c r="C319" s="9">
        <v>1.0687661497106553</v>
      </c>
    </row>
    <row r="320" spans="1:3" x14ac:dyDescent="0.15">
      <c r="A320" s="1">
        <v>42754</v>
      </c>
      <c r="B320" s="2">
        <v>131.18</v>
      </c>
      <c r="C320" s="9">
        <v>1.0685936487194634</v>
      </c>
    </row>
    <row r="321" spans="1:3" x14ac:dyDescent="0.15">
      <c r="A321" s="1">
        <v>42755</v>
      </c>
      <c r="B321" s="2">
        <v>131.13999999999999</v>
      </c>
      <c r="C321" s="9">
        <v>1.0700286266072154</v>
      </c>
    </row>
    <row r="322" spans="1:3" x14ac:dyDescent="0.15">
      <c r="A322" s="1">
        <v>42758</v>
      </c>
      <c r="B322" s="2">
        <v>131.13</v>
      </c>
      <c r="C322" s="9">
        <v>1.068893008547118</v>
      </c>
    </row>
    <row r="323" spans="1:3" x14ac:dyDescent="0.15">
      <c r="A323" s="1">
        <v>42759</v>
      </c>
      <c r="B323" s="2">
        <v>131.12</v>
      </c>
      <c r="C323" s="9">
        <v>1.0701930026640298</v>
      </c>
    </row>
    <row r="324" spans="1:3" x14ac:dyDescent="0.15">
      <c r="A324" s="1">
        <v>42760</v>
      </c>
      <c r="B324" s="2">
        <v>131.12</v>
      </c>
      <c r="C324" s="9">
        <v>1.0707229425939018</v>
      </c>
    </row>
    <row r="325" spans="1:3" x14ac:dyDescent="0.15">
      <c r="A325" s="1">
        <v>42761</v>
      </c>
      <c r="B325" s="2">
        <v>131.11000000000001</v>
      </c>
      <c r="C325" s="9">
        <v>1.0726701815648754</v>
      </c>
    </row>
    <row r="326" spans="1:3" x14ac:dyDescent="0.15">
      <c r="A326" s="1">
        <v>42769</v>
      </c>
      <c r="B326" s="2">
        <v>131.1</v>
      </c>
      <c r="C326" s="9">
        <v>1.0733838712681891</v>
      </c>
    </row>
  </sheetData>
  <phoneticPr fontId="18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G12" sqref="G12"/>
    </sheetView>
  </sheetViews>
  <sheetFormatPr defaultRowHeight="15.75" customHeight="1" x14ac:dyDescent="0.15"/>
  <cols>
    <col min="1" max="1" width="11.75" customWidth="1"/>
  </cols>
  <sheetData>
    <row r="1" spans="1:10" ht="15.75" customHeight="1" x14ac:dyDescent="0.15">
      <c r="A1" s="12" t="s">
        <v>41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40</v>
      </c>
      <c r="H1" s="19" t="s">
        <v>38</v>
      </c>
      <c r="I1" s="19" t="s">
        <v>34</v>
      </c>
      <c r="J1" s="19" t="s">
        <v>36</v>
      </c>
    </row>
    <row r="2" spans="1:10" ht="15.75" customHeight="1" x14ac:dyDescent="0.15">
      <c r="A2" s="18" t="s">
        <v>42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  <c r="J2" s="19"/>
    </row>
    <row r="3" spans="1:10" ht="15.75" customHeight="1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  <c r="J3" s="11">
        <v>-7.7863240495612551E-4</v>
      </c>
    </row>
    <row r="4" spans="1:10" ht="15.75" customHeight="1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  <c r="J4" s="11">
        <v>1.1609390468108938E-2</v>
      </c>
    </row>
    <row r="5" spans="1:10" ht="15.75" customHeight="1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  <c r="J5" s="11">
        <v>4.9614921663221345E-3</v>
      </c>
    </row>
    <row r="6" spans="1:10" ht="15.75" customHeight="1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  <c r="J6" s="11">
        <v>8.2631062045632753E-3</v>
      </c>
    </row>
    <row r="7" spans="1:10" ht="15.75" customHeight="1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  <c r="J7" s="11">
        <v>2.3400384850684741E-2</v>
      </c>
    </row>
    <row r="8" spans="1:10" ht="15.75" customHeight="1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  <c r="J8" s="11">
        <v>3.6840783225482232E-2</v>
      </c>
    </row>
    <row r="9" spans="1:10" ht="15.75" customHeight="1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  <c r="J9" s="11">
        <v>6.693498148425836E-2</v>
      </c>
    </row>
    <row r="10" spans="1:10" ht="15.75" customHeight="1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  <c r="J10" s="11">
        <v>4.3793528959386929E-2</v>
      </c>
    </row>
    <row r="11" spans="1:10" ht="15.75" customHeight="1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  <c r="J11" s="11">
        <v>-1.8319709225763092E-2</v>
      </c>
    </row>
    <row r="12" spans="1:10" ht="15.75" customHeight="1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  <c r="J12" s="11">
        <v>-8.871770858752126E-3</v>
      </c>
    </row>
    <row r="13" spans="1:10" ht="15.75" customHeight="1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  <c r="J13" s="11">
        <v>1.1256186710566496E-2</v>
      </c>
    </row>
    <row r="14" spans="1:10" ht="15.75" customHeight="1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-6.6954313436157209E-3</v>
      </c>
      <c r="G14" s="11">
        <v>9.1686297137558714E-3</v>
      </c>
      <c r="H14" s="11">
        <v>9.1009275130435885E-3</v>
      </c>
      <c r="I14" s="11">
        <v>2.7129113951627204E-3</v>
      </c>
      <c r="J14" s="11">
        <v>1.4398572381745911E-2</v>
      </c>
    </row>
    <row r="15" spans="1:10" ht="15.75" customHeight="1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  <c r="J15" s="11">
        <v>0.20803022934963233</v>
      </c>
    </row>
  </sheetData>
  <mergeCells count="4">
    <mergeCell ref="G1:G2"/>
    <mergeCell ref="H1:H2"/>
    <mergeCell ref="I1:I2"/>
    <mergeCell ref="J1:J2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06" activePane="bottomRight" state="frozen"/>
      <selection pane="topRight" activeCell="B1" sqref="B1"/>
      <selection pane="bottomLeft" activeCell="A3" sqref="A3"/>
      <selection pane="bottomRight" activeCell="E318" sqref="E318:E327"/>
    </sheetView>
  </sheetViews>
  <sheetFormatPr defaultRowHeight="13.5" x14ac:dyDescent="0.15"/>
  <cols>
    <col min="1" max="1" width="11.5" style="1" customWidth="1"/>
    <col min="2" max="6" width="9.25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参数!B$3/365*(净价!$A3-参数!B$4)+IF(参数!B$3/365*(净价!$A3-参数!B$4)&gt;=参数!B$3,-参数!B$3,0)</f>
        <v>4.6295890410958898E-2</v>
      </c>
      <c r="C3" s="4">
        <f>参数!C$3/365*(净价!$A3-参数!C$4)+IF(参数!C$3/365*(净价!$A3-参数!C$4)&gt;=参数!C$3,-参数!C$3,0)</f>
        <v>2.2589041095890414E-2</v>
      </c>
      <c r="D3" s="4">
        <f>参数!D$3/365*(净价!$A3-参数!D$4)+IF(参数!D$3/365*(净价!$A3-参数!D$4)&gt;=参数!D$3,-参数!D$3,0)</f>
        <v>6.8174520547945205E-2</v>
      </c>
      <c r="E3" s="4">
        <f>参数!E$3/365*(净价!$A3-参数!E$4)+IF(参数!E$3/365*(净价!$A3-参数!E$4)&gt;=参数!E$3,-参数!E$3,0)</f>
        <v>4.9479452054794523E-2</v>
      </c>
      <c r="F3" s="4">
        <f>参数!F$3/365*(净价!$A3-参数!F$4)+IF(参数!F$3/365*(净价!$A3-参数!F$4)&gt;=参数!F$3,-参数!F$3,0)</f>
        <v>4.4549041095890418E-2</v>
      </c>
    </row>
    <row r="4" spans="1:6" x14ac:dyDescent="0.15">
      <c r="A4" s="1">
        <v>42285</v>
      </c>
      <c r="B4" s="4">
        <f>参数!B$3/365*(净价!$A4-参数!B$4)+IF(参数!B$3/365*(净价!$A4-参数!B$4)&gt;=参数!B$3,-参数!B$3,0)</f>
        <v>4.7852054794520545E-2</v>
      </c>
      <c r="C4" s="4">
        <f>参数!C$3/365*(净价!$A4-参数!C$4)+IF(参数!C$3/365*(净价!$A4-参数!C$4)&gt;=参数!C$3,-参数!C$3,0)</f>
        <v>2.4452054794520551E-2</v>
      </c>
      <c r="D4" s="4">
        <f>参数!D$3/365*(净价!$A4-参数!D$4)+IF(参数!D$3/365*(净价!$A4-参数!D$4)&gt;=参数!D$3,-参数!D$3,0)</f>
        <v>6.9737260273972604E-2</v>
      </c>
      <c r="E4" s="4">
        <f>参数!E$3/365*(净价!$A4-参数!E$4)+IF(参数!E$3/365*(净价!$A4-参数!E$4)&gt;=参数!E$3,-参数!E$3,0)</f>
        <v>5.1013698630136994E-2</v>
      </c>
      <c r="F4" s="4">
        <f>参数!F$3/365*(净价!$A4-参数!F$4)+IF(参数!F$3/365*(净价!$A4-参数!F$4)&gt;=参数!F$3,-参数!F$3,0)</f>
        <v>4.6059178082191787E-2</v>
      </c>
    </row>
    <row r="5" spans="1:6" x14ac:dyDescent="0.15">
      <c r="A5" s="1">
        <v>42286</v>
      </c>
      <c r="B5" s="4">
        <f>参数!B$3/365*(净价!$A5-参数!B$4)+IF(参数!B$3/365*(净价!$A5-参数!B$4)&gt;=参数!B$3,-参数!B$3,0)</f>
        <v>4.8046575342465751E-2</v>
      </c>
      <c r="C5" s="4">
        <f>参数!C$3/365*(净价!$A5-参数!C$4)+IF(参数!C$3/365*(净价!$A5-参数!C$4)&gt;=参数!C$3,-参数!C$3,0)</f>
        <v>2.4684931506849316E-2</v>
      </c>
      <c r="D5" s="4">
        <f>参数!D$3/365*(净价!$A5-参数!D$4)+IF(参数!D$3/365*(净价!$A5-参数!D$4)&gt;=参数!D$3,-参数!D$3,0)</f>
        <v>6.9932602739726027E-2</v>
      </c>
      <c r="E5" s="4">
        <f>参数!E$3/365*(净价!$A5-参数!E$4)+IF(参数!E$3/365*(净价!$A5-参数!E$4)&gt;=参数!E$3,-参数!E$3,0)</f>
        <v>5.1205479452054802E-2</v>
      </c>
      <c r="F5" s="4">
        <f>参数!F$3/365*(净价!$A5-参数!F$4)+IF(参数!F$3/365*(净价!$A5-参数!F$4)&gt;=参数!F$3,-参数!F$3,0)</f>
        <v>4.6247945205479458E-2</v>
      </c>
    </row>
    <row r="6" spans="1:6" x14ac:dyDescent="0.15">
      <c r="A6" s="1">
        <v>42289</v>
      </c>
      <c r="B6" s="4">
        <f>参数!B$3/365*(净价!$A6-参数!B$4)+IF(参数!B$3/365*(净价!$A6-参数!B$4)&gt;=参数!B$3,-参数!B$3,0)</f>
        <v>4.8630136986301364E-2</v>
      </c>
      <c r="C6" s="4">
        <f>参数!C$3/365*(净价!$A6-参数!C$4)+IF(参数!C$3/365*(净价!$A6-参数!C$4)&gt;=参数!C$3,-参数!C$3,0)</f>
        <v>2.5383561643835619E-2</v>
      </c>
      <c r="D6" s="4">
        <f>参数!D$3/365*(净价!$A6-参数!D$4)+IF(参数!D$3/365*(净价!$A6-参数!D$4)&gt;=参数!D$3,-参数!D$3,0)</f>
        <v>7.051863013698631E-2</v>
      </c>
      <c r="E6" s="4">
        <f>参数!E$3/365*(净价!$A6-参数!E$4)+IF(参数!E$3/365*(净价!$A6-参数!E$4)&gt;=参数!E$3,-参数!E$3,0)</f>
        <v>5.1780821917808223E-2</v>
      </c>
      <c r="F6" s="4">
        <f>参数!F$3/365*(净价!$A6-参数!F$4)+IF(参数!F$3/365*(净价!$A6-参数!F$4)&gt;=参数!F$3,-参数!F$3,0)</f>
        <v>4.6814246575342472E-2</v>
      </c>
    </row>
    <row r="7" spans="1:6" x14ac:dyDescent="0.15">
      <c r="A7" s="1">
        <v>42290</v>
      </c>
      <c r="B7" s="4">
        <f>参数!B$3/365*(净价!$A7-参数!B$4)+IF(参数!B$3/365*(净价!$A7-参数!B$4)&gt;=参数!B$3,-参数!B$3,0)</f>
        <v>4.8824657534246571E-2</v>
      </c>
      <c r="C7" s="4">
        <f>参数!C$3/365*(净价!$A7-参数!C$4)+IF(参数!C$3/365*(净价!$A7-参数!C$4)&gt;=参数!C$3,-参数!C$3,0)</f>
        <v>2.5616438356164388E-2</v>
      </c>
      <c r="D7" s="4">
        <f>参数!D$3/365*(净价!$A7-参数!D$4)+IF(参数!D$3/365*(净价!$A7-参数!D$4)&gt;=参数!D$3,-参数!D$3,0)</f>
        <v>7.0713972602739733E-2</v>
      </c>
      <c r="E7" s="4">
        <f>参数!E$3/365*(净价!$A7-参数!E$4)+IF(参数!E$3/365*(净价!$A7-参数!E$4)&gt;=参数!E$3,-参数!E$3,0)</f>
        <v>5.197260273972603E-2</v>
      </c>
      <c r="F7" s="4">
        <f>参数!F$3/365*(净价!$A7-参数!F$4)+IF(参数!F$3/365*(净价!$A7-参数!F$4)&gt;=参数!F$3,-参数!F$3,0)</f>
        <v>4.7003013698630143E-2</v>
      </c>
    </row>
    <row r="8" spans="1:6" x14ac:dyDescent="0.15">
      <c r="A8" s="1">
        <v>42291</v>
      </c>
      <c r="B8" s="4">
        <f>参数!B$3/365*(净价!$A8-参数!B$4)+IF(参数!B$3/365*(净价!$A8-参数!B$4)&gt;=参数!B$3,-参数!B$3,0)</f>
        <v>4.9019178082191778E-2</v>
      </c>
      <c r="C8" s="4">
        <f>参数!C$3/365*(净价!$A8-参数!C$4)+IF(参数!C$3/365*(净价!$A8-参数!C$4)&gt;=参数!C$3,-参数!C$3,0)</f>
        <v>2.5849315068493153E-2</v>
      </c>
      <c r="D8" s="4">
        <f>参数!D$3/365*(净价!$A8-参数!D$4)+IF(参数!D$3/365*(净价!$A8-参数!D$4)&gt;=参数!D$3,-参数!D$3,0)</f>
        <v>7.0909315068493156E-2</v>
      </c>
      <c r="E8" s="4">
        <f>参数!E$3/365*(净价!$A8-参数!E$4)+IF(参数!E$3/365*(净价!$A8-参数!E$4)&gt;=参数!E$3,-参数!E$3,0)</f>
        <v>5.2164383561643837E-2</v>
      </c>
      <c r="F8" s="4">
        <f>参数!F$3/365*(净价!$A8-参数!F$4)+IF(参数!F$3/365*(净价!$A8-参数!F$4)&gt;=参数!F$3,-参数!F$3,0)</f>
        <v>4.7191780821917814E-2</v>
      </c>
    </row>
    <row r="9" spans="1:6" x14ac:dyDescent="0.15">
      <c r="A9" s="1">
        <v>42292</v>
      </c>
      <c r="B9" s="4">
        <f>参数!B$3/365*(净价!$A9-参数!B$4)+IF(参数!B$3/365*(净价!$A9-参数!B$4)&gt;=参数!B$3,-参数!B$3,0)</f>
        <v>4.9213698630136984E-2</v>
      </c>
      <c r="C9" s="4">
        <f>参数!C$3/365*(净价!$A9-参数!C$4)+IF(参数!C$3/365*(净价!$A9-参数!C$4)&gt;=参数!C$3,-参数!C$3,0)</f>
        <v>2.6082191780821922E-2</v>
      </c>
      <c r="D9" s="4">
        <f>参数!D$3/365*(净价!$A9-参数!D$4)+IF(参数!D$3/365*(净价!$A9-参数!D$4)&gt;=参数!D$3,-参数!D$3,0)</f>
        <v>7.1104657534246579E-2</v>
      </c>
      <c r="E9" s="4">
        <f>参数!E$3/365*(净价!$A9-参数!E$4)+IF(参数!E$3/365*(净价!$A9-参数!E$4)&gt;=参数!E$3,-参数!E$3,0)</f>
        <v>5.2356164383561651E-2</v>
      </c>
      <c r="F9" s="4">
        <f>参数!F$3/365*(净价!$A9-参数!F$4)+IF(参数!F$3/365*(净价!$A9-参数!F$4)&gt;=参数!F$3,-参数!F$3,0)</f>
        <v>4.7380547945205485E-2</v>
      </c>
    </row>
    <row r="10" spans="1:6" x14ac:dyDescent="0.15">
      <c r="A10" s="1">
        <v>42293</v>
      </c>
      <c r="B10" s="4">
        <f>参数!B$3/365*(净价!$A10-参数!B$4)+IF(参数!B$3/365*(净价!$A10-参数!B$4)&gt;=参数!B$3,-参数!B$3,0)</f>
        <v>4.9408219178082184E-2</v>
      </c>
      <c r="C10" s="4">
        <f>参数!C$3/365*(净价!$A10-参数!C$4)+IF(参数!C$3/365*(净价!$A10-参数!C$4)&gt;=参数!C$3,-参数!C$3,0)</f>
        <v>2.6315068493150687E-2</v>
      </c>
      <c r="D10" s="4">
        <f>参数!D$3/365*(净价!$A10-参数!D$4)+IF(参数!D$3/365*(净价!$A10-参数!D$4)&gt;=参数!D$3,-参数!D$3,0)</f>
        <v>0</v>
      </c>
      <c r="E10" s="4">
        <f>参数!E$3/365*(净价!$A10-参数!E$4)+IF(参数!E$3/365*(净价!$A10-参数!E$4)&gt;=参数!E$3,-参数!E$3,0)</f>
        <v>5.2547945205479459E-2</v>
      </c>
      <c r="F10" s="4">
        <f>参数!F$3/365*(净价!$A10-参数!F$4)+IF(参数!F$3/365*(净价!$A10-参数!F$4)&gt;=参数!F$3,-参数!F$3,0)</f>
        <v>4.7569315068493156E-2</v>
      </c>
    </row>
    <row r="11" spans="1:6" x14ac:dyDescent="0.15">
      <c r="A11" s="1">
        <v>42296</v>
      </c>
      <c r="B11" s="4">
        <f>参数!B$3/365*(净价!$A11-参数!B$4)+IF(参数!B$3/365*(净价!$A11-参数!B$4)&gt;=参数!B$3,-参数!B$3,0)</f>
        <v>4.9991780821917804E-2</v>
      </c>
      <c r="C11" s="4">
        <f>参数!C$3/365*(净价!$A11-参数!C$4)+IF(参数!C$3/365*(净价!$A11-参数!C$4)&gt;=参数!C$3,-参数!C$3,0)</f>
        <v>2.701369863013699E-2</v>
      </c>
      <c r="D11" s="4">
        <f>参数!D$3/365*(净价!$A11-参数!D$4)+IF(参数!D$3/365*(净价!$A11-参数!D$4)&gt;=参数!D$3,-参数!D$3,0)</f>
        <v>5.860273972602692E-4</v>
      </c>
      <c r="E11" s="4">
        <f>参数!E$3/365*(净价!$A11-参数!E$4)+IF(参数!E$3/365*(净价!$A11-参数!E$4)&gt;=参数!E$3,-参数!E$3,0)</f>
        <v>5.312328767123288E-2</v>
      </c>
      <c r="F11" s="4">
        <f>参数!F$3/365*(净价!$A11-参数!F$4)+IF(参数!F$3/365*(净价!$A11-参数!F$4)&gt;=参数!F$3,-参数!F$3,0)</f>
        <v>4.813561643835617E-2</v>
      </c>
    </row>
    <row r="12" spans="1:6" x14ac:dyDescent="0.15">
      <c r="A12" s="1">
        <v>42297</v>
      </c>
      <c r="B12" s="4">
        <f>参数!B$3/365*(净价!$A12-参数!B$4)+IF(参数!B$3/365*(净价!$A12-参数!B$4)&gt;=参数!B$3,-参数!B$3,0)</f>
        <v>5.0186301369863011E-2</v>
      </c>
      <c r="C12" s="4">
        <f>参数!C$3/365*(净价!$A12-参数!C$4)+IF(参数!C$3/365*(净价!$A12-参数!C$4)&gt;=参数!C$3,-参数!C$3,0)</f>
        <v>2.7246575342465756E-2</v>
      </c>
      <c r="D12" s="4">
        <f>参数!D$3/365*(净价!$A12-参数!D$4)+IF(参数!D$3/365*(净价!$A12-参数!D$4)&gt;=参数!D$3,-参数!D$3,0)</f>
        <v>7.8136986301370615E-4</v>
      </c>
      <c r="E12" s="4">
        <f>参数!E$3/365*(净价!$A12-参数!E$4)+IF(参数!E$3/365*(净价!$A12-参数!E$4)&gt;=参数!E$3,-参数!E$3,0)</f>
        <v>5.3315068493150687E-2</v>
      </c>
      <c r="F12" s="4">
        <f>参数!F$3/365*(净价!$A12-参数!F$4)+IF(参数!F$3/365*(净价!$A12-参数!F$4)&gt;=参数!F$3,-参数!F$3,0)</f>
        <v>4.8324383561643841E-2</v>
      </c>
    </row>
    <row r="13" spans="1:6" x14ac:dyDescent="0.15">
      <c r="A13" s="1">
        <v>42298</v>
      </c>
      <c r="B13" s="4">
        <f>参数!B$3/365*(净价!$A13-参数!B$4)+IF(参数!B$3/365*(净价!$A13-参数!B$4)&gt;=参数!B$3,-参数!B$3,0)</f>
        <v>5.0380821917808211E-2</v>
      </c>
      <c r="C13" s="4">
        <f>参数!C$3/365*(净价!$A13-参数!C$4)+IF(参数!C$3/365*(净价!$A13-参数!C$4)&gt;=参数!C$3,-参数!C$3,0)</f>
        <v>2.7479452054794525E-2</v>
      </c>
      <c r="D13" s="4">
        <f>参数!D$3/365*(净价!$A13-参数!D$4)+IF(参数!D$3/365*(净价!$A13-参数!D$4)&gt;=参数!D$3,-参数!D$3,0)</f>
        <v>9.7671232876712921E-4</v>
      </c>
      <c r="E13" s="4">
        <f>参数!E$3/365*(净价!$A13-参数!E$4)+IF(参数!E$3/365*(净价!$A13-参数!E$4)&gt;=参数!E$3,-参数!E$3,0)</f>
        <v>5.3506849315068501E-2</v>
      </c>
      <c r="F13" s="4">
        <f>参数!F$3/365*(净价!$A13-参数!F$4)+IF(参数!F$3/365*(净价!$A13-参数!F$4)&gt;=参数!F$3,-参数!F$3,0)</f>
        <v>4.8513150684931512E-2</v>
      </c>
    </row>
    <row r="14" spans="1:6" x14ac:dyDescent="0.15">
      <c r="A14" s="1">
        <v>42299</v>
      </c>
      <c r="B14" s="4">
        <f>参数!B$3/365*(净价!$A14-参数!B$4)+IF(参数!B$3/365*(净价!$A14-参数!B$4)&gt;=参数!B$3,-参数!B$3,0)</f>
        <v>5.0575342465753417E-2</v>
      </c>
      <c r="C14" s="4">
        <f>参数!C$3/365*(净价!$A14-参数!C$4)+IF(参数!C$3/365*(净价!$A14-参数!C$4)&gt;=参数!C$3,-参数!C$3,0)</f>
        <v>2.771232876712329E-2</v>
      </c>
      <c r="D14" s="4">
        <f>参数!D$3/365*(净价!$A14-参数!D$4)+IF(参数!D$3/365*(净价!$A14-参数!D$4)&gt;=参数!D$3,-参数!D$3,0)</f>
        <v>1.1720547945205523E-3</v>
      </c>
      <c r="E14" s="4">
        <f>参数!E$3/365*(净价!$A14-参数!E$4)+IF(参数!E$3/365*(净价!$A14-参数!E$4)&gt;=参数!E$3,-参数!E$3,0)</f>
        <v>5.3698630136986308E-2</v>
      </c>
      <c r="F14" s="4">
        <f>参数!F$3/365*(净价!$A14-参数!F$4)+IF(参数!F$3/365*(净价!$A14-参数!F$4)&gt;=参数!F$3,-参数!F$3,0)</f>
        <v>4.8701917808219183E-2</v>
      </c>
    </row>
    <row r="15" spans="1:6" x14ac:dyDescent="0.15">
      <c r="A15" s="1">
        <v>42300</v>
      </c>
      <c r="B15" s="4">
        <f>参数!B$3/365*(净价!$A15-参数!B$4)+IF(参数!B$3/365*(净价!$A15-参数!B$4)&gt;=参数!B$3,-参数!B$3,0)</f>
        <v>5.0769863013698624E-2</v>
      </c>
      <c r="C15" s="4">
        <f>参数!C$3/365*(净价!$A15-参数!C$4)+IF(参数!C$3/365*(净价!$A15-参数!C$4)&gt;=参数!C$3,-参数!C$3,0)</f>
        <v>2.7945205479452059E-2</v>
      </c>
      <c r="D15" s="4">
        <f>参数!D$3/365*(净价!$A15-参数!D$4)+IF(参数!D$3/365*(净价!$A15-参数!D$4)&gt;=参数!D$3,-参数!D$3,0)</f>
        <v>1.3673972602739753E-3</v>
      </c>
      <c r="E15" s="4">
        <f>参数!E$3/365*(净价!$A15-参数!E$4)+IF(参数!E$3/365*(净价!$A15-参数!E$4)&gt;=参数!E$3,-参数!E$3,0)</f>
        <v>5.3890410958904116E-2</v>
      </c>
      <c r="F15" s="4">
        <f>参数!F$3/365*(净价!$A15-参数!F$4)+IF(参数!F$3/365*(净价!$A15-参数!F$4)&gt;=参数!F$3,-参数!F$3,0)</f>
        <v>4.8890684931506855E-2</v>
      </c>
    </row>
    <row r="16" spans="1:6" x14ac:dyDescent="0.15">
      <c r="A16" s="1">
        <v>42303</v>
      </c>
      <c r="B16" s="4">
        <f>参数!B$3/365*(净价!$A16-参数!B$4)+IF(参数!B$3/365*(净价!$A16-参数!B$4)&gt;=参数!B$3,-参数!B$3,0)</f>
        <v>5.1353424657534244E-2</v>
      </c>
      <c r="C16" s="4">
        <f>参数!C$3/365*(净价!$A16-参数!C$4)+IF(参数!C$3/365*(净价!$A16-参数!C$4)&gt;=参数!C$3,-参数!C$3,0)</f>
        <v>2.8643835616438358E-2</v>
      </c>
      <c r="D16" s="4">
        <f>参数!D$3/365*(净价!$A16-参数!D$4)+IF(参数!D$3/365*(净价!$A16-参数!D$4)&gt;=参数!D$3,-参数!D$3,0)</f>
        <v>1.9534246575342445E-3</v>
      </c>
      <c r="E16" s="4">
        <f>参数!E$3/365*(净价!$A16-参数!E$4)+IF(参数!E$3/365*(净价!$A16-参数!E$4)&gt;=参数!E$3,-参数!E$3,0)</f>
        <v>5.4465753424657537E-2</v>
      </c>
      <c r="F16" s="4">
        <f>参数!F$3/365*(净价!$A16-参数!F$4)+IF(参数!F$3/365*(净价!$A16-参数!F$4)&gt;=参数!F$3,-参数!F$3,0)</f>
        <v>4.9456986301369868E-2</v>
      </c>
    </row>
    <row r="17" spans="1:6" x14ac:dyDescent="0.15">
      <c r="A17" s="1">
        <v>42304</v>
      </c>
      <c r="B17" s="4">
        <f>参数!B$3/365*(净价!$A17-参数!B$4)+IF(参数!B$3/365*(净价!$A17-参数!B$4)&gt;=参数!B$3,-参数!B$3,0)</f>
        <v>5.1547945205479444E-2</v>
      </c>
      <c r="C17" s="4">
        <f>参数!C$3/365*(净价!$A17-参数!C$4)+IF(参数!C$3/365*(净价!$A17-参数!C$4)&gt;=参数!C$3,-参数!C$3,0)</f>
        <v>2.8876712328767127E-2</v>
      </c>
      <c r="D17" s="4">
        <f>参数!D$3/365*(净价!$A17-参数!D$4)+IF(参数!D$3/365*(净价!$A17-参数!D$4)&gt;=参数!D$3,-参数!D$3,0)</f>
        <v>2.1487671232876676E-3</v>
      </c>
      <c r="E17" s="4">
        <f>参数!E$3/365*(净价!$A17-参数!E$4)+IF(参数!E$3/365*(净价!$A17-参数!E$4)&gt;=参数!E$3,-参数!E$3,0)</f>
        <v>5.4657534246575351E-2</v>
      </c>
      <c r="F17" s="4">
        <f>参数!F$3/365*(净价!$A17-参数!F$4)+IF(参数!F$3/365*(净价!$A17-参数!F$4)&gt;=参数!F$3,-参数!F$3,0)</f>
        <v>4.9645753424657539E-2</v>
      </c>
    </row>
    <row r="18" spans="1:6" x14ac:dyDescent="0.15">
      <c r="A18" s="1">
        <v>42305</v>
      </c>
      <c r="B18" s="4">
        <f>参数!B$3/365*(净价!$A18-参数!B$4)+IF(参数!B$3/365*(净价!$A18-参数!B$4)&gt;=参数!B$3,-参数!B$3,0)</f>
        <v>5.174246575342465E-2</v>
      </c>
      <c r="C18" s="4">
        <f>参数!C$3/365*(净价!$A18-参数!C$4)+IF(参数!C$3/365*(净价!$A18-参数!C$4)&gt;=参数!C$3,-参数!C$3,0)</f>
        <v>2.9109589041095892E-2</v>
      </c>
      <c r="D18" s="4">
        <f>参数!D$3/365*(净价!$A18-参数!D$4)+IF(参数!D$3/365*(净价!$A18-参数!D$4)&gt;=参数!D$3,-参数!D$3,0)</f>
        <v>2.3441095890410907E-3</v>
      </c>
      <c r="E18" s="4">
        <f>参数!E$3/365*(净价!$A18-参数!E$4)+IF(参数!E$3/365*(净价!$A18-参数!E$4)&gt;=参数!E$3,-参数!E$3,0)</f>
        <v>5.4849315068493158E-2</v>
      </c>
      <c r="F18" s="4">
        <f>参数!F$3/365*(净价!$A18-参数!F$4)+IF(参数!F$3/365*(净价!$A18-参数!F$4)&gt;=参数!F$3,-参数!F$3,0)</f>
        <v>4.983452054794521E-2</v>
      </c>
    </row>
    <row r="19" spans="1:6" x14ac:dyDescent="0.15">
      <c r="A19" s="1">
        <v>42306</v>
      </c>
      <c r="B19" s="4">
        <f>参数!B$3/365*(净价!$A19-参数!B$4)+IF(参数!B$3/365*(净价!$A19-参数!B$4)&gt;=参数!B$3,-参数!B$3,0)</f>
        <v>5.1936986301369857E-2</v>
      </c>
      <c r="C19" s="4">
        <f>参数!C$3/365*(净价!$A19-参数!C$4)+IF(参数!C$3/365*(净价!$A19-参数!C$4)&gt;=参数!C$3,-参数!C$3,0)</f>
        <v>2.9342465753424661E-2</v>
      </c>
      <c r="D19" s="4">
        <f>参数!D$3/365*(净价!$A19-参数!D$4)+IF(参数!D$3/365*(净价!$A19-参数!D$4)&gt;=参数!D$3,-参数!D$3,0)</f>
        <v>2.5394520547945276E-3</v>
      </c>
      <c r="E19" s="4">
        <f>参数!E$3/365*(净价!$A19-参数!E$4)+IF(参数!E$3/365*(净价!$A19-参数!E$4)&gt;=参数!E$3,-参数!E$3,0)</f>
        <v>5.5041095890410965E-2</v>
      </c>
      <c r="F19" s="4">
        <f>参数!F$3/365*(净价!$A19-参数!F$4)+IF(参数!F$3/365*(净价!$A19-参数!F$4)&gt;=参数!F$3,-参数!F$3,0)</f>
        <v>5.0023287671232881E-2</v>
      </c>
    </row>
    <row r="20" spans="1:6" x14ac:dyDescent="0.15">
      <c r="A20" s="1">
        <v>42307</v>
      </c>
      <c r="B20" s="4">
        <f>参数!B$3/365*(净价!$A20-参数!B$4)+IF(参数!B$3/365*(净价!$A20-参数!B$4)&gt;=参数!B$3,-参数!B$3,0)</f>
        <v>5.2131506849315064E-2</v>
      </c>
      <c r="C20" s="4">
        <f>参数!C$3/365*(净价!$A20-参数!C$4)+IF(参数!C$3/365*(净价!$A20-参数!C$4)&gt;=参数!C$3,-参数!C$3,0)</f>
        <v>2.9575342465753426E-2</v>
      </c>
      <c r="D20" s="4">
        <f>参数!D$3/365*(净价!$A20-参数!D$4)+IF(参数!D$3/365*(净价!$A20-参数!D$4)&gt;=参数!D$3,-参数!D$3,0)</f>
        <v>2.7347945205479507E-3</v>
      </c>
      <c r="E20" s="4">
        <f>参数!E$3/365*(净价!$A20-参数!E$4)+IF(参数!E$3/365*(净价!$A20-参数!E$4)&gt;=参数!E$3,-参数!E$3,0)</f>
        <v>5.5232876712328773E-2</v>
      </c>
      <c r="F20" s="4">
        <f>参数!F$3/365*(净价!$A20-参数!F$4)+IF(参数!F$3/365*(净价!$A20-参数!F$4)&gt;=参数!F$3,-参数!F$3,0)</f>
        <v>5.0212054794520553E-2</v>
      </c>
    </row>
    <row r="21" spans="1:6" x14ac:dyDescent="0.15">
      <c r="A21" s="1">
        <v>42310</v>
      </c>
      <c r="B21" s="4">
        <f>参数!B$3/365*(净价!$A21-参数!B$4)+IF(参数!B$3/365*(净价!$A21-参数!B$4)&gt;=参数!B$3,-参数!B$3,0)</f>
        <v>5.2715068493150677E-2</v>
      </c>
      <c r="C21" s="4">
        <f>参数!C$3/365*(净价!$A21-参数!C$4)+IF(参数!C$3/365*(净价!$A21-参数!C$4)&gt;=参数!C$3,-参数!C$3,0)</f>
        <v>3.0273972602739729E-2</v>
      </c>
      <c r="D21" s="4">
        <f>参数!D$3/365*(净价!$A21-参数!D$4)+IF(参数!D$3/365*(净价!$A21-参数!D$4)&gt;=参数!D$3,-参数!D$3,0)</f>
        <v>3.3208219178082199E-3</v>
      </c>
      <c r="E21" s="4">
        <f>参数!E$3/365*(净价!$A21-参数!E$4)+IF(参数!E$3/365*(净价!$A21-参数!E$4)&gt;=参数!E$3,-参数!E$3,0)</f>
        <v>5.5808219178082194E-2</v>
      </c>
      <c r="F21" s="4">
        <f>参数!F$3/365*(净价!$A21-参数!F$4)+IF(参数!F$3/365*(净价!$A21-参数!F$4)&gt;=参数!F$3,-参数!F$3,0)</f>
        <v>5.0778356164383566E-2</v>
      </c>
    </row>
    <row r="22" spans="1:6" x14ac:dyDescent="0.15">
      <c r="A22" s="1">
        <v>42311</v>
      </c>
      <c r="B22" s="4">
        <f>参数!B$3/365*(净价!$A22-参数!B$4)+IF(参数!B$3/365*(净价!$A22-参数!B$4)&gt;=参数!B$3,-参数!B$3,0)</f>
        <v>5.2909589041095884E-2</v>
      </c>
      <c r="C22" s="4">
        <f>参数!C$3/365*(净价!$A22-参数!C$4)+IF(参数!C$3/365*(净价!$A22-参数!C$4)&gt;=参数!C$3,-参数!C$3,0)</f>
        <v>3.0506849315068498E-2</v>
      </c>
      <c r="D22" s="4">
        <f>参数!D$3/365*(净价!$A22-参数!D$4)+IF(参数!D$3/365*(净价!$A22-参数!D$4)&gt;=参数!D$3,-参数!D$3,0)</f>
        <v>3.516164383561643E-3</v>
      </c>
      <c r="E22" s="4">
        <f>参数!E$3/365*(净价!$A22-参数!E$4)+IF(参数!E$3/365*(净价!$A22-参数!E$4)&gt;=参数!E$3,-参数!E$3,0)</f>
        <v>5.6000000000000008E-2</v>
      </c>
      <c r="F22" s="4">
        <f>参数!F$3/365*(净价!$A22-参数!F$4)+IF(参数!F$3/365*(净价!$A22-参数!F$4)&gt;=参数!F$3,-参数!F$3,0)</f>
        <v>5.0967123287671237E-2</v>
      </c>
    </row>
    <row r="23" spans="1:6" x14ac:dyDescent="0.15">
      <c r="A23" s="1">
        <v>42312</v>
      </c>
      <c r="B23" s="4">
        <f>参数!B$3/365*(净价!$A23-参数!B$4)+IF(参数!B$3/365*(净价!$A23-参数!B$4)&gt;=参数!B$3,-参数!B$3,0)</f>
        <v>5.310410958904109E-2</v>
      </c>
      <c r="C23" s="4">
        <f>参数!C$3/365*(净价!$A23-参数!C$4)+IF(参数!C$3/365*(净价!$A23-参数!C$4)&gt;=参数!C$3,-参数!C$3,0)</f>
        <v>3.0739726027397263E-2</v>
      </c>
      <c r="D23" s="4">
        <f>参数!D$3/365*(净价!$A23-参数!D$4)+IF(参数!D$3/365*(净价!$A23-参数!D$4)&gt;=参数!D$3,-参数!D$3,0)</f>
        <v>3.711506849315066E-3</v>
      </c>
      <c r="E23" s="4">
        <f>参数!E$3/365*(净价!$A23-参数!E$4)+IF(参数!E$3/365*(净价!$A23-参数!E$4)&gt;=参数!E$3,-参数!E$3,0)</f>
        <v>5.6191780821917815E-2</v>
      </c>
      <c r="F23" s="4">
        <f>参数!F$3/365*(净价!$A23-参数!F$4)+IF(参数!F$3/365*(净价!$A23-参数!F$4)&gt;=参数!F$3,-参数!F$3,0)</f>
        <v>5.1155890410958908E-2</v>
      </c>
    </row>
    <row r="24" spans="1:6" x14ac:dyDescent="0.15">
      <c r="A24" s="1">
        <v>42313</v>
      </c>
      <c r="B24" s="4">
        <f>参数!B$3/365*(净价!$A24-参数!B$4)+IF(参数!B$3/365*(净价!$A24-参数!B$4)&gt;=参数!B$3,-参数!B$3,0)</f>
        <v>5.3298630136986297E-2</v>
      </c>
      <c r="C24" s="4">
        <f>参数!C$3/365*(净价!$A24-参数!C$4)+IF(参数!C$3/365*(净价!$A24-参数!C$4)&gt;=参数!C$3,-参数!C$3,0)</f>
        <v>3.0972602739726032E-2</v>
      </c>
      <c r="D24" s="4">
        <f>参数!D$3/365*(净价!$A24-参数!D$4)+IF(参数!D$3/365*(净价!$A24-参数!D$4)&gt;=参数!D$3,-参数!D$3,0)</f>
        <v>3.9068493150684891E-3</v>
      </c>
      <c r="E24" s="4">
        <f>参数!E$3/365*(净价!$A24-参数!E$4)+IF(参数!E$3/365*(净价!$A24-参数!E$4)&gt;=参数!E$3,-参数!E$3,0)</f>
        <v>5.6383561643835622E-2</v>
      </c>
      <c r="F24" s="4">
        <f>参数!F$3/365*(净价!$A24-参数!F$4)+IF(参数!F$3/365*(净价!$A24-参数!F$4)&gt;=参数!F$3,-参数!F$3,0)</f>
        <v>5.1344657534246579E-2</v>
      </c>
    </row>
    <row r="25" spans="1:6" x14ac:dyDescent="0.15">
      <c r="A25" s="1">
        <v>42314</v>
      </c>
      <c r="B25" s="4">
        <f>参数!B$3/365*(净价!$A25-参数!B$4)+IF(参数!B$3/365*(净价!$A25-参数!B$4)&gt;=参数!B$3,-参数!B$3,0)</f>
        <v>5.3493150684931504E-2</v>
      </c>
      <c r="C25" s="4">
        <f>参数!C$3/365*(净价!$A25-参数!C$4)+IF(参数!C$3/365*(净价!$A25-参数!C$4)&gt;=参数!C$3,-参数!C$3,0)</f>
        <v>3.1205479452054798E-2</v>
      </c>
      <c r="D25" s="4">
        <f>参数!D$3/365*(净价!$A25-参数!D$4)+IF(参数!D$3/365*(净价!$A25-参数!D$4)&gt;=参数!D$3,-参数!D$3,0)</f>
        <v>4.1021917808219122E-3</v>
      </c>
      <c r="E25" s="4">
        <f>参数!E$3/365*(净价!$A25-参数!E$4)+IF(参数!E$3/365*(净价!$A25-参数!E$4)&gt;=参数!E$3,-参数!E$3,0)</f>
        <v>5.657534246575343E-2</v>
      </c>
      <c r="F25" s="4">
        <f>参数!F$3/365*(净价!$A25-参数!F$4)+IF(参数!F$3/365*(净价!$A25-参数!F$4)&gt;=参数!F$3,-参数!F$3,0)</f>
        <v>5.1533424657534251E-2</v>
      </c>
    </row>
    <row r="26" spans="1:6" x14ac:dyDescent="0.15">
      <c r="A26" s="1">
        <v>42317</v>
      </c>
      <c r="B26" s="4">
        <f>参数!B$3/365*(净价!$A26-参数!B$4)+IF(参数!B$3/365*(净价!$A26-参数!B$4)&gt;=参数!B$3,-参数!B$3,0)</f>
        <v>5.4076712328767117E-2</v>
      </c>
      <c r="C26" s="4">
        <f>参数!C$3/365*(净价!$A26-参数!C$4)+IF(参数!C$3/365*(净价!$A26-参数!C$4)&gt;=参数!C$3,-参数!C$3,0)</f>
        <v>3.1904109589041101E-2</v>
      </c>
      <c r="D26" s="4">
        <f>参数!D$3/365*(净价!$A26-参数!D$4)+IF(参数!D$3/365*(净价!$A26-参数!D$4)&gt;=参数!D$3,-参数!D$3,0)</f>
        <v>4.6882191780821952E-3</v>
      </c>
      <c r="E26" s="4">
        <f>参数!E$3/365*(净价!$A26-参数!E$4)+IF(参数!E$3/365*(净价!$A26-参数!E$4)&gt;=参数!E$3,-参数!E$3,0)</f>
        <v>5.7150684931506858E-2</v>
      </c>
      <c r="F26" s="4">
        <f>参数!F$3/365*(净价!$A26-参数!F$4)+IF(参数!F$3/365*(净价!$A26-参数!F$4)&gt;=参数!F$3,-参数!F$3,0)</f>
        <v>5.2099726027397264E-2</v>
      </c>
    </row>
    <row r="27" spans="1:6" x14ac:dyDescent="0.15">
      <c r="A27" s="1">
        <v>42318</v>
      </c>
      <c r="B27" s="4">
        <f>参数!B$3/365*(净价!$A27-参数!B$4)+IF(参数!B$3/365*(净价!$A27-参数!B$4)&gt;=参数!B$3,-参数!B$3,0)</f>
        <v>5.4271232876712323E-2</v>
      </c>
      <c r="C27" s="4">
        <f>参数!C$3/365*(净价!$A27-参数!C$4)+IF(参数!C$3/365*(净价!$A27-参数!C$4)&gt;=参数!C$3,-参数!C$3,0)</f>
        <v>3.2136986301369866E-2</v>
      </c>
      <c r="D27" s="4">
        <f>参数!D$3/365*(净价!$A27-参数!D$4)+IF(参数!D$3/365*(净价!$A27-参数!D$4)&gt;=参数!D$3,-参数!D$3,0)</f>
        <v>4.8835616438356183E-3</v>
      </c>
      <c r="E27" s="4">
        <f>参数!E$3/365*(净价!$A27-参数!E$4)+IF(参数!E$3/365*(净价!$A27-参数!E$4)&gt;=参数!E$3,-参数!E$3,0)</f>
        <v>5.7342465753424665E-2</v>
      </c>
      <c r="F27" s="4">
        <f>参数!F$3/365*(净价!$A27-参数!F$4)+IF(参数!F$3/365*(净价!$A27-参数!F$4)&gt;=参数!F$3,-参数!F$3,0)</f>
        <v>5.2288493150684935E-2</v>
      </c>
    </row>
    <row r="28" spans="1:6" x14ac:dyDescent="0.15">
      <c r="A28" s="1">
        <v>42319</v>
      </c>
      <c r="B28" s="4">
        <f>参数!B$3/365*(净价!$A28-参数!B$4)+IF(参数!B$3/365*(净价!$A28-参数!B$4)&gt;=参数!B$3,-参数!B$3,0)</f>
        <v>5.446575342465753E-2</v>
      </c>
      <c r="C28" s="4">
        <f>参数!C$3/365*(净价!$A28-参数!C$4)+IF(参数!C$3/365*(净价!$A28-参数!C$4)&gt;=参数!C$3,-参数!C$3,0)</f>
        <v>3.2369863013698631E-2</v>
      </c>
      <c r="D28" s="4">
        <f>参数!D$3/365*(净价!$A28-参数!D$4)+IF(参数!D$3/365*(净价!$A28-参数!D$4)&gt;=参数!D$3,-参数!D$3,0)</f>
        <v>5.0789041095890414E-3</v>
      </c>
      <c r="E28" s="4">
        <f>参数!E$3/365*(净价!$A28-参数!E$4)+IF(参数!E$3/365*(净价!$A28-参数!E$4)&gt;=参数!E$3,-参数!E$3,0)</f>
        <v>5.7534246575342472E-2</v>
      </c>
      <c r="F28" s="4">
        <f>参数!F$3/365*(净价!$A28-参数!F$4)+IF(参数!F$3/365*(净价!$A28-参数!F$4)&gt;=参数!F$3,-参数!F$3,0)</f>
        <v>5.2477260273972606E-2</v>
      </c>
    </row>
    <row r="29" spans="1:6" x14ac:dyDescent="0.15">
      <c r="A29" s="1">
        <v>42320</v>
      </c>
      <c r="B29" s="4">
        <f>参数!B$3/365*(净价!$A29-参数!B$4)+IF(参数!B$3/365*(净价!$A29-参数!B$4)&gt;=参数!B$3,-参数!B$3,0)</f>
        <v>5.4660273972602737E-2</v>
      </c>
      <c r="C29" s="4">
        <f>参数!C$3/365*(净价!$A29-参数!C$4)+IF(参数!C$3/365*(净价!$A29-参数!C$4)&gt;=参数!C$3,-参数!C$3,0)</f>
        <v>3.2602739726027403E-2</v>
      </c>
      <c r="D29" s="4">
        <f>参数!D$3/365*(净价!$A29-参数!D$4)+IF(参数!D$3/365*(净价!$A29-参数!D$4)&gt;=参数!D$3,-参数!D$3,0)</f>
        <v>5.2742465753424644E-3</v>
      </c>
      <c r="E29" s="4">
        <f>参数!E$3/365*(净价!$A29-参数!E$4)+IF(参数!E$3/365*(净价!$A29-参数!E$4)&gt;=参数!E$3,-参数!E$3,0)</f>
        <v>5.7726027397260279E-2</v>
      </c>
      <c r="F29" s="4">
        <f>参数!F$3/365*(净价!$A29-参数!F$4)+IF(参数!F$3/365*(净价!$A29-参数!F$4)&gt;=参数!F$3,-参数!F$3,0)</f>
        <v>5.2666027397260277E-2</v>
      </c>
    </row>
    <row r="30" spans="1:6" x14ac:dyDescent="0.15">
      <c r="A30" s="1">
        <v>42321</v>
      </c>
      <c r="B30" s="4">
        <f>参数!B$3/365*(净价!$A30-参数!B$4)+IF(参数!B$3/365*(净价!$A30-参数!B$4)&gt;=参数!B$3,-参数!B$3,0)</f>
        <v>5.4854794520547936E-2</v>
      </c>
      <c r="C30" s="4">
        <f>参数!C$3/365*(净价!$A30-参数!C$4)+IF(参数!C$3/365*(净价!$A30-参数!C$4)&gt;=参数!C$3,-参数!C$3,0)</f>
        <v>3.2835616438356169E-2</v>
      </c>
      <c r="D30" s="4">
        <f>参数!D$3/365*(净价!$A30-参数!D$4)+IF(参数!D$3/365*(净价!$A30-参数!D$4)&gt;=参数!D$3,-参数!D$3,0)</f>
        <v>5.4695890410958875E-3</v>
      </c>
      <c r="E30" s="4">
        <f>参数!E$3/365*(净价!$A30-参数!E$4)+IF(参数!E$3/365*(净价!$A30-参数!E$4)&gt;=参数!E$3,-参数!E$3,0)</f>
        <v>5.7917808219178087E-2</v>
      </c>
      <c r="F30" s="4">
        <f>参数!F$3/365*(净价!$A30-参数!F$4)+IF(参数!F$3/365*(净价!$A30-参数!F$4)&gt;=参数!F$3,-参数!F$3,0)</f>
        <v>5.2854794520547949E-2</v>
      </c>
    </row>
    <row r="31" spans="1:6" x14ac:dyDescent="0.15">
      <c r="A31" s="1">
        <v>42324</v>
      </c>
      <c r="B31" s="4">
        <f>参数!B$3/365*(净价!$A31-参数!B$4)+IF(参数!B$3/365*(净价!$A31-参数!B$4)&gt;=参数!B$3,-参数!B$3,0)</f>
        <v>5.5438356164383557E-2</v>
      </c>
      <c r="C31" s="4">
        <f>参数!C$3/365*(净价!$A31-参数!C$4)+IF(参数!C$3/365*(净价!$A31-参数!C$4)&gt;=参数!C$3,-参数!C$3,0)</f>
        <v>3.3534246575342472E-2</v>
      </c>
      <c r="D31" s="4">
        <f>参数!D$3/365*(净价!$A31-参数!D$4)+IF(参数!D$3/365*(净价!$A31-参数!D$4)&gt;=参数!D$3,-参数!D$3,0)</f>
        <v>6.0556164383561706E-3</v>
      </c>
      <c r="E31" s="4">
        <f>参数!E$3/365*(净价!$A31-参数!E$4)+IF(参数!E$3/365*(净价!$A31-参数!E$4)&gt;=参数!E$3,-参数!E$3,0)</f>
        <v>5.8493150684931515E-2</v>
      </c>
      <c r="F31" s="4">
        <f>参数!F$3/365*(净价!$A31-参数!F$4)+IF(参数!F$3/365*(净价!$A31-参数!F$4)&gt;=参数!F$3,-参数!F$3,0)</f>
        <v>5.3421095890410962E-2</v>
      </c>
    </row>
    <row r="32" spans="1:6" x14ac:dyDescent="0.15">
      <c r="A32" s="1">
        <v>42325</v>
      </c>
      <c r="B32" s="4">
        <f>参数!B$3/365*(净价!$A32-参数!B$4)+IF(参数!B$3/365*(净价!$A32-参数!B$4)&gt;=参数!B$3,-参数!B$3,0)</f>
        <v>5.5632876712328763E-2</v>
      </c>
      <c r="C32" s="4">
        <f>参数!C$3/365*(净价!$A32-参数!C$4)+IF(参数!C$3/365*(净价!$A32-参数!C$4)&gt;=参数!C$3,-参数!C$3,0)</f>
        <v>3.3767123287671237E-2</v>
      </c>
      <c r="D32" s="4">
        <f>参数!D$3/365*(净价!$A32-参数!D$4)+IF(参数!D$3/365*(净价!$A32-参数!D$4)&gt;=参数!D$3,-参数!D$3,0)</f>
        <v>6.2509589041095937E-3</v>
      </c>
      <c r="E32" s="4">
        <f>参数!E$3/365*(净价!$A32-参数!E$4)+IF(参数!E$3/365*(净价!$A32-参数!E$4)&gt;=参数!E$3,-参数!E$3,0)</f>
        <v>5.8684931506849322E-2</v>
      </c>
      <c r="F32" s="4">
        <f>参数!F$3/365*(净价!$A32-参数!F$4)+IF(参数!F$3/365*(净价!$A32-参数!F$4)&gt;=参数!F$3,-参数!F$3,0)</f>
        <v>5.3609863013698633E-2</v>
      </c>
    </row>
    <row r="33" spans="1:6" x14ac:dyDescent="0.15">
      <c r="A33" s="1">
        <v>42326</v>
      </c>
      <c r="B33" s="4">
        <f>参数!B$3/365*(净价!$A33-参数!B$4)+IF(参数!B$3/365*(净价!$A33-参数!B$4)&gt;=参数!B$3,-参数!B$3,0)</f>
        <v>5.582739726027397E-2</v>
      </c>
      <c r="C33" s="4">
        <f>参数!C$3/365*(净价!$A33-参数!C$4)+IF(参数!C$3/365*(净价!$A33-参数!C$4)&gt;=参数!C$3,-参数!C$3,0)</f>
        <v>3.4000000000000002E-2</v>
      </c>
      <c r="D33" s="4">
        <f>参数!D$3/365*(净价!$A33-参数!D$4)+IF(参数!D$3/365*(净价!$A33-参数!D$4)&gt;=参数!D$3,-参数!D$3,0)</f>
        <v>6.4463013698630167E-3</v>
      </c>
      <c r="E33" s="4">
        <f>参数!E$3/365*(净价!$A33-参数!E$4)+IF(参数!E$3/365*(净价!$A33-参数!E$4)&gt;=参数!E$3,-参数!E$3,0)</f>
        <v>5.8876712328767129E-2</v>
      </c>
      <c r="F33" s="4">
        <f>参数!F$3/365*(净价!$A33-参数!F$4)+IF(参数!F$3/365*(净价!$A33-参数!F$4)&gt;=参数!F$3,-参数!F$3,0)</f>
        <v>5.3798630136986304E-2</v>
      </c>
    </row>
    <row r="34" spans="1:6" x14ac:dyDescent="0.15">
      <c r="A34" s="1">
        <v>42327</v>
      </c>
      <c r="B34" s="4">
        <f>参数!B$3/365*(净价!$A34-参数!B$4)+IF(参数!B$3/365*(净价!$A34-参数!B$4)&gt;=参数!B$3,-参数!B$3,0)</f>
        <v>5.602191780821917E-2</v>
      </c>
      <c r="C34" s="4">
        <f>参数!C$3/365*(净价!$A34-参数!C$4)+IF(参数!C$3/365*(净价!$A34-参数!C$4)&gt;=参数!C$3,-参数!C$3,0)</f>
        <v>3.4232876712328768E-2</v>
      </c>
      <c r="D34" s="4">
        <f>参数!D$3/365*(净价!$A34-参数!D$4)+IF(参数!D$3/365*(净价!$A34-参数!D$4)&gt;=参数!D$3,-参数!D$3,0)</f>
        <v>6.6416438356164398E-3</v>
      </c>
      <c r="E34" s="4">
        <f>参数!E$3/365*(净价!$A34-参数!E$4)+IF(参数!E$3/365*(净价!$A34-参数!E$4)&gt;=参数!E$3,-参数!E$3,0)</f>
        <v>5.9068493150684936E-2</v>
      </c>
      <c r="F34" s="4">
        <f>参数!F$3/365*(净价!$A34-参数!F$4)+IF(参数!F$3/365*(净价!$A34-参数!F$4)&gt;=参数!F$3,-参数!F$3,0)</f>
        <v>5.3987397260273975E-2</v>
      </c>
    </row>
    <row r="35" spans="1:6" x14ac:dyDescent="0.15">
      <c r="A35" s="1">
        <v>42328</v>
      </c>
      <c r="B35" s="4">
        <f>参数!B$3/365*(净价!$A35-参数!B$4)+IF(参数!B$3/365*(净价!$A35-参数!B$4)&gt;=参数!B$3,-参数!B$3,0)</f>
        <v>5.6216438356164376E-2</v>
      </c>
      <c r="C35" s="4">
        <f>参数!C$3/365*(净价!$A35-参数!C$4)+IF(参数!C$3/365*(净价!$A35-参数!C$4)&gt;=参数!C$3,-参数!C$3,0)</f>
        <v>3.446575342465754E-2</v>
      </c>
      <c r="D35" s="4">
        <f>参数!D$3/365*(净价!$A35-参数!D$4)+IF(参数!D$3/365*(净价!$A35-参数!D$4)&gt;=参数!D$3,-参数!D$3,0)</f>
        <v>6.8369863013698629E-3</v>
      </c>
      <c r="E35" s="4">
        <f>参数!E$3/365*(净价!$A35-参数!E$4)+IF(参数!E$3/365*(净价!$A35-参数!E$4)&gt;=参数!E$3,-参数!E$3,0)</f>
        <v>5.9260273972602744E-2</v>
      </c>
      <c r="F35" s="4">
        <f>参数!F$3/365*(净价!$A35-参数!F$4)+IF(参数!F$3/365*(净价!$A35-参数!F$4)&gt;=参数!F$3,-参数!F$3,0)</f>
        <v>5.4176164383561647E-2</v>
      </c>
    </row>
    <row r="36" spans="1:6" x14ac:dyDescent="0.15">
      <c r="A36" s="1">
        <v>42331</v>
      </c>
      <c r="B36" s="4">
        <f>参数!B$3/365*(净价!$A36-参数!B$4)+IF(参数!B$3/365*(净价!$A36-参数!B$4)&gt;=参数!B$3,-参数!B$3,0)</f>
        <v>5.6799999999999996E-2</v>
      </c>
      <c r="C36" s="4">
        <f>参数!C$3/365*(净价!$A36-参数!C$4)+IF(参数!C$3/365*(净价!$A36-参数!C$4)&gt;=参数!C$3,-参数!C$3,0)</f>
        <v>3.5164383561643843E-2</v>
      </c>
      <c r="D36" s="4">
        <f>参数!D$3/365*(净价!$A36-参数!D$4)+IF(参数!D$3/365*(净价!$A36-参数!D$4)&gt;=参数!D$3,-参数!D$3,0)</f>
        <v>7.4230136986301321E-3</v>
      </c>
      <c r="E36" s="4">
        <f>参数!E$3/365*(净价!$A36-参数!E$4)+IF(参数!E$3/365*(净价!$A36-参数!E$4)&gt;=参数!E$3,-参数!E$3,0)</f>
        <v>5.9835616438356172E-2</v>
      </c>
      <c r="F36" s="4">
        <f>参数!F$3/365*(净价!$A36-参数!F$4)+IF(参数!F$3/365*(净价!$A36-参数!F$4)&gt;=参数!F$3,-参数!F$3,0)</f>
        <v>5.4742465753424667E-2</v>
      </c>
    </row>
    <row r="37" spans="1:6" x14ac:dyDescent="0.15">
      <c r="A37" s="1">
        <v>42332</v>
      </c>
      <c r="B37" s="4">
        <f>参数!B$3/365*(净价!$A37-参数!B$4)+IF(参数!B$3/365*(净价!$A37-参数!B$4)&gt;=参数!B$3,-参数!B$3,0)</f>
        <v>5.6994520547945196E-2</v>
      </c>
      <c r="C37" s="4">
        <f>参数!C$3/365*(净价!$A37-参数!C$4)+IF(参数!C$3/365*(净价!$A37-参数!C$4)&gt;=参数!C$3,-参数!C$3,0)</f>
        <v>3.5397260273972608E-2</v>
      </c>
      <c r="D37" s="4">
        <f>参数!D$3/365*(净价!$A37-参数!D$4)+IF(参数!D$3/365*(净价!$A37-参数!D$4)&gt;=参数!D$3,-参数!D$3,0)</f>
        <v>7.618356164383569E-3</v>
      </c>
      <c r="E37" s="4">
        <f>参数!E$3/365*(净价!$A37-参数!E$4)+IF(参数!E$3/365*(净价!$A37-参数!E$4)&gt;=参数!E$3,-参数!E$3,0)</f>
        <v>6.0027397260273979E-2</v>
      </c>
      <c r="F37" s="4">
        <f>参数!F$3/365*(净价!$A37-参数!F$4)+IF(参数!F$3/365*(净价!$A37-参数!F$4)&gt;=参数!F$3,-参数!F$3,0)</f>
        <v>5.4931232876712338E-2</v>
      </c>
    </row>
    <row r="38" spans="1:6" x14ac:dyDescent="0.15">
      <c r="A38" s="1">
        <v>42333</v>
      </c>
      <c r="B38" s="4">
        <f>参数!B$3/365*(净价!$A38-参数!B$4)+IF(参数!B$3/365*(净价!$A38-参数!B$4)&gt;=参数!B$3,-参数!B$3,0)</f>
        <v>5.7189041095890403E-2</v>
      </c>
      <c r="C38" s="4">
        <f>参数!C$3/365*(净价!$A38-参数!C$4)+IF(参数!C$3/365*(净价!$A38-参数!C$4)&gt;=参数!C$3,-参数!C$3,0)</f>
        <v>3.5630136986301374E-2</v>
      </c>
      <c r="D38" s="4">
        <f>参数!D$3/365*(净价!$A38-参数!D$4)+IF(参数!D$3/365*(净价!$A38-参数!D$4)&gt;=参数!D$3,-参数!D$3,0)</f>
        <v>7.8136986301369921E-3</v>
      </c>
      <c r="E38" s="4">
        <f>参数!E$3/365*(净价!$A38-参数!E$4)+IF(参数!E$3/365*(净价!$A38-参数!E$4)&gt;=参数!E$3,-参数!E$3,0)</f>
        <v>6.0219178082191786E-2</v>
      </c>
      <c r="F38" s="4">
        <f>参数!F$3/365*(净价!$A38-参数!F$4)+IF(参数!F$3/365*(净价!$A38-参数!F$4)&gt;=参数!F$3,-参数!F$3,0)</f>
        <v>5.5120000000000009E-2</v>
      </c>
    </row>
    <row r="39" spans="1:6" x14ac:dyDescent="0.15">
      <c r="A39" s="1">
        <v>42334</v>
      </c>
      <c r="B39" s="4">
        <f>参数!B$3/365*(净价!$A39-参数!B$4)+IF(参数!B$3/365*(净价!$A39-参数!B$4)&gt;=参数!B$3,-参数!B$3,0)</f>
        <v>5.7383561643835609E-2</v>
      </c>
      <c r="C39" s="4">
        <f>参数!C$3/365*(净价!$A39-参数!C$4)+IF(参数!C$3/365*(净价!$A39-参数!C$4)&gt;=参数!C$3,-参数!C$3,0)</f>
        <v>3.5863013698630139E-2</v>
      </c>
      <c r="D39" s="4">
        <f>参数!D$3/365*(净价!$A39-参数!D$4)+IF(参数!D$3/365*(净价!$A39-参数!D$4)&gt;=参数!D$3,-参数!D$3,0)</f>
        <v>8.0090410958904151E-3</v>
      </c>
      <c r="E39" s="4">
        <f>参数!E$3/365*(净价!$A39-参数!E$4)+IF(参数!E$3/365*(净价!$A39-参数!E$4)&gt;=参数!E$3,-参数!E$3,0)</f>
        <v>6.0410958904109593E-2</v>
      </c>
      <c r="F39" s="4">
        <f>参数!F$3/365*(净价!$A39-参数!F$4)+IF(参数!F$3/365*(净价!$A39-参数!F$4)&gt;=参数!F$3,-参数!F$3,0)</f>
        <v>5.530876712328768E-2</v>
      </c>
    </row>
    <row r="40" spans="1:6" x14ac:dyDescent="0.15">
      <c r="A40" s="1">
        <v>42335</v>
      </c>
      <c r="B40" s="4">
        <f>参数!B$3/365*(净价!$A40-参数!B$4)+IF(参数!B$3/365*(净价!$A40-参数!B$4)&gt;=参数!B$3,-参数!B$3,0)</f>
        <v>5.7578082191780816E-2</v>
      </c>
      <c r="C40" s="4">
        <f>参数!C$3/365*(净价!$A40-参数!C$4)+IF(参数!C$3/365*(净价!$A40-参数!C$4)&gt;=参数!C$3,-参数!C$3,0)</f>
        <v>3.6095890410958911E-2</v>
      </c>
      <c r="D40" s="4">
        <f>参数!D$3/365*(净价!$A40-参数!D$4)+IF(参数!D$3/365*(净价!$A40-参数!D$4)&gt;=参数!D$3,-参数!D$3,0)</f>
        <v>8.2043835616438382E-3</v>
      </c>
      <c r="E40" s="4">
        <f>参数!E$3/365*(净价!$A40-参数!E$4)+IF(参数!E$3/365*(净价!$A40-参数!E$4)&gt;=参数!E$3,-参数!E$3,0)</f>
        <v>6.0602739726027401E-2</v>
      </c>
      <c r="F40" s="4">
        <f>参数!F$3/365*(净价!$A40-参数!F$4)+IF(参数!F$3/365*(净价!$A40-参数!F$4)&gt;=参数!F$3,-参数!F$3,0)</f>
        <v>5.5497534246575352E-2</v>
      </c>
    </row>
    <row r="41" spans="1:6" x14ac:dyDescent="0.15">
      <c r="A41" s="1">
        <v>42338</v>
      </c>
      <c r="B41" s="4">
        <f>参数!B$3/365*(净价!$A41-参数!B$4)+IF(参数!B$3/365*(净价!$A41-参数!B$4)&gt;=参数!B$3,-参数!B$3,0)</f>
        <v>5.8161643835616429E-2</v>
      </c>
      <c r="C41" s="4">
        <f>参数!C$3/365*(净价!$A41-参数!C$4)+IF(参数!C$3/365*(净价!$A41-参数!C$4)&gt;=参数!C$3,-参数!C$3,0)</f>
        <v>3.6794520547945207E-2</v>
      </c>
      <c r="D41" s="4">
        <f>参数!D$3/365*(净价!$A41-参数!D$4)+IF(参数!D$3/365*(净价!$A41-参数!D$4)&gt;=参数!D$3,-参数!D$3,0)</f>
        <v>8.7904109589041074E-3</v>
      </c>
      <c r="E41" s="4">
        <f>参数!E$3/365*(净价!$A41-参数!E$4)+IF(参数!E$3/365*(净价!$A41-参数!E$4)&gt;=参数!E$3,-参数!E$3,0)</f>
        <v>6.1178082191780829E-2</v>
      </c>
      <c r="F41" s="4">
        <f>参数!F$3/365*(净价!$A41-参数!F$4)+IF(参数!F$3/365*(净价!$A41-参数!F$4)&gt;=参数!F$3,-参数!F$3,0)</f>
        <v>5.6063835616438365E-2</v>
      </c>
    </row>
    <row r="42" spans="1:6" x14ac:dyDescent="0.15">
      <c r="A42" s="1">
        <v>42339</v>
      </c>
      <c r="B42" s="4">
        <f>参数!B$3/365*(净价!$A42-参数!B$4)+IF(参数!B$3/365*(净价!$A42-参数!B$4)&gt;=参数!B$3,-参数!B$3,0)</f>
        <v>5.8356164383561636E-2</v>
      </c>
      <c r="C42" s="4">
        <f>参数!C$3/365*(净价!$A42-参数!C$4)+IF(参数!C$3/365*(净价!$A42-参数!C$4)&gt;=参数!C$3,-参数!C$3,0)</f>
        <v>3.702739726027398E-2</v>
      </c>
      <c r="D42" s="4">
        <f>参数!D$3/365*(净价!$A42-参数!D$4)+IF(参数!D$3/365*(净价!$A42-参数!D$4)&gt;=参数!D$3,-参数!D$3,0)</f>
        <v>8.9857534246575305E-3</v>
      </c>
      <c r="E42" s="4">
        <f>参数!E$3/365*(净价!$A42-参数!E$4)+IF(参数!E$3/365*(净价!$A42-参数!E$4)&gt;=参数!E$3,-参数!E$3,0)</f>
        <v>6.1369863013698636E-2</v>
      </c>
      <c r="F42" s="4">
        <f>参数!F$3/365*(净价!$A42-参数!F$4)+IF(参数!F$3/365*(净价!$A42-参数!F$4)&gt;=参数!F$3,-参数!F$3,0)</f>
        <v>5.6252602739726036E-2</v>
      </c>
    </row>
    <row r="43" spans="1:6" x14ac:dyDescent="0.15">
      <c r="A43" s="1">
        <v>42340</v>
      </c>
      <c r="B43" s="4">
        <f>参数!B$3/365*(净价!$A43-参数!B$4)+IF(参数!B$3/365*(净价!$A43-参数!B$4)&gt;=参数!B$3,-参数!B$3,0)</f>
        <v>5.8550684931506843E-2</v>
      </c>
      <c r="C43" s="4">
        <f>参数!C$3/365*(净价!$A43-参数!C$4)+IF(参数!C$3/365*(净价!$A43-参数!C$4)&gt;=参数!C$3,-参数!C$3,0)</f>
        <v>3.7260273972602745E-2</v>
      </c>
      <c r="D43" s="4">
        <f>参数!D$3/365*(净价!$A43-参数!D$4)+IF(参数!D$3/365*(净价!$A43-参数!D$4)&gt;=参数!D$3,-参数!D$3,0)</f>
        <v>9.1810958904109535E-3</v>
      </c>
      <c r="E43" s="4">
        <f>参数!E$3/365*(净价!$A43-参数!E$4)+IF(参数!E$3/365*(净价!$A43-参数!E$4)&gt;=参数!E$3,-参数!E$3,0)</f>
        <v>6.1561643835616443E-2</v>
      </c>
      <c r="F43" s="4">
        <f>参数!F$3/365*(净价!$A43-参数!F$4)+IF(参数!F$3/365*(净价!$A43-参数!F$4)&gt;=参数!F$3,-参数!F$3,0)</f>
        <v>5.6441369863013707E-2</v>
      </c>
    </row>
    <row r="44" spans="1:6" x14ac:dyDescent="0.15">
      <c r="A44" s="1">
        <v>42341</v>
      </c>
      <c r="B44" s="4">
        <f>参数!B$3/365*(净价!$A44-参数!B$4)+IF(参数!B$3/365*(净价!$A44-参数!B$4)&gt;=参数!B$3,-参数!B$3,0)</f>
        <v>5.8745205479452049E-2</v>
      </c>
      <c r="C44" s="4">
        <f>参数!C$3/365*(净价!$A44-参数!C$4)+IF(参数!C$3/365*(净价!$A44-参数!C$4)&gt;=参数!C$3,-参数!C$3,0)</f>
        <v>3.749315068493151E-2</v>
      </c>
      <c r="D44" s="4">
        <f>参数!D$3/365*(净价!$A44-参数!D$4)+IF(参数!D$3/365*(净价!$A44-参数!D$4)&gt;=参数!D$3,-参数!D$3,0)</f>
        <v>9.3764383561643905E-3</v>
      </c>
      <c r="E44" s="4">
        <f>参数!E$3/365*(净价!$A44-参数!E$4)+IF(参数!E$3/365*(净价!$A44-参数!E$4)&gt;=参数!E$3,-参数!E$3,0)</f>
        <v>6.175342465753425E-2</v>
      </c>
      <c r="F44" s="4">
        <f>参数!F$3/365*(净价!$A44-参数!F$4)+IF(参数!F$3/365*(净价!$A44-参数!F$4)&gt;=参数!F$3,-参数!F$3,0)</f>
        <v>5.6630136986301378E-2</v>
      </c>
    </row>
    <row r="45" spans="1:6" x14ac:dyDescent="0.15">
      <c r="A45" s="1">
        <v>42342</v>
      </c>
      <c r="B45" s="4">
        <f>参数!B$3/365*(净价!$A45-参数!B$4)+IF(参数!B$3/365*(净价!$A45-参数!B$4)&gt;=参数!B$3,-参数!B$3,0)</f>
        <v>5.8939726027397256E-2</v>
      </c>
      <c r="C45" s="4">
        <f>参数!C$3/365*(净价!$A45-参数!C$4)+IF(参数!C$3/365*(净价!$A45-参数!C$4)&gt;=参数!C$3,-参数!C$3,0)</f>
        <v>3.7726027397260276E-2</v>
      </c>
      <c r="D45" s="4">
        <f>参数!D$3/365*(净价!$A45-参数!D$4)+IF(参数!D$3/365*(净价!$A45-参数!D$4)&gt;=参数!D$3,-参数!D$3,0)</f>
        <v>9.5717808219178135E-3</v>
      </c>
      <c r="E45" s="4">
        <f>参数!E$3/365*(净价!$A45-参数!E$4)+IF(参数!E$3/365*(净价!$A45-参数!E$4)&gt;=参数!E$3,-参数!E$3,0)</f>
        <v>6.1945205479452058E-2</v>
      </c>
      <c r="F45" s="4">
        <f>参数!F$3/365*(净价!$A45-参数!F$4)+IF(参数!F$3/365*(净价!$A45-参数!F$4)&gt;=参数!F$3,-参数!F$3,0)</f>
        <v>5.681890410958905E-2</v>
      </c>
    </row>
    <row r="46" spans="1:6" x14ac:dyDescent="0.15">
      <c r="A46" s="1">
        <v>42345</v>
      </c>
      <c r="B46" s="4">
        <f>参数!B$3/365*(净价!$A46-参数!B$4)+IF(参数!B$3/365*(净价!$A46-参数!B$4)&gt;=参数!B$3,-参数!B$3,0)</f>
        <v>5.9523287671232869E-2</v>
      </c>
      <c r="C46" s="4">
        <f>参数!C$3/365*(净价!$A46-参数!C$4)+IF(参数!C$3/365*(净价!$A46-参数!C$4)&gt;=参数!C$3,-参数!C$3,0)</f>
        <v>3.8424657534246578E-2</v>
      </c>
      <c r="D46" s="4">
        <f>参数!D$3/365*(净价!$A46-参数!D$4)+IF(参数!D$3/365*(净价!$A46-参数!D$4)&gt;=参数!D$3,-参数!D$3,0)</f>
        <v>1.0157808219178083E-2</v>
      </c>
      <c r="E46" s="4">
        <f>参数!E$3/365*(净价!$A46-参数!E$4)+IF(参数!E$3/365*(净价!$A46-参数!E$4)&gt;=参数!E$3,-参数!E$3,0)</f>
        <v>6.2520547945205479E-2</v>
      </c>
      <c r="F46" s="4">
        <f>参数!F$3/365*(净价!$A46-参数!F$4)+IF(参数!F$3/365*(净价!$A46-参数!F$4)&gt;=参数!F$3,-参数!F$3,0)</f>
        <v>5.7385205479452063E-2</v>
      </c>
    </row>
    <row r="47" spans="1:6" x14ac:dyDescent="0.15">
      <c r="A47" s="1">
        <v>42346</v>
      </c>
      <c r="B47" s="4">
        <f>参数!B$3/365*(净价!$A47-参数!B$4)+IF(参数!B$3/365*(净价!$A47-参数!B$4)&gt;=参数!B$3,-参数!B$3,0)</f>
        <v>5.9717808219178076E-2</v>
      </c>
      <c r="C47" s="4">
        <f>参数!C$3/365*(净价!$A47-参数!C$4)+IF(参数!C$3/365*(净价!$A47-参数!C$4)&gt;=参数!C$3,-参数!C$3,0)</f>
        <v>3.8657534246575344E-2</v>
      </c>
      <c r="D47" s="4">
        <f>参数!D$3/365*(净价!$A47-参数!D$4)+IF(参数!D$3/365*(净价!$A47-参数!D$4)&gt;=参数!D$3,-参数!D$3,0)</f>
        <v>1.0353150684931506E-2</v>
      </c>
      <c r="E47" s="4">
        <f>参数!E$3/365*(净价!$A47-参数!E$4)+IF(参数!E$3/365*(净价!$A47-参数!E$4)&gt;=参数!E$3,-参数!E$3,0)</f>
        <v>6.2712328767123293E-2</v>
      </c>
      <c r="F47" s="4">
        <f>参数!F$3/365*(净价!$A47-参数!F$4)+IF(参数!F$3/365*(净价!$A47-参数!F$4)&gt;=参数!F$3,-参数!F$3,0)</f>
        <v>5.7573972602739734E-2</v>
      </c>
    </row>
    <row r="48" spans="1:6" x14ac:dyDescent="0.15">
      <c r="A48" s="1">
        <v>42347</v>
      </c>
      <c r="B48" s="4">
        <f>参数!B$3/365*(净价!$A48-参数!B$4)+IF(参数!B$3/365*(净价!$A48-参数!B$4)&gt;=参数!B$3,-参数!B$3,0)</f>
        <v>5.9912328767123282E-2</v>
      </c>
      <c r="C48" s="4">
        <f>参数!C$3/365*(净价!$A48-参数!C$4)+IF(参数!C$3/365*(净价!$A48-参数!C$4)&gt;=参数!C$3,-参数!C$3,0)</f>
        <v>3.8890410958904116E-2</v>
      </c>
      <c r="D48" s="4">
        <f>参数!D$3/365*(净价!$A48-参数!D$4)+IF(参数!D$3/365*(净价!$A48-参数!D$4)&gt;=参数!D$3,-参数!D$3,0)</f>
        <v>1.0548493150684929E-2</v>
      </c>
      <c r="E48" s="4">
        <f>参数!E$3/365*(净价!$A48-参数!E$4)+IF(参数!E$3/365*(净价!$A48-参数!E$4)&gt;=参数!E$3,-参数!E$3,0)</f>
        <v>6.2904109589041107E-2</v>
      </c>
      <c r="F48" s="4">
        <f>参数!F$3/365*(净价!$A48-参数!F$4)+IF(参数!F$3/365*(净价!$A48-参数!F$4)&gt;=参数!F$3,-参数!F$3,0)</f>
        <v>5.7762739726027405E-2</v>
      </c>
    </row>
    <row r="49" spans="1:6" x14ac:dyDescent="0.15">
      <c r="A49" s="1">
        <v>42348</v>
      </c>
      <c r="B49" s="4">
        <f>参数!B$3/365*(净价!$A49-参数!B$4)+IF(参数!B$3/365*(净价!$A49-参数!B$4)&gt;=参数!B$3,-参数!B$3,0)</f>
        <v>6.0106849315068489E-2</v>
      </c>
      <c r="C49" s="4">
        <f>参数!C$3/365*(净价!$A49-参数!C$4)+IF(参数!C$3/365*(净价!$A49-参数!C$4)&gt;=参数!C$3,-参数!C$3,0)</f>
        <v>3.9123287671232881E-2</v>
      </c>
      <c r="D49" s="4">
        <f>参数!D$3/365*(净价!$A49-参数!D$4)+IF(参数!D$3/365*(净价!$A49-参数!D$4)&gt;=参数!D$3,-参数!D$3,0)</f>
        <v>1.0743835616438352E-2</v>
      </c>
      <c r="E49" s="4">
        <f>参数!E$3/365*(净价!$A49-参数!E$4)+IF(参数!E$3/365*(净价!$A49-参数!E$4)&gt;=参数!E$3,-参数!E$3,0)</f>
        <v>6.3095890410958907E-2</v>
      </c>
      <c r="F49" s="4">
        <f>参数!F$3/365*(净价!$A49-参数!F$4)+IF(参数!F$3/365*(净价!$A49-参数!F$4)&gt;=参数!F$3,-参数!F$3,0)</f>
        <v>5.7951506849315076E-2</v>
      </c>
    </row>
    <row r="50" spans="1:6" x14ac:dyDescent="0.15">
      <c r="A50" s="1">
        <v>42349</v>
      </c>
      <c r="B50" s="4">
        <f>参数!B$3/365*(净价!$A50-参数!B$4)+IF(参数!B$3/365*(净价!$A50-参数!B$4)&gt;=参数!B$3,-参数!B$3,0)</f>
        <v>6.0301369863013696E-2</v>
      </c>
      <c r="C50" s="4">
        <f>参数!C$3/365*(净价!$A50-参数!C$4)+IF(参数!C$3/365*(净价!$A50-参数!C$4)&gt;=参数!C$3,-参数!C$3,0)</f>
        <v>3.9356164383561647E-2</v>
      </c>
      <c r="D50" s="4">
        <f>参数!D$3/365*(净价!$A50-参数!D$4)+IF(参数!D$3/365*(净价!$A50-参数!D$4)&gt;=参数!D$3,-参数!D$3,0)</f>
        <v>1.0939178082191789E-2</v>
      </c>
      <c r="E50" s="4">
        <f>参数!E$3/365*(净价!$A50-参数!E$4)+IF(参数!E$3/365*(净价!$A50-参数!E$4)&gt;=参数!E$3,-参数!E$3,0)</f>
        <v>6.3287671232876722E-2</v>
      </c>
      <c r="F50" s="4">
        <f>参数!F$3/365*(净价!$A50-参数!F$4)+IF(参数!F$3/365*(净价!$A50-参数!F$4)&gt;=参数!F$3,-参数!F$3,0)</f>
        <v>5.8140273972602748E-2</v>
      </c>
    </row>
    <row r="51" spans="1:6" x14ac:dyDescent="0.15">
      <c r="A51" s="1">
        <v>42352</v>
      </c>
      <c r="B51" s="4">
        <f>参数!B$3/365*(净价!$A51-参数!B$4)+IF(参数!B$3/365*(净价!$A51-参数!B$4)&gt;=参数!B$3,-参数!B$3,0)</f>
        <v>6.0884931506849309E-2</v>
      </c>
      <c r="C51" s="4">
        <f>参数!C$3/365*(净价!$A51-参数!C$4)+IF(参数!C$3/365*(净价!$A51-参数!C$4)&gt;=参数!C$3,-参数!C$3,0)</f>
        <v>4.005479452054795E-2</v>
      </c>
      <c r="D51" s="4">
        <f>参数!D$3/365*(净价!$A51-参数!D$4)+IF(参数!D$3/365*(净价!$A51-参数!D$4)&gt;=参数!D$3,-参数!D$3,0)</f>
        <v>1.1525205479452058E-2</v>
      </c>
      <c r="E51" s="4">
        <f>参数!E$3/365*(净价!$A51-参数!E$4)+IF(参数!E$3/365*(净价!$A51-参数!E$4)&gt;=参数!E$3,-参数!E$3,0)</f>
        <v>6.386301369863015E-2</v>
      </c>
      <c r="F51" s="4">
        <f>参数!F$3/365*(净价!$A51-参数!F$4)+IF(参数!F$3/365*(净价!$A51-参数!F$4)&gt;=参数!F$3,-参数!F$3,0)</f>
        <v>5.8706575342465761E-2</v>
      </c>
    </row>
    <row r="52" spans="1:6" x14ac:dyDescent="0.15">
      <c r="A52" s="1">
        <v>42353</v>
      </c>
      <c r="B52" s="4">
        <f>参数!B$3/365*(净价!$A52-参数!B$4)+IF(参数!B$3/365*(净价!$A52-参数!B$4)&gt;=参数!B$3,-参数!B$3,0)</f>
        <v>6.1079452054794516E-2</v>
      </c>
      <c r="C52" s="4">
        <f>参数!C$3/365*(净价!$A52-参数!C$4)+IF(参数!C$3/365*(净价!$A52-参数!C$4)&gt;=参数!C$3,-参数!C$3,0)</f>
        <v>4.0287671232876715E-2</v>
      </c>
      <c r="D52" s="4">
        <f>参数!D$3/365*(净价!$A52-参数!D$4)+IF(参数!D$3/365*(净价!$A52-参数!D$4)&gt;=参数!D$3,-参数!D$3,0)</f>
        <v>1.1720547945205481E-2</v>
      </c>
      <c r="E52" s="4">
        <f>参数!E$3/365*(净价!$A52-参数!E$4)+IF(参数!E$3/365*(净价!$A52-参数!E$4)&gt;=参数!E$3,-参数!E$3,0)</f>
        <v>6.405479452054795E-2</v>
      </c>
      <c r="F52" s="4">
        <f>参数!F$3/365*(净价!$A52-参数!F$4)+IF(参数!F$3/365*(净价!$A52-参数!F$4)&gt;=参数!F$3,-参数!F$3,0)</f>
        <v>5.8895342465753432E-2</v>
      </c>
    </row>
    <row r="53" spans="1:6" x14ac:dyDescent="0.15">
      <c r="A53" s="1">
        <v>42354</v>
      </c>
      <c r="B53" s="4">
        <f>参数!B$3/365*(净价!$A53-参数!B$4)+IF(参数!B$3/365*(净价!$A53-参数!B$4)&gt;=参数!B$3,-参数!B$3,0)</f>
        <v>6.1273972602739722E-2</v>
      </c>
      <c r="C53" s="4">
        <f>参数!C$3/365*(净价!$A53-参数!C$4)+IF(参数!C$3/365*(净价!$A53-参数!C$4)&gt;=参数!C$3,-参数!C$3,0)</f>
        <v>4.0520547945205487E-2</v>
      </c>
      <c r="D53" s="4">
        <f>参数!D$3/365*(净价!$A53-参数!D$4)+IF(参数!D$3/365*(净价!$A53-参数!D$4)&gt;=参数!D$3,-参数!D$3,0)</f>
        <v>1.1915890410958904E-2</v>
      </c>
      <c r="E53" s="4">
        <f>参数!E$3/365*(净价!$A53-参数!E$4)+IF(参数!E$3/365*(净价!$A53-参数!E$4)&gt;=参数!E$3,-参数!E$3,0)</f>
        <v>6.4246575342465764E-2</v>
      </c>
      <c r="F53" s="4">
        <f>参数!F$3/365*(净价!$A53-参数!F$4)+IF(参数!F$3/365*(净价!$A53-参数!F$4)&gt;=参数!F$3,-参数!F$3,0)</f>
        <v>5.9084109589041103E-2</v>
      </c>
    </row>
    <row r="54" spans="1:6" x14ac:dyDescent="0.15">
      <c r="A54" s="1">
        <v>42355</v>
      </c>
      <c r="B54" s="4">
        <f>参数!B$3/365*(净价!$A54-参数!B$4)+IF(参数!B$3/365*(净价!$A54-参数!B$4)&gt;=参数!B$3,-参数!B$3,0)</f>
        <v>6.1468493150684922E-2</v>
      </c>
      <c r="C54" s="4">
        <f>参数!C$3/365*(净价!$A54-参数!C$4)+IF(参数!C$3/365*(净价!$A54-参数!C$4)&gt;=参数!C$3,-参数!C$3,0)</f>
        <v>4.0753424657534253E-2</v>
      </c>
      <c r="D54" s="4">
        <f>参数!D$3/365*(净价!$A54-参数!D$4)+IF(参数!D$3/365*(净价!$A54-参数!D$4)&gt;=参数!D$3,-参数!D$3,0)</f>
        <v>1.2111232876712327E-2</v>
      </c>
      <c r="E54" s="4">
        <f>参数!E$3/365*(净价!$A54-参数!E$4)+IF(参数!E$3/365*(净价!$A54-参数!E$4)&gt;=参数!E$3,-参数!E$3,0)</f>
        <v>6.4438356164383565E-2</v>
      </c>
      <c r="F54" s="4">
        <f>参数!F$3/365*(净价!$A54-参数!F$4)+IF(参数!F$3/365*(净价!$A54-参数!F$4)&gt;=参数!F$3,-参数!F$3,0)</f>
        <v>5.9272876712328774E-2</v>
      </c>
    </row>
    <row r="55" spans="1:6" x14ac:dyDescent="0.15">
      <c r="A55" s="1">
        <v>42356</v>
      </c>
      <c r="B55" s="4">
        <f>参数!B$3/365*(净价!$A55-参数!B$4)+IF(参数!B$3/365*(净价!$A55-参数!B$4)&gt;=参数!B$3,-参数!B$3,0)</f>
        <v>6.1663013698630129E-2</v>
      </c>
      <c r="C55" s="4">
        <f>参数!C$3/365*(净价!$A55-参数!C$4)+IF(参数!C$3/365*(净价!$A55-参数!C$4)&gt;=参数!C$3,-参数!C$3,0)</f>
        <v>4.0986301369863018E-2</v>
      </c>
      <c r="D55" s="4">
        <f>参数!D$3/365*(净价!$A55-参数!D$4)+IF(参数!D$3/365*(净价!$A55-参数!D$4)&gt;=参数!D$3,-参数!D$3,0)</f>
        <v>1.230657534246575E-2</v>
      </c>
      <c r="E55" s="4">
        <f>参数!E$3/365*(净价!$A55-参数!E$4)+IF(参数!E$3/365*(净价!$A55-参数!E$4)&gt;=参数!E$3,-参数!E$3,0)</f>
        <v>6.4630136986301379E-2</v>
      </c>
      <c r="F55" s="4">
        <f>参数!F$3/365*(净价!$A55-参数!F$4)+IF(参数!F$3/365*(净价!$A55-参数!F$4)&gt;=参数!F$3,-参数!F$3,0)</f>
        <v>5.9461643835616446E-2</v>
      </c>
    </row>
    <row r="56" spans="1:6" x14ac:dyDescent="0.15">
      <c r="A56" s="1">
        <v>42359</v>
      </c>
      <c r="B56" s="4">
        <f>参数!B$3/365*(净价!$A56-参数!B$4)+IF(参数!B$3/365*(净价!$A56-参数!B$4)&gt;=参数!B$3,-参数!B$3,0)</f>
        <v>6.2246575342465749E-2</v>
      </c>
      <c r="C56" s="4">
        <f>参数!C$3/365*(净价!$A56-参数!C$4)+IF(参数!C$3/365*(净价!$A56-参数!C$4)&gt;=参数!C$3,-参数!C$3,0)</f>
        <v>4.1684931506849321E-2</v>
      </c>
      <c r="D56" s="4">
        <f>参数!D$3/365*(净价!$A56-参数!D$4)+IF(参数!D$3/365*(净价!$A56-参数!D$4)&gt;=参数!D$3,-参数!D$3,0)</f>
        <v>1.2892602739726033E-2</v>
      </c>
      <c r="E56" s="4">
        <f>参数!E$3/365*(净价!$A56-参数!E$4)+IF(参数!E$3/365*(净价!$A56-参数!E$4)&gt;=参数!E$3,-参数!E$3,0)</f>
        <v>6.5205479452054807E-2</v>
      </c>
      <c r="F56" s="4">
        <f>参数!F$3/365*(净价!$A56-参数!F$4)+IF(参数!F$3/365*(净价!$A56-参数!F$4)&gt;=参数!F$3,-参数!F$3,0)</f>
        <v>6.0027945205479459E-2</v>
      </c>
    </row>
    <row r="57" spans="1:6" x14ac:dyDescent="0.15">
      <c r="A57" s="1">
        <v>42360</v>
      </c>
      <c r="B57" s="4">
        <f>参数!B$3/365*(净价!$A57-参数!B$4)+IF(参数!B$3/365*(净价!$A57-参数!B$4)&gt;=参数!B$3,-参数!B$3,0)</f>
        <v>6.2441095890410955E-2</v>
      </c>
      <c r="C57" s="4">
        <f>参数!C$3/365*(净价!$A57-参数!C$4)+IF(参数!C$3/365*(净价!$A57-参数!C$4)&gt;=参数!C$3,-参数!C$3,0)</f>
        <v>4.1917808219178086E-2</v>
      </c>
      <c r="D57" s="4">
        <f>参数!D$3/365*(净价!$A57-参数!D$4)+IF(参数!D$3/365*(净价!$A57-参数!D$4)&gt;=参数!D$3,-参数!D$3,0)</f>
        <v>1.3087945205479457E-2</v>
      </c>
      <c r="E57" s="4">
        <f>参数!E$3/365*(净价!$A57-参数!E$4)+IF(参数!E$3/365*(净价!$A57-参数!E$4)&gt;=参数!E$3,-参数!E$3,0)</f>
        <v>6.5397260273972607E-2</v>
      </c>
      <c r="F57" s="4">
        <f>参数!F$3/365*(净价!$A57-参数!F$4)+IF(参数!F$3/365*(净价!$A57-参数!F$4)&gt;=参数!F$3,-参数!F$3,0)</f>
        <v>6.021671232876713E-2</v>
      </c>
    </row>
    <row r="58" spans="1:6" x14ac:dyDescent="0.15">
      <c r="A58" s="1">
        <v>42361</v>
      </c>
      <c r="B58" s="4">
        <f>参数!B$3/365*(净价!$A58-参数!B$4)+IF(参数!B$3/365*(净价!$A58-参数!B$4)&gt;=参数!B$3,-参数!B$3,0)</f>
        <v>6.2635616438356162E-2</v>
      </c>
      <c r="C58" s="4">
        <f>参数!C$3/365*(净价!$A58-参数!C$4)+IF(参数!C$3/365*(净价!$A58-参数!C$4)&gt;=参数!C$3,-参数!C$3,0)</f>
        <v>4.2150684931506852E-2</v>
      </c>
      <c r="D58" s="4">
        <f>参数!D$3/365*(净价!$A58-参数!D$4)+IF(参数!D$3/365*(净价!$A58-参数!D$4)&gt;=参数!D$3,-参数!D$3,0)</f>
        <v>1.328328767123288E-2</v>
      </c>
      <c r="E58" s="4">
        <f>参数!E$3/365*(净价!$A58-参数!E$4)+IF(参数!E$3/365*(净价!$A58-参数!E$4)&gt;=参数!E$3,-参数!E$3,0)</f>
        <v>6.5589041095890421E-2</v>
      </c>
      <c r="F58" s="4">
        <f>参数!F$3/365*(净价!$A58-参数!F$4)+IF(参数!F$3/365*(净价!$A58-参数!F$4)&gt;=参数!F$3,-参数!F$3,0)</f>
        <v>6.0405479452054801E-2</v>
      </c>
    </row>
    <row r="59" spans="1:6" x14ac:dyDescent="0.15">
      <c r="A59" s="1">
        <v>42362</v>
      </c>
      <c r="B59" s="4">
        <f>参数!B$3/365*(净价!$A59-参数!B$4)+IF(参数!B$3/365*(净价!$A59-参数!B$4)&gt;=参数!B$3,-参数!B$3,0)</f>
        <v>6.2830136986301369E-2</v>
      </c>
      <c r="C59" s="4">
        <f>参数!C$3/365*(净价!$A59-参数!C$4)+IF(参数!C$3/365*(净价!$A59-参数!C$4)&gt;=参数!C$3,-参数!C$3,0)</f>
        <v>4.2383561643835624E-2</v>
      </c>
      <c r="D59" s="4">
        <f>参数!D$3/365*(净价!$A59-参数!D$4)+IF(参数!D$3/365*(净价!$A59-参数!D$4)&gt;=参数!D$3,-参数!D$3,0)</f>
        <v>1.3478630136986303E-2</v>
      </c>
      <c r="E59" s="4">
        <f>参数!E$3/365*(净价!$A59-参数!E$4)+IF(参数!E$3/365*(净价!$A59-参数!E$4)&gt;=参数!E$3,-参数!E$3,0)</f>
        <v>6.5780821917808222E-2</v>
      </c>
      <c r="F59" s="4">
        <f>参数!F$3/365*(净价!$A59-参数!F$4)+IF(参数!F$3/365*(净价!$A59-参数!F$4)&gt;=参数!F$3,-参数!F$3,0)</f>
        <v>6.0594246575342472E-2</v>
      </c>
    </row>
    <row r="60" spans="1:6" x14ac:dyDescent="0.15">
      <c r="A60" s="1">
        <v>42363</v>
      </c>
      <c r="B60" s="4">
        <f>参数!B$3/365*(净价!$A60-参数!B$4)+IF(参数!B$3/365*(净价!$A60-参数!B$4)&gt;=参数!B$3,-参数!B$3,0)</f>
        <v>6.3024657534246575E-2</v>
      </c>
      <c r="C60" s="4">
        <f>参数!C$3/365*(净价!$A60-参数!C$4)+IF(参数!C$3/365*(净价!$A60-参数!C$4)&gt;=参数!C$3,-参数!C$3,0)</f>
        <v>4.2616438356164389E-2</v>
      </c>
      <c r="D60" s="4">
        <f>参数!D$3/365*(净价!$A60-参数!D$4)+IF(参数!D$3/365*(净价!$A60-参数!D$4)&gt;=参数!D$3,-参数!D$3,0)</f>
        <v>1.3673972602739726E-2</v>
      </c>
      <c r="E60" s="4">
        <f>参数!E$3/365*(净价!$A60-参数!E$4)+IF(参数!E$3/365*(净价!$A60-参数!E$4)&gt;=参数!E$3,-参数!E$3,0)</f>
        <v>6.5972602739726036E-2</v>
      </c>
      <c r="F60" s="4">
        <f>参数!F$3/365*(净价!$A60-参数!F$4)+IF(参数!F$3/365*(净价!$A60-参数!F$4)&gt;=参数!F$3,-参数!F$3,0)</f>
        <v>6.0783013698630144E-2</v>
      </c>
    </row>
    <row r="61" spans="1:6" x14ac:dyDescent="0.15">
      <c r="A61" s="1">
        <v>42366</v>
      </c>
      <c r="B61" s="4">
        <f>参数!B$3/365*(净价!$A61-参数!B$4)+IF(参数!B$3/365*(净价!$A61-参数!B$4)&gt;=参数!B$3,-参数!B$3,0)</f>
        <v>6.3608219178082182E-2</v>
      </c>
      <c r="C61" s="4">
        <f>参数!C$3/365*(净价!$A61-参数!C$4)+IF(参数!C$3/365*(净价!$A61-参数!C$4)&gt;=参数!C$3,-参数!C$3,0)</f>
        <v>4.3315068493150692E-2</v>
      </c>
      <c r="D61" s="4">
        <f>参数!D$3/365*(净价!$A61-参数!D$4)+IF(参数!D$3/365*(净价!$A61-参数!D$4)&gt;=参数!D$3,-参数!D$3,0)</f>
        <v>1.4259999999999995E-2</v>
      </c>
      <c r="E61" s="4">
        <f>参数!E$3/365*(净价!$A61-参数!E$4)+IF(参数!E$3/365*(净价!$A61-参数!E$4)&gt;=参数!E$3,-参数!E$3,0)</f>
        <v>6.6547945205479464E-2</v>
      </c>
      <c r="F61" s="4">
        <f>参数!F$3/365*(净价!$A61-参数!F$4)+IF(参数!F$3/365*(净价!$A61-参数!F$4)&gt;=参数!F$3,-参数!F$3,0)</f>
        <v>6.1349315068493157E-2</v>
      </c>
    </row>
    <row r="62" spans="1:6" x14ac:dyDescent="0.15">
      <c r="A62" s="1">
        <v>42367</v>
      </c>
      <c r="B62" s="4">
        <f>参数!B$3/365*(净价!$A62-参数!B$4)+IF(参数!B$3/365*(净价!$A62-参数!B$4)&gt;=参数!B$3,-参数!B$3,0)</f>
        <v>6.3802739726027388E-2</v>
      </c>
      <c r="C62" s="4">
        <f>参数!C$3/365*(净价!$A62-参数!C$4)+IF(参数!C$3/365*(净价!$A62-参数!C$4)&gt;=参数!C$3,-参数!C$3,0)</f>
        <v>4.3547945205479457E-2</v>
      </c>
      <c r="D62" s="4">
        <f>参数!D$3/365*(净价!$A62-参数!D$4)+IF(参数!D$3/365*(净价!$A62-参数!D$4)&gt;=参数!D$3,-参数!D$3,0)</f>
        <v>1.4455342465753432E-2</v>
      </c>
      <c r="E62" s="4">
        <f>参数!E$3/365*(净价!$A62-参数!E$4)+IF(参数!E$3/365*(净价!$A62-参数!E$4)&gt;=参数!E$3,-参数!E$3,0)</f>
        <v>6.6739726027397264E-2</v>
      </c>
      <c r="F62" s="4">
        <f>参数!F$3/365*(净价!$A62-参数!F$4)+IF(参数!F$3/365*(净价!$A62-参数!F$4)&gt;=参数!F$3,-参数!F$3,0)</f>
        <v>6.1538082191780828E-2</v>
      </c>
    </row>
    <row r="63" spans="1:6" x14ac:dyDescent="0.15">
      <c r="A63" s="1">
        <v>42368</v>
      </c>
      <c r="B63" s="4">
        <f>参数!B$3/365*(净价!$A63-参数!B$4)+IF(参数!B$3/365*(净价!$A63-参数!B$4)&gt;=参数!B$3,-参数!B$3,0)</f>
        <v>6.3997260273972595E-2</v>
      </c>
      <c r="C63" s="4">
        <f>参数!C$3/365*(净价!$A63-参数!C$4)+IF(参数!C$3/365*(净价!$A63-参数!C$4)&gt;=参数!C$3,-参数!C$3,0)</f>
        <v>4.3780821917808223E-2</v>
      </c>
      <c r="D63" s="4">
        <f>参数!D$3/365*(净价!$A63-参数!D$4)+IF(参数!D$3/365*(净价!$A63-参数!D$4)&gt;=参数!D$3,-参数!D$3,0)</f>
        <v>1.4650684931506855E-2</v>
      </c>
      <c r="E63" s="4">
        <f>参数!E$3/365*(净价!$A63-参数!E$4)+IF(参数!E$3/365*(净价!$A63-参数!E$4)&gt;=参数!E$3,-参数!E$3,0)</f>
        <v>6.6931506849315078E-2</v>
      </c>
      <c r="F63" s="4">
        <f>参数!F$3/365*(净价!$A63-参数!F$4)+IF(参数!F$3/365*(净价!$A63-参数!F$4)&gt;=参数!F$3,-参数!F$3,0)</f>
        <v>6.1726849315068499E-2</v>
      </c>
    </row>
    <row r="64" spans="1:6" x14ac:dyDescent="0.15">
      <c r="A64" s="1">
        <v>42369</v>
      </c>
      <c r="B64" s="4">
        <f>参数!B$3/365*(净价!$A64-参数!B$4)+IF(参数!B$3/365*(净价!$A64-参数!B$4)&gt;=参数!B$3,-参数!B$3,0)</f>
        <v>6.4191780821917802E-2</v>
      </c>
      <c r="C64" s="4">
        <f>参数!C$3/365*(净价!$A64-参数!C$4)+IF(参数!C$3/365*(净价!$A64-参数!C$4)&gt;=参数!C$3,-参数!C$3,0)</f>
        <v>4.4013698630136988E-2</v>
      </c>
      <c r="D64" s="4">
        <f>参数!D$3/365*(净价!$A64-参数!D$4)+IF(参数!D$3/365*(净价!$A64-参数!D$4)&gt;=参数!D$3,-参数!D$3,0)</f>
        <v>1.4846027397260278E-2</v>
      </c>
      <c r="E64" s="4">
        <f>参数!E$3/365*(净价!$A64-参数!E$4)+IF(参数!E$3/365*(净价!$A64-参数!E$4)&gt;=参数!E$3,-参数!E$3,0)</f>
        <v>6.7123287671232879E-2</v>
      </c>
      <c r="F64" s="4">
        <f>参数!F$3/365*(净价!$A64-参数!F$4)+IF(参数!F$3/365*(净价!$A64-参数!F$4)&gt;=参数!F$3,-参数!F$3,0)</f>
        <v>6.1915616438356171E-2</v>
      </c>
    </row>
    <row r="65" spans="1:6" x14ac:dyDescent="0.15">
      <c r="A65" s="1">
        <v>42373</v>
      </c>
      <c r="B65" s="4">
        <f>参数!B$3/365*(净价!$A65-参数!B$4)+IF(参数!B$3/365*(净价!$A65-参数!B$4)&gt;=参数!B$3,-参数!B$3,0)</f>
        <v>6.4969863013698628E-2</v>
      </c>
      <c r="C65" s="4">
        <f>参数!C$3/365*(净价!$A65-参数!C$4)+IF(参数!C$3/365*(净价!$A65-参数!C$4)&gt;=参数!C$3,-参数!C$3,0)</f>
        <v>4.4945205479452063E-2</v>
      </c>
      <c r="D65" s="4">
        <f>参数!D$3/365*(净价!$A65-参数!D$4)+IF(参数!D$3/365*(净价!$A65-参数!D$4)&gt;=参数!D$3,-参数!D$3,0)</f>
        <v>1.562739726027397E-2</v>
      </c>
      <c r="E65" s="4">
        <f>参数!E$3/365*(净价!$A65-参数!E$4)+IF(参数!E$3/365*(净价!$A65-参数!E$4)&gt;=参数!E$3,-参数!E$3,0)</f>
        <v>6.7890410958904121E-2</v>
      </c>
      <c r="F65" s="4">
        <f>参数!F$3/365*(净价!$A65-参数!F$4)+IF(参数!F$3/365*(净价!$A65-参数!F$4)&gt;=参数!F$3,-参数!F$3,0)</f>
        <v>6.2670684931506862E-2</v>
      </c>
    </row>
    <row r="66" spans="1:6" x14ac:dyDescent="0.15">
      <c r="A66" s="1">
        <v>42374</v>
      </c>
      <c r="B66" s="4">
        <f>参数!B$3/365*(净价!$A66-参数!B$4)+IF(参数!B$3/365*(净价!$A66-参数!B$4)&gt;=参数!B$3,-参数!B$3,0)</f>
        <v>6.5164383561643835E-2</v>
      </c>
      <c r="C66" s="4">
        <f>参数!C$3/365*(净价!$A66-参数!C$4)+IF(参数!C$3/365*(净价!$A66-参数!C$4)&gt;=参数!C$3,-参数!C$3,0)</f>
        <v>4.5178082191780829E-2</v>
      </c>
      <c r="D66" s="4">
        <f>参数!D$3/365*(净价!$A66-参数!D$4)+IF(参数!D$3/365*(净价!$A66-参数!D$4)&gt;=参数!D$3,-参数!D$3,0)</f>
        <v>1.5822739726027393E-2</v>
      </c>
      <c r="E66" s="4">
        <f>参数!E$3/365*(净价!$A66-参数!E$4)+IF(参数!E$3/365*(净价!$A66-参数!E$4)&gt;=参数!E$3,-参数!E$3,0)</f>
        <v>6.8082191780821921E-2</v>
      </c>
      <c r="F66" s="4">
        <f>参数!F$3/365*(净价!$A66-参数!F$4)+IF(参数!F$3/365*(净价!$A66-参数!F$4)&gt;=参数!F$3,-参数!F$3,0)</f>
        <v>6.2859452054794526E-2</v>
      </c>
    </row>
    <row r="67" spans="1:6" x14ac:dyDescent="0.15">
      <c r="A67" s="1">
        <v>42375</v>
      </c>
      <c r="B67" s="4">
        <f>参数!B$3/365*(净价!$A67-参数!B$4)+IF(参数!B$3/365*(净价!$A67-参数!B$4)&gt;=参数!B$3,-参数!B$3,0)</f>
        <v>6.5358904109589028E-2</v>
      </c>
      <c r="C67" s="4">
        <f>参数!C$3/365*(净价!$A67-参数!C$4)+IF(参数!C$3/365*(净价!$A67-参数!C$4)&gt;=参数!C$3,-参数!C$3,0)</f>
        <v>4.5410958904109594E-2</v>
      </c>
      <c r="D67" s="4">
        <f>参数!D$3/365*(净价!$A67-参数!D$4)+IF(参数!D$3/365*(净价!$A67-参数!D$4)&gt;=参数!D$3,-参数!D$3,0)</f>
        <v>1.601808219178083E-2</v>
      </c>
      <c r="E67" s="4">
        <f>参数!E$3/365*(净价!$A67-参数!E$4)+IF(参数!E$3/365*(净价!$A67-参数!E$4)&gt;=参数!E$3,-参数!E$3,0)</f>
        <v>6.8273972602739735E-2</v>
      </c>
      <c r="F67" s="4">
        <f>参数!F$3/365*(净价!$A67-参数!F$4)+IF(参数!F$3/365*(净价!$A67-参数!F$4)&gt;=参数!F$3,-参数!F$3,0)</f>
        <v>6.3048219178082204E-2</v>
      </c>
    </row>
    <row r="68" spans="1:6" x14ac:dyDescent="0.15">
      <c r="A68" s="1">
        <v>42376</v>
      </c>
      <c r="B68" s="4">
        <f>参数!B$3/365*(净价!$A68-参数!B$4)+IF(参数!B$3/365*(净价!$A68-参数!B$4)&gt;=参数!B$3,-参数!B$3,0)</f>
        <v>6.5553424657534234E-2</v>
      </c>
      <c r="C68" s="4">
        <f>参数!C$3/365*(净价!$A68-参数!C$4)+IF(参数!C$3/365*(净价!$A68-参数!C$4)&gt;=参数!C$3,-参数!C$3,0)</f>
        <v>4.5643835616438359E-2</v>
      </c>
      <c r="D68" s="4">
        <f>参数!D$3/365*(净价!$A68-参数!D$4)+IF(参数!D$3/365*(净价!$A68-参数!D$4)&gt;=参数!D$3,-参数!D$3,0)</f>
        <v>1.6213424657534253E-2</v>
      </c>
      <c r="E68" s="4">
        <f>参数!E$3/365*(净价!$A68-参数!E$4)+IF(参数!E$3/365*(净价!$A68-参数!E$4)&gt;=参数!E$3,-参数!E$3,0)</f>
        <v>6.8465753424657536E-2</v>
      </c>
      <c r="F68" s="4">
        <f>参数!F$3/365*(净价!$A68-参数!F$4)+IF(参数!F$3/365*(净价!$A68-参数!F$4)&gt;=参数!F$3,-参数!F$3,0)</f>
        <v>6.3236986301369869E-2</v>
      </c>
    </row>
    <row r="69" spans="1:6" x14ac:dyDescent="0.15">
      <c r="A69" s="1">
        <v>42377</v>
      </c>
      <c r="B69" s="4">
        <f>参数!B$3/365*(净价!$A69-参数!B$4)+IF(参数!B$3/365*(净价!$A69-参数!B$4)&gt;=参数!B$3,-参数!B$3,0)</f>
        <v>6.5747945205479441E-2</v>
      </c>
      <c r="C69" s="4">
        <f>参数!C$3/365*(净价!$A69-参数!C$4)+IF(参数!C$3/365*(净价!$A69-参数!C$4)&gt;=参数!C$3,-参数!C$3,0)</f>
        <v>4.5876712328767132E-2</v>
      </c>
      <c r="D69" s="4">
        <f>参数!D$3/365*(净价!$A69-参数!D$4)+IF(参数!D$3/365*(净价!$A69-参数!D$4)&gt;=参数!D$3,-参数!D$3,0)</f>
        <v>1.6408767123287676E-2</v>
      </c>
      <c r="E69" s="4">
        <f>参数!E$3/365*(净价!$A69-参数!E$4)+IF(参数!E$3/365*(净价!$A69-参数!E$4)&gt;=参数!E$3,-参数!E$3,0)</f>
        <v>6.865753424657535E-2</v>
      </c>
      <c r="F69" s="4">
        <f>参数!F$3/365*(净价!$A69-参数!F$4)+IF(参数!F$3/365*(净价!$A69-参数!F$4)&gt;=参数!F$3,-参数!F$3,0)</f>
        <v>6.3425753424657547E-2</v>
      </c>
    </row>
    <row r="70" spans="1:6" x14ac:dyDescent="0.15">
      <c r="A70" s="1">
        <v>42380</v>
      </c>
      <c r="B70" s="4">
        <f>参数!B$3/365*(净价!$A70-参数!B$4)+IF(参数!B$3/365*(净价!$A70-参数!B$4)&gt;=参数!B$3,-参数!B$3,0)</f>
        <v>6.6331506849315061E-2</v>
      </c>
      <c r="C70" s="4">
        <f>参数!C$3/365*(净价!$A70-参数!C$4)+IF(参数!C$3/365*(净价!$A70-参数!C$4)&gt;=参数!C$3,-参数!C$3,0)</f>
        <v>4.6575342465753428E-2</v>
      </c>
      <c r="D70" s="4">
        <f>参数!D$3/365*(净价!$A70-参数!D$4)+IF(参数!D$3/365*(净价!$A70-参数!D$4)&gt;=参数!D$3,-参数!D$3,0)</f>
        <v>1.6994794520547946E-2</v>
      </c>
      <c r="E70" s="4">
        <f>参数!E$3/365*(净价!$A70-参数!E$4)+IF(参数!E$3/365*(净价!$A70-参数!E$4)&gt;=参数!E$3,-参数!E$3,0)</f>
        <v>6.9232876712328778E-2</v>
      </c>
      <c r="F70" s="4">
        <f>参数!F$3/365*(净价!$A70-参数!F$4)+IF(参数!F$3/365*(净价!$A70-参数!F$4)&gt;=参数!F$3,-参数!F$3,0)</f>
        <v>6.3992054794520553E-2</v>
      </c>
    </row>
    <row r="71" spans="1:6" x14ac:dyDescent="0.15">
      <c r="A71" s="1">
        <v>42381</v>
      </c>
      <c r="B71" s="4">
        <f>参数!B$3/365*(净价!$A71-参数!B$4)+IF(参数!B$3/365*(净价!$A71-参数!B$4)&gt;=参数!B$3,-参数!B$3,0)</f>
        <v>6.6526027397260268E-2</v>
      </c>
      <c r="C71" s="4">
        <f>参数!C$3/365*(净价!$A71-参数!C$4)+IF(参数!C$3/365*(净价!$A71-参数!C$4)&gt;=参数!C$3,-参数!C$3,0)</f>
        <v>4.68082191780822E-2</v>
      </c>
      <c r="D71" s="4">
        <f>参数!D$3/365*(净价!$A71-参数!D$4)+IF(参数!D$3/365*(净价!$A71-参数!D$4)&gt;=参数!D$3,-参数!D$3,0)</f>
        <v>1.7190136986301369E-2</v>
      </c>
      <c r="E71" s="4">
        <f>参数!E$3/365*(净价!$A71-参数!E$4)+IF(参数!E$3/365*(净价!$A71-参数!E$4)&gt;=参数!E$3,-参数!E$3,0)</f>
        <v>6.9424657534246578E-2</v>
      </c>
      <c r="F71" s="4">
        <f>参数!F$3/365*(净价!$A71-参数!F$4)+IF(参数!F$3/365*(净价!$A71-参数!F$4)&gt;=参数!F$3,-参数!F$3,0)</f>
        <v>6.4180821917808231E-2</v>
      </c>
    </row>
    <row r="72" spans="1:6" x14ac:dyDescent="0.15">
      <c r="A72" s="1">
        <v>42382</v>
      </c>
      <c r="B72" s="4">
        <f>参数!B$3/365*(净价!$A72-参数!B$4)+IF(参数!B$3/365*(净价!$A72-参数!B$4)&gt;=参数!B$3,-参数!B$3,0)</f>
        <v>6.6720547945205474E-2</v>
      </c>
      <c r="C72" s="4">
        <f>参数!C$3/365*(净价!$A72-参数!C$4)+IF(参数!C$3/365*(净价!$A72-参数!C$4)&gt;=参数!C$3,-参数!C$3,0)</f>
        <v>4.7041095890410965E-2</v>
      </c>
      <c r="D72" s="4">
        <f>参数!D$3/365*(净价!$A72-参数!D$4)+IF(参数!D$3/365*(净价!$A72-参数!D$4)&gt;=参数!D$3,-参数!D$3,0)</f>
        <v>1.7385479452054792E-2</v>
      </c>
      <c r="E72" s="4">
        <f>参数!E$3/365*(净价!$A72-参数!E$4)+IF(参数!E$3/365*(净价!$A72-参数!E$4)&gt;=参数!E$3,-参数!E$3,0)</f>
        <v>6.9616438356164392E-2</v>
      </c>
      <c r="F72" s="4">
        <f>参数!F$3/365*(净价!$A72-参数!F$4)+IF(参数!F$3/365*(净价!$A72-参数!F$4)&gt;=参数!F$3,-参数!F$3,0)</f>
        <v>6.4369589041095895E-2</v>
      </c>
    </row>
    <row r="73" spans="1:6" x14ac:dyDescent="0.15">
      <c r="A73" s="1">
        <v>42383</v>
      </c>
      <c r="B73" s="4">
        <f>参数!B$3/365*(净价!$A73-参数!B$4)+IF(参数!B$3/365*(净价!$A73-参数!B$4)&gt;=参数!B$3,-参数!B$3,0)</f>
        <v>6.6915068493150681E-2</v>
      </c>
      <c r="C73" s="4">
        <f>参数!C$3/365*(净价!$A73-参数!C$4)+IF(参数!C$3/365*(净价!$A73-参数!C$4)&gt;=参数!C$3,-参数!C$3,0)</f>
        <v>4.7273972602739731E-2</v>
      </c>
      <c r="D73" s="4">
        <f>参数!D$3/365*(净价!$A73-参数!D$4)+IF(参数!D$3/365*(净价!$A73-参数!D$4)&gt;=参数!D$3,-参数!D$3,0)</f>
        <v>1.7580821917808215E-2</v>
      </c>
      <c r="E73" s="4">
        <f>参数!E$3/365*(净价!$A73-参数!E$4)+IF(参数!E$3/365*(净价!$A73-参数!E$4)&gt;=参数!E$3,-参数!E$3,0)</f>
        <v>6.9808219178082193E-2</v>
      </c>
      <c r="F73" s="4">
        <f>参数!F$3/365*(净价!$A73-参数!F$4)+IF(参数!F$3/365*(净价!$A73-参数!F$4)&gt;=参数!F$3,-参数!F$3,0)</f>
        <v>6.4558356164383573E-2</v>
      </c>
    </row>
    <row r="74" spans="1:6" x14ac:dyDescent="0.15">
      <c r="A74" s="1">
        <v>42384</v>
      </c>
      <c r="B74" s="4">
        <f>参数!B$3/365*(净价!$A74-参数!B$4)+IF(参数!B$3/365*(净价!$A74-参数!B$4)&gt;=参数!B$3,-参数!B$3,0)</f>
        <v>6.7109589041095888E-2</v>
      </c>
      <c r="C74" s="4">
        <f>参数!C$3/365*(净价!$A74-参数!C$4)+IF(参数!C$3/365*(净价!$A74-参数!C$4)&gt;=参数!C$3,-参数!C$3,0)</f>
        <v>4.7506849315068496E-2</v>
      </c>
      <c r="D74" s="4">
        <f>参数!D$3/365*(净价!$A74-参数!D$4)+IF(参数!D$3/365*(净价!$A74-参数!D$4)&gt;=参数!D$3,-参数!D$3,0)</f>
        <v>1.7776164383561652E-2</v>
      </c>
      <c r="E74" s="4">
        <f>参数!E$3/365*(净价!$A74-参数!E$4)+IF(参数!E$3/365*(净价!$A74-参数!E$4)&gt;=参数!E$3,-参数!E$3,0)</f>
        <v>0</v>
      </c>
      <c r="F74" s="4">
        <f>参数!F$3/365*(净价!$A74-参数!F$4)+IF(参数!F$3/365*(净价!$A74-参数!F$4)&gt;=参数!F$3,-参数!F$3,0)</f>
        <v>6.4747123287671238E-2</v>
      </c>
    </row>
    <row r="75" spans="1:6" x14ac:dyDescent="0.15">
      <c r="A75" s="1">
        <v>42387</v>
      </c>
      <c r="B75" s="4">
        <f>参数!B$3/365*(净价!$A75-参数!B$4)+IF(参数!B$3/365*(净价!$A75-参数!B$4)&gt;=参数!B$3,-参数!B$3,0)</f>
        <v>6.7693150684931494E-2</v>
      </c>
      <c r="C75" s="4">
        <f>参数!C$3/365*(净价!$A75-参数!C$4)+IF(参数!C$3/365*(净价!$A75-参数!C$4)&gt;=参数!C$3,-参数!C$3,0)</f>
        <v>4.8205479452054799E-2</v>
      </c>
      <c r="D75" s="4">
        <f>参数!D$3/365*(净价!$A75-参数!D$4)+IF(参数!D$3/365*(净价!$A75-参数!D$4)&gt;=参数!D$3,-参数!D$3,0)</f>
        <v>1.8362191780821921E-2</v>
      </c>
      <c r="E75" s="4">
        <f>参数!E$3/365*(净价!$A75-参数!E$4)+IF(参数!E$3/365*(净价!$A75-参数!E$4)&gt;=参数!E$3,-参数!E$3,0)</f>
        <v>5.753424657534284E-4</v>
      </c>
      <c r="F75" s="4">
        <f>参数!F$3/365*(净价!$A75-参数!F$4)+IF(参数!F$3/365*(净价!$A75-参数!F$4)&gt;=参数!F$3,-参数!F$3,0)</f>
        <v>6.5313424657534258E-2</v>
      </c>
    </row>
    <row r="76" spans="1:6" x14ac:dyDescent="0.15">
      <c r="A76" s="1">
        <v>42388</v>
      </c>
      <c r="B76" s="4">
        <f>参数!B$3/365*(净价!$A76-参数!B$4)+IF(参数!B$3/365*(净价!$A76-参数!B$4)&gt;=参数!B$3,-参数!B$3,0)</f>
        <v>6.7887671232876701E-2</v>
      </c>
      <c r="C76" s="4">
        <f>参数!C$3/365*(净价!$A76-参数!C$4)+IF(参数!C$3/365*(净价!$A76-参数!C$4)&gt;=参数!C$3,-参数!C$3,0)</f>
        <v>4.8438356164383564E-2</v>
      </c>
      <c r="D76" s="4">
        <f>参数!D$3/365*(净价!$A76-参数!D$4)+IF(参数!D$3/365*(净价!$A76-参数!D$4)&gt;=参数!D$3,-参数!D$3,0)</f>
        <v>1.8557534246575344E-2</v>
      </c>
      <c r="E76" s="4">
        <f>参数!E$3/365*(净价!$A76-参数!E$4)+IF(参数!E$3/365*(净价!$A76-参数!E$4)&gt;=参数!E$3,-参数!E$3,0)</f>
        <v>7.6712328767122862E-4</v>
      </c>
      <c r="F76" s="4">
        <f>参数!F$3/365*(净价!$A76-参数!F$4)+IF(参数!F$3/365*(净价!$A76-参数!F$4)&gt;=参数!F$3,-参数!F$3,0)</f>
        <v>6.5502191780821922E-2</v>
      </c>
    </row>
    <row r="77" spans="1:6" x14ac:dyDescent="0.15">
      <c r="A77" s="1">
        <v>42389</v>
      </c>
      <c r="B77" s="4">
        <f>参数!B$3/365*(净价!$A77-参数!B$4)+IF(参数!B$3/365*(净价!$A77-参数!B$4)&gt;=参数!B$3,-参数!B$3,0)</f>
        <v>6.8082191780821907E-2</v>
      </c>
      <c r="C77" s="4">
        <f>参数!C$3/365*(净价!$A77-参数!C$4)+IF(参数!C$3/365*(净价!$A77-参数!C$4)&gt;=参数!C$3,-参数!C$3,0)</f>
        <v>4.8671232876712336E-2</v>
      </c>
      <c r="D77" s="4">
        <f>参数!D$3/365*(净价!$A77-参数!D$4)+IF(参数!D$3/365*(净价!$A77-参数!D$4)&gt;=参数!D$3,-参数!D$3,0)</f>
        <v>1.8752876712328767E-2</v>
      </c>
      <c r="E77" s="4">
        <f>参数!E$3/365*(净价!$A77-参数!E$4)+IF(参数!E$3/365*(净价!$A77-参数!E$4)&gt;=参数!E$3,-参数!E$3,0)</f>
        <v>9.5890410958904271E-4</v>
      </c>
      <c r="F77" s="4">
        <f>参数!F$3/365*(净价!$A77-参数!F$4)+IF(参数!F$3/365*(净价!$A77-参数!F$4)&gt;=参数!F$3,-参数!F$3,0)</f>
        <v>6.56909589041096E-2</v>
      </c>
    </row>
    <row r="78" spans="1:6" x14ac:dyDescent="0.15">
      <c r="A78" s="1">
        <v>42390</v>
      </c>
      <c r="B78" s="4">
        <f>参数!B$3/365*(净价!$A78-参数!B$4)+IF(参数!B$3/365*(净价!$A78-参数!B$4)&gt;=参数!B$3,-参数!B$3,0)</f>
        <v>6.8276712328767114E-2</v>
      </c>
      <c r="C78" s="4">
        <f>参数!C$3/365*(净价!$A78-参数!C$4)+IF(参数!C$3/365*(净价!$A78-参数!C$4)&gt;=参数!C$3,-参数!C$3,0)</f>
        <v>4.8904109589041102E-2</v>
      </c>
      <c r="D78" s="4">
        <f>参数!D$3/365*(净价!$A78-参数!D$4)+IF(参数!D$3/365*(净价!$A78-参数!D$4)&gt;=参数!D$3,-参数!D$3,0)</f>
        <v>1.894821917808219E-2</v>
      </c>
      <c r="E78" s="4">
        <f>参数!E$3/365*(净价!$A78-参数!E$4)+IF(参数!E$3/365*(净价!$A78-参数!E$4)&gt;=参数!E$3,-参数!E$3,0)</f>
        <v>1.1506849315068429E-3</v>
      </c>
      <c r="F78" s="4">
        <f>参数!F$3/365*(净价!$A78-参数!F$4)+IF(参数!F$3/365*(净价!$A78-参数!F$4)&gt;=参数!F$3,-参数!F$3,0)</f>
        <v>6.5879726027397265E-2</v>
      </c>
    </row>
    <row r="79" spans="1:6" x14ac:dyDescent="0.15">
      <c r="A79" s="1">
        <v>42391</v>
      </c>
      <c r="B79" s="4">
        <f>参数!B$3/365*(净价!$A79-参数!B$4)+IF(参数!B$3/365*(净价!$A79-参数!B$4)&gt;=参数!B$3,-参数!B$3,0)</f>
        <v>6.8471232876712321E-2</v>
      </c>
      <c r="C79" s="4">
        <f>参数!C$3/365*(净价!$A79-参数!C$4)+IF(参数!C$3/365*(净价!$A79-参数!C$4)&gt;=参数!C$3,-参数!C$3,0)</f>
        <v>4.9136986301369867E-2</v>
      </c>
      <c r="D79" s="4">
        <f>参数!D$3/365*(净价!$A79-参数!D$4)+IF(参数!D$3/365*(净价!$A79-参数!D$4)&gt;=参数!D$3,-参数!D$3,0)</f>
        <v>1.9143561643835613E-2</v>
      </c>
      <c r="E79" s="4">
        <f>参数!E$3/365*(净价!$A79-参数!E$4)+IF(参数!E$3/365*(净价!$A79-参数!E$4)&gt;=参数!E$3,-参数!E$3,0)</f>
        <v>1.342465753424657E-3</v>
      </c>
      <c r="F79" s="4">
        <f>参数!F$3/365*(净价!$A79-参数!F$4)+IF(参数!F$3/365*(净价!$A79-参数!F$4)&gt;=参数!F$3,-参数!F$3,0)</f>
        <v>6.6068493150684943E-2</v>
      </c>
    </row>
    <row r="80" spans="1:6" x14ac:dyDescent="0.15">
      <c r="A80" s="1">
        <v>42394</v>
      </c>
      <c r="B80" s="4">
        <f>参数!B$3/365*(净价!$A80-参数!B$4)+IF(参数!B$3/365*(净价!$A80-参数!B$4)&gt;=参数!B$3,-参数!B$3,0)</f>
        <v>6.9054794520547941E-2</v>
      </c>
      <c r="C80" s="4">
        <f>参数!C$3/365*(净价!$A80-参数!C$4)+IF(参数!C$3/365*(净价!$A80-参数!C$4)&gt;=参数!C$3,-参数!C$3,0)</f>
        <v>4.983561643835617E-2</v>
      </c>
      <c r="D80" s="4">
        <f>参数!D$3/365*(净价!$A80-参数!D$4)+IF(参数!D$3/365*(净价!$A80-参数!D$4)&gt;=参数!D$3,-参数!D$3,0)</f>
        <v>1.9729589041095896E-2</v>
      </c>
      <c r="E80" s="4">
        <f>参数!E$3/365*(净价!$A80-参数!E$4)+IF(参数!E$3/365*(净价!$A80-参数!E$4)&gt;=参数!E$3,-参数!E$3,0)</f>
        <v>1.9178082191780854E-3</v>
      </c>
      <c r="F80" s="4">
        <f>参数!F$3/365*(净价!$A80-参数!F$4)+IF(参数!F$3/365*(净价!$A80-参数!F$4)&gt;=参数!F$3,-参数!F$3,0)</f>
        <v>6.6634794520547949E-2</v>
      </c>
    </row>
    <row r="81" spans="1:6" x14ac:dyDescent="0.15">
      <c r="A81" s="1">
        <v>42395</v>
      </c>
      <c r="B81" s="4">
        <f>参数!B$3/365*(净价!$A81-参数!B$4)+IF(参数!B$3/365*(净价!$A81-参数!B$4)&gt;=参数!B$3,-参数!B$3,0)</f>
        <v>6.9249315068493147E-2</v>
      </c>
      <c r="C81" s="4">
        <f>参数!C$3/365*(净价!$A81-参数!C$4)+IF(参数!C$3/365*(净价!$A81-参数!C$4)&gt;=参数!C$3,-参数!C$3,0)</f>
        <v>5.0068493150684935E-2</v>
      </c>
      <c r="D81" s="4">
        <f>参数!D$3/365*(净价!$A81-参数!D$4)+IF(参数!D$3/365*(净价!$A81-参数!D$4)&gt;=参数!D$3,-参数!D$3,0)</f>
        <v>1.9924931506849319E-2</v>
      </c>
      <c r="E81" s="4">
        <f>参数!E$3/365*(净价!$A81-参数!E$4)+IF(参数!E$3/365*(净价!$A81-参数!E$4)&gt;=参数!E$3,-参数!E$3,0)</f>
        <v>2.1095890410958856E-3</v>
      </c>
      <c r="F81" s="4">
        <f>参数!F$3/365*(净价!$A81-参数!F$4)+IF(参数!F$3/365*(净价!$A81-参数!F$4)&gt;=参数!F$3,-参数!F$3,0)</f>
        <v>6.6823561643835627E-2</v>
      </c>
    </row>
    <row r="82" spans="1:6" x14ac:dyDescent="0.15">
      <c r="A82" s="1">
        <v>42396</v>
      </c>
      <c r="B82" s="4">
        <f>参数!B$3/365*(净价!$A82-参数!B$4)+IF(参数!B$3/365*(净价!$A82-参数!B$4)&gt;=参数!B$3,-参数!B$3,0)</f>
        <v>6.9443835616438354E-2</v>
      </c>
      <c r="C82" s="4">
        <f>参数!C$3/365*(净价!$A82-参数!C$4)+IF(参数!C$3/365*(净价!$A82-参数!C$4)&gt;=参数!C$3,-参数!C$3,0)</f>
        <v>5.0301369863013708E-2</v>
      </c>
      <c r="D82" s="4">
        <f>参数!D$3/365*(净价!$A82-参数!D$4)+IF(参数!D$3/365*(净价!$A82-参数!D$4)&gt;=参数!D$3,-参数!D$3,0)</f>
        <v>2.0120273972602742E-2</v>
      </c>
      <c r="E82" s="4">
        <f>参数!E$3/365*(净价!$A82-参数!E$4)+IF(参数!E$3/365*(净价!$A82-参数!E$4)&gt;=参数!E$3,-参数!E$3,0)</f>
        <v>2.3013698630136997E-3</v>
      </c>
      <c r="F82" s="4">
        <f>参数!F$3/365*(净价!$A82-参数!F$4)+IF(参数!F$3/365*(净价!$A82-参数!F$4)&gt;=参数!F$3,-参数!F$3,0)</f>
        <v>6.7012328767123291E-2</v>
      </c>
    </row>
    <row r="83" spans="1:6" x14ac:dyDescent="0.15">
      <c r="A83" s="1">
        <v>42397</v>
      </c>
      <c r="B83" s="4">
        <f>参数!B$3/365*(净价!$A83-参数!B$4)+IF(参数!B$3/365*(净价!$A83-参数!B$4)&gt;=参数!B$3,-参数!B$3,0)</f>
        <v>6.9638356164383561E-2</v>
      </c>
      <c r="C83" s="4">
        <f>参数!C$3/365*(净价!$A83-参数!C$4)+IF(参数!C$3/365*(净价!$A83-参数!C$4)&gt;=参数!C$3,-参数!C$3,0)</f>
        <v>5.0534246575342473E-2</v>
      </c>
      <c r="D83" s="4">
        <f>参数!D$3/365*(净价!$A83-参数!D$4)+IF(参数!D$3/365*(净价!$A83-参数!D$4)&gt;=参数!D$3,-参数!D$3,0)</f>
        <v>2.0315616438356165E-2</v>
      </c>
      <c r="E83" s="4">
        <f>参数!E$3/365*(净价!$A83-参数!E$4)+IF(参数!E$3/365*(净价!$A83-参数!E$4)&gt;=参数!E$3,-参数!E$3,0)</f>
        <v>2.4931506849315138E-3</v>
      </c>
      <c r="F83" s="4">
        <f>参数!F$3/365*(净价!$A83-参数!F$4)+IF(参数!F$3/365*(净价!$A83-参数!F$4)&gt;=参数!F$3,-参数!F$3,0)</f>
        <v>6.720109589041097E-2</v>
      </c>
    </row>
    <row r="84" spans="1:6" x14ac:dyDescent="0.15">
      <c r="A84" s="1">
        <v>42398</v>
      </c>
      <c r="B84" s="4">
        <f>参数!B$3/365*(净价!$A84-参数!B$4)+IF(参数!B$3/365*(净价!$A84-参数!B$4)&gt;=参数!B$3,-参数!B$3,0)</f>
        <v>6.9832876712328754E-2</v>
      </c>
      <c r="C84" s="4">
        <f>参数!C$3/365*(净价!$A84-参数!C$4)+IF(参数!C$3/365*(净价!$A84-参数!C$4)&gt;=参数!C$3,-参数!C$3,0)</f>
        <v>5.0767123287671238E-2</v>
      </c>
      <c r="D84" s="4">
        <f>参数!D$3/365*(净价!$A84-参数!D$4)+IF(参数!D$3/365*(净价!$A84-参数!D$4)&gt;=参数!D$3,-参数!D$3,0)</f>
        <v>2.0510958904109589E-2</v>
      </c>
      <c r="E84" s="4">
        <f>参数!E$3/365*(净价!$A84-参数!E$4)+IF(参数!E$3/365*(净价!$A84-参数!E$4)&gt;=参数!E$3,-参数!E$3,0)</f>
        <v>2.684931506849314E-3</v>
      </c>
      <c r="F84" s="4">
        <f>参数!F$3/365*(净价!$A84-参数!F$4)+IF(参数!F$3/365*(净价!$A84-参数!F$4)&gt;=参数!F$3,-参数!F$3,0)</f>
        <v>6.7389863013698634E-2</v>
      </c>
    </row>
    <row r="85" spans="1:6" x14ac:dyDescent="0.15">
      <c r="A85" s="1">
        <v>42401</v>
      </c>
      <c r="B85" s="4">
        <f>参数!B$3/365*(净价!$A85-参数!B$4)+IF(参数!B$3/365*(净价!$A85-参数!B$4)&gt;=参数!B$3,-参数!B$3,0)</f>
        <v>7.0416438356164374E-2</v>
      </c>
      <c r="C85" s="4">
        <f>参数!C$3/365*(净价!$A85-参数!C$4)+IF(参数!C$3/365*(净价!$A85-参数!C$4)&gt;=参数!C$3,-参数!C$3,0)</f>
        <v>5.1465753424657541E-2</v>
      </c>
      <c r="D85" s="4">
        <f>参数!D$3/365*(净价!$A85-参数!D$4)+IF(参数!D$3/365*(净价!$A85-参数!D$4)&gt;=参数!D$3,-参数!D$3,0)</f>
        <v>2.1096986301369872E-2</v>
      </c>
      <c r="E85" s="4">
        <f>参数!E$3/365*(净价!$A85-参数!E$4)+IF(参数!E$3/365*(净价!$A85-参数!E$4)&gt;=参数!E$3,-参数!E$3,0)</f>
        <v>3.2602739726027424E-3</v>
      </c>
      <c r="F85" s="4">
        <f>参数!F$3/365*(净价!$A85-参数!F$4)+IF(参数!F$3/365*(净价!$A85-参数!F$4)&gt;=参数!F$3,-参数!F$3,0)</f>
        <v>6.7956164383561654E-2</v>
      </c>
    </row>
    <row r="86" spans="1:6" x14ac:dyDescent="0.15">
      <c r="A86" s="1">
        <v>42402</v>
      </c>
      <c r="B86" s="4">
        <f>参数!B$3/365*(净价!$A86-参数!B$4)+IF(参数!B$3/365*(净价!$A86-参数!B$4)&gt;=参数!B$3,-参数!B$3,0)</f>
        <v>7.061095890410958E-2</v>
      </c>
      <c r="C86" s="4">
        <f>参数!C$3/365*(净价!$A86-参数!C$4)+IF(参数!C$3/365*(净价!$A86-参数!C$4)&gt;=参数!C$3,-参数!C$3,0)</f>
        <v>5.1698630136986307E-2</v>
      </c>
      <c r="D86" s="4">
        <f>参数!D$3/365*(净价!$A86-参数!D$4)+IF(参数!D$3/365*(净价!$A86-参数!D$4)&gt;=参数!D$3,-参数!D$3,0)</f>
        <v>2.1292328767123295E-2</v>
      </c>
      <c r="E86" s="4">
        <f>参数!E$3/365*(净价!$A86-参数!E$4)+IF(参数!E$3/365*(净价!$A86-参数!E$4)&gt;=参数!E$3,-参数!E$3,0)</f>
        <v>3.4520547945205426E-3</v>
      </c>
      <c r="F86" s="4">
        <f>参数!F$3/365*(净价!$A86-参数!F$4)+IF(参数!F$3/365*(净价!$A86-参数!F$4)&gt;=参数!F$3,-参数!F$3,0)</f>
        <v>6.8144931506849318E-2</v>
      </c>
    </row>
    <row r="87" spans="1:6" x14ac:dyDescent="0.15">
      <c r="A87" s="1">
        <v>42403</v>
      </c>
      <c r="B87" s="4">
        <f>参数!B$3/365*(净价!$A87-参数!B$4)+IF(参数!B$3/365*(净价!$A87-参数!B$4)&gt;=参数!B$3,-参数!B$3,0)</f>
        <v>7.0805479452054787E-2</v>
      </c>
      <c r="C87" s="4">
        <f>参数!C$3/365*(净价!$A87-参数!C$4)+IF(参数!C$3/365*(净价!$A87-参数!C$4)&gt;=参数!C$3,-参数!C$3,0)</f>
        <v>5.1931506849315072E-2</v>
      </c>
      <c r="D87" s="4">
        <f>参数!D$3/365*(净价!$A87-参数!D$4)+IF(参数!D$3/365*(净价!$A87-参数!D$4)&gt;=参数!D$3,-参数!D$3,0)</f>
        <v>2.1487671232876718E-2</v>
      </c>
      <c r="E87" s="4">
        <f>参数!E$3/365*(净价!$A87-参数!E$4)+IF(参数!E$3/365*(净价!$A87-参数!E$4)&gt;=参数!E$3,-参数!E$3,0)</f>
        <v>3.6438356164383567E-3</v>
      </c>
      <c r="F87" s="4">
        <f>参数!F$3/365*(净价!$A87-参数!F$4)+IF(参数!F$3/365*(净价!$A87-参数!F$4)&gt;=参数!F$3,-参数!F$3,0)</f>
        <v>6.8333698630136996E-2</v>
      </c>
    </row>
    <row r="88" spans="1:6" x14ac:dyDescent="0.15">
      <c r="A88" s="1">
        <v>42404</v>
      </c>
      <c r="B88" s="4">
        <f>参数!B$3/365*(净价!$A88-参数!B$4)+IF(参数!B$3/365*(净价!$A88-参数!B$4)&gt;=参数!B$3,-参数!B$3,0)</f>
        <v>0</v>
      </c>
      <c r="C88" s="4">
        <f>参数!C$3/365*(净价!$A88-参数!C$4)+IF(参数!C$3/365*(净价!$A88-参数!C$4)&gt;=参数!C$3,-参数!C$3,0)</f>
        <v>5.2164383561643844E-2</v>
      </c>
      <c r="D88" s="4">
        <f>参数!D$3/365*(净价!$A88-参数!D$4)+IF(参数!D$3/365*(净价!$A88-参数!D$4)&gt;=参数!D$3,-参数!D$3,0)</f>
        <v>2.1683013698630141E-2</v>
      </c>
      <c r="E88" s="4">
        <f>参数!E$3/365*(净价!$A88-参数!E$4)+IF(参数!E$3/365*(净价!$A88-参数!E$4)&gt;=参数!E$3,-参数!E$3,0)</f>
        <v>3.8356164383561708E-3</v>
      </c>
      <c r="F88" s="4">
        <f>参数!F$3/365*(净价!$A88-参数!F$4)+IF(参数!F$3/365*(净价!$A88-参数!F$4)&gt;=参数!F$3,-参数!F$3,0)</f>
        <v>6.8522465753424661E-2</v>
      </c>
    </row>
    <row r="89" spans="1:6" x14ac:dyDescent="0.15">
      <c r="A89" s="1">
        <v>42405</v>
      </c>
      <c r="B89" s="4">
        <f>参数!B$3/365*(净价!$A89-参数!B$4)+IF(参数!B$3/365*(净价!$A89-参数!B$4)&gt;=参数!B$3,-参数!B$3,0)</f>
        <v>1.9452054794520668E-4</v>
      </c>
      <c r="C89" s="4">
        <f>参数!C$3/365*(净价!$A89-参数!C$4)+IF(参数!C$3/365*(净价!$A89-参数!C$4)&gt;=参数!C$3,-参数!C$3,0)</f>
        <v>5.239726027397261E-2</v>
      </c>
      <c r="D89" s="4">
        <f>参数!D$3/365*(净价!$A89-参数!D$4)+IF(参数!D$3/365*(净价!$A89-参数!D$4)&gt;=参数!D$3,-参数!D$3,0)</f>
        <v>2.1878356164383564E-2</v>
      </c>
      <c r="E89" s="4">
        <f>参数!E$3/365*(净价!$A89-参数!E$4)+IF(参数!E$3/365*(净价!$A89-参数!E$4)&gt;=参数!E$3,-参数!E$3,0)</f>
        <v>4.027397260273971E-3</v>
      </c>
      <c r="F89" s="4">
        <f>参数!F$3/365*(净价!$A89-参数!F$4)+IF(参数!F$3/365*(净价!$A89-参数!F$4)&gt;=参数!F$3,-参数!F$3,0)</f>
        <v>6.8711232876712339E-2</v>
      </c>
    </row>
    <row r="90" spans="1:6" x14ac:dyDescent="0.15">
      <c r="A90" s="1">
        <v>42415</v>
      </c>
      <c r="B90" s="4">
        <f>参数!B$3/365*(净价!$A90-参数!B$4)+IF(参数!B$3/365*(净价!$A90-参数!B$4)&gt;=参数!B$3,-参数!B$3,0)</f>
        <v>2.1397260273972596E-3</v>
      </c>
      <c r="C90" s="4">
        <f>参数!C$3/365*(净价!$A90-参数!C$4)+IF(参数!C$3/365*(净价!$A90-参数!C$4)&gt;=参数!C$3,-参数!C$3,0)</f>
        <v>5.4726027397260284E-2</v>
      </c>
      <c r="D90" s="4">
        <f>参数!D$3/365*(净价!$A90-参数!D$4)+IF(参数!D$3/365*(净价!$A90-参数!D$4)&gt;=参数!D$3,-参数!D$3,0)</f>
        <v>2.3831780821917808E-2</v>
      </c>
      <c r="E90" s="4">
        <f>参数!E$3/365*(净价!$A90-参数!E$4)+IF(参数!E$3/365*(净价!$A90-参数!E$4)&gt;=参数!E$3,-参数!E$3,0)</f>
        <v>5.9452054794520565E-3</v>
      </c>
      <c r="F90" s="4">
        <f>参数!F$3/365*(净价!$A90-参数!F$4)+IF(参数!F$3/365*(净价!$A90-参数!F$4)&gt;=参数!F$3,-参数!F$3,0)</f>
        <v>1.6989041095890473E-3</v>
      </c>
    </row>
    <row r="91" spans="1:6" x14ac:dyDescent="0.15">
      <c r="A91" s="1">
        <v>42416</v>
      </c>
      <c r="B91" s="4">
        <f>参数!B$3/365*(净价!$A91-参数!B$4)+IF(参数!B$3/365*(净价!$A91-参数!B$4)&gt;=参数!B$3,-参数!B$3,0)</f>
        <v>2.3342465753424663E-3</v>
      </c>
      <c r="C91" s="4">
        <f>参数!C$3/365*(净价!$A91-参数!C$4)+IF(参数!C$3/365*(净价!$A91-参数!C$4)&gt;=参数!C$3,-参数!C$3,0)</f>
        <v>5.4958904109589049E-2</v>
      </c>
      <c r="D91" s="4">
        <f>参数!D$3/365*(净价!$A91-参数!D$4)+IF(参数!D$3/365*(净价!$A91-参数!D$4)&gt;=参数!D$3,-参数!D$3,0)</f>
        <v>2.4027123287671232E-2</v>
      </c>
      <c r="E91" s="4">
        <f>参数!E$3/365*(净价!$A91-参数!E$4)+IF(参数!E$3/365*(净价!$A91-参数!E$4)&gt;=参数!E$3,-参数!E$3,0)</f>
        <v>6.1369863013698706E-3</v>
      </c>
      <c r="F91" s="4">
        <f>参数!F$3/365*(净价!$A91-参数!F$4)+IF(参数!F$3/365*(净价!$A91-参数!F$4)&gt;=参数!F$3,-参数!F$3,0)</f>
        <v>1.8876712328767115E-3</v>
      </c>
    </row>
    <row r="92" spans="1:6" x14ac:dyDescent="0.15">
      <c r="A92" s="1">
        <v>42417</v>
      </c>
      <c r="B92" s="4">
        <f>参数!B$3/365*(净价!$A92-参数!B$4)+IF(参数!B$3/365*(净价!$A92-参数!B$4)&gt;=参数!B$3,-参数!B$3,0)</f>
        <v>2.5287671232876729E-3</v>
      </c>
      <c r="C92" s="4">
        <f>参数!C$3/365*(净价!$A92-参数!C$4)+IF(参数!C$3/365*(净价!$A92-参数!C$4)&gt;=参数!C$3,-参数!C$3,0)</f>
        <v>5.5191780821917814E-2</v>
      </c>
      <c r="D92" s="4">
        <f>参数!D$3/365*(净价!$A92-参数!D$4)+IF(参数!D$3/365*(净价!$A92-参数!D$4)&gt;=参数!D$3,-参数!D$3,0)</f>
        <v>2.4222465753424655E-2</v>
      </c>
      <c r="E92" s="4">
        <f>参数!E$3/365*(净价!$A92-参数!E$4)+IF(参数!E$3/365*(净价!$A92-参数!E$4)&gt;=参数!E$3,-参数!E$3,0)</f>
        <v>6.3287671232876708E-3</v>
      </c>
      <c r="F92" s="4">
        <f>参数!F$3/365*(净价!$A92-参数!F$4)+IF(参数!F$3/365*(净价!$A92-参数!F$4)&gt;=参数!F$3,-参数!F$3,0)</f>
        <v>2.0764383561643895E-3</v>
      </c>
    </row>
    <row r="93" spans="1:6" x14ac:dyDescent="0.15">
      <c r="A93" s="1">
        <v>42418</v>
      </c>
      <c r="B93" s="4">
        <f>参数!B$3/365*(净价!$A93-参数!B$4)+IF(参数!B$3/365*(净价!$A93-参数!B$4)&gt;=参数!B$3,-参数!B$3,0)</f>
        <v>2.7232876712328796E-3</v>
      </c>
      <c r="C93" s="4">
        <f>参数!C$3/365*(净价!$A93-参数!C$4)+IF(参数!C$3/365*(净价!$A93-参数!C$4)&gt;=参数!C$3,-参数!C$3,0)</f>
        <v>5.542465753424658E-2</v>
      </c>
      <c r="D93" s="4">
        <f>参数!D$3/365*(净价!$A93-参数!D$4)+IF(参数!D$3/365*(净价!$A93-参数!D$4)&gt;=参数!D$3,-参数!D$3,0)</f>
        <v>2.4417808219178078E-2</v>
      </c>
      <c r="E93" s="4">
        <f>参数!E$3/365*(净价!$A93-参数!E$4)+IF(参数!E$3/365*(净价!$A93-参数!E$4)&gt;=参数!E$3,-参数!E$3,0)</f>
        <v>6.5205479452054849E-3</v>
      </c>
      <c r="F93" s="4">
        <f>参数!F$3/365*(净价!$A93-参数!F$4)+IF(参数!F$3/365*(净价!$A93-参数!F$4)&gt;=参数!F$3,-参数!F$3,0)</f>
        <v>2.2652054794520537E-3</v>
      </c>
    </row>
    <row r="94" spans="1:6" x14ac:dyDescent="0.15">
      <c r="A94" s="1">
        <v>42419</v>
      </c>
      <c r="B94" s="4">
        <f>参数!B$3/365*(净价!$A94-参数!B$4)+IF(参数!B$3/365*(净价!$A94-参数!B$4)&gt;=参数!B$3,-参数!B$3,0)</f>
        <v>2.9178082191780863E-3</v>
      </c>
      <c r="C94" s="4">
        <f>参数!C$3/365*(净价!$A94-参数!C$4)+IF(参数!C$3/365*(净价!$A94-参数!C$4)&gt;=参数!C$3,-参数!C$3,0)</f>
        <v>5.5657534246575352E-2</v>
      </c>
      <c r="D94" s="4">
        <f>参数!D$3/365*(净价!$A94-参数!D$4)+IF(参数!D$3/365*(净价!$A94-参数!D$4)&gt;=参数!D$3,-参数!D$3,0)</f>
        <v>2.4613150684931515E-2</v>
      </c>
      <c r="E94" s="4">
        <f>参数!E$3/365*(净价!$A94-参数!E$4)+IF(参数!E$3/365*(净价!$A94-参数!E$4)&gt;=参数!E$3,-参数!E$3,0)</f>
        <v>6.7123287671232851E-3</v>
      </c>
      <c r="F94" s="4">
        <f>参数!F$3/365*(净价!$A94-参数!F$4)+IF(参数!F$3/365*(净价!$A94-参数!F$4)&gt;=参数!F$3,-参数!F$3,0)</f>
        <v>2.4539726027397318E-3</v>
      </c>
    </row>
    <row r="95" spans="1:6" x14ac:dyDescent="0.15">
      <c r="A95" s="1">
        <v>42422</v>
      </c>
      <c r="B95" s="4">
        <f>参数!B$3/365*(净价!$A95-参数!B$4)+IF(参数!B$3/365*(净价!$A95-参数!B$4)&gt;=参数!B$3,-参数!B$3,0)</f>
        <v>3.5013698630136925E-3</v>
      </c>
      <c r="C95" s="4">
        <f>参数!C$3/365*(净价!$A95-参数!C$4)+IF(参数!C$3/365*(净价!$A95-参数!C$4)&gt;=参数!C$3,-参数!C$3,0)</f>
        <v>5.6356164383561648E-2</v>
      </c>
      <c r="D95" s="4">
        <f>参数!D$3/365*(净价!$A95-参数!D$4)+IF(参数!D$3/365*(净价!$A95-参数!D$4)&gt;=参数!D$3,-参数!D$3,0)</f>
        <v>2.5199178082191784E-2</v>
      </c>
      <c r="E95" s="4">
        <f>参数!E$3/365*(净价!$A95-参数!E$4)+IF(参数!E$3/365*(净价!$A95-参数!E$4)&gt;=参数!E$3,-参数!E$3,0)</f>
        <v>7.2876712328767135E-3</v>
      </c>
      <c r="F95" s="4">
        <f>参数!F$3/365*(净价!$A95-参数!F$4)+IF(参数!F$3/365*(净价!$A95-参数!F$4)&gt;=参数!F$3,-参数!F$3,0)</f>
        <v>3.0202739726027383E-3</v>
      </c>
    </row>
    <row r="96" spans="1:6" x14ac:dyDescent="0.15">
      <c r="A96" s="1">
        <v>42423</v>
      </c>
      <c r="B96" s="4">
        <f>参数!B$3/365*(净价!$A96-参数!B$4)+IF(参数!B$3/365*(净价!$A96-参数!B$4)&gt;=参数!B$3,-参数!B$3,0)</f>
        <v>3.6958904109588991E-3</v>
      </c>
      <c r="C96" s="4">
        <f>参数!C$3/365*(净价!$A96-参数!C$4)+IF(参数!C$3/365*(净价!$A96-参数!C$4)&gt;=参数!C$3,-参数!C$3,0)</f>
        <v>5.658904109589042E-2</v>
      </c>
      <c r="D96" s="4">
        <f>参数!D$3/365*(净价!$A96-参数!D$4)+IF(参数!D$3/365*(净价!$A96-参数!D$4)&gt;=参数!D$3,-参数!D$3,0)</f>
        <v>2.5394520547945207E-2</v>
      </c>
      <c r="E96" s="4">
        <f>参数!E$3/365*(净价!$A96-参数!E$4)+IF(参数!E$3/365*(净价!$A96-参数!E$4)&gt;=参数!E$3,-参数!E$3,0)</f>
        <v>7.4794520547945276E-3</v>
      </c>
      <c r="F96" s="4">
        <f>参数!F$3/365*(净价!$A96-参数!F$4)+IF(参数!F$3/365*(净价!$A96-参数!F$4)&gt;=参数!F$3,-参数!F$3,0)</f>
        <v>3.2090410958904164E-3</v>
      </c>
    </row>
    <row r="97" spans="1:6" x14ac:dyDescent="0.15">
      <c r="A97" s="1">
        <v>42424</v>
      </c>
      <c r="B97" s="4">
        <f>参数!B$3/365*(净价!$A97-参数!B$4)+IF(参数!B$3/365*(净价!$A97-参数!B$4)&gt;=参数!B$3,-参数!B$3,0)</f>
        <v>3.8904109589041058E-3</v>
      </c>
      <c r="C97" s="4">
        <f>参数!C$3/365*(净价!$A97-参数!C$4)+IF(参数!C$3/365*(净价!$A97-参数!C$4)&gt;=参数!C$3,-参数!C$3,0)</f>
        <v>5.6821917808219186E-2</v>
      </c>
      <c r="D97" s="4">
        <f>参数!D$3/365*(净价!$A97-参数!D$4)+IF(参数!D$3/365*(净价!$A97-参数!D$4)&gt;=参数!D$3,-参数!D$3,0)</f>
        <v>2.558986301369863E-2</v>
      </c>
      <c r="E97" s="4">
        <f>参数!E$3/365*(净价!$A97-参数!E$4)+IF(参数!E$3/365*(净价!$A97-参数!E$4)&gt;=参数!E$3,-参数!E$3,0)</f>
        <v>7.6712328767123278E-3</v>
      </c>
      <c r="F97" s="4">
        <f>参数!F$3/365*(净价!$A97-参数!F$4)+IF(参数!F$3/365*(净价!$A97-参数!F$4)&gt;=参数!F$3,-参数!F$3,0)</f>
        <v>3.3978082191780806E-3</v>
      </c>
    </row>
    <row r="98" spans="1:6" x14ac:dyDescent="0.15">
      <c r="A98" s="1">
        <v>42425</v>
      </c>
      <c r="B98" s="4">
        <f>参数!B$3/365*(净价!$A98-参数!B$4)+IF(参数!B$3/365*(净价!$A98-参数!B$4)&gt;=参数!B$3,-参数!B$3,0)</f>
        <v>4.0849315068493125E-3</v>
      </c>
      <c r="C98" s="4">
        <f>参数!C$3/365*(净价!$A98-参数!C$4)+IF(参数!C$3/365*(净价!$A98-参数!C$4)&gt;=参数!C$3,-参数!C$3,0)</f>
        <v>5.7054794520547951E-2</v>
      </c>
      <c r="D98" s="4">
        <f>参数!D$3/365*(净价!$A98-参数!D$4)+IF(参数!D$3/365*(净价!$A98-参数!D$4)&gt;=参数!D$3,-参数!D$3,0)</f>
        <v>2.5785205479452053E-2</v>
      </c>
      <c r="E98" s="4">
        <f>参数!E$3/365*(净价!$A98-参数!E$4)+IF(参数!E$3/365*(净价!$A98-参数!E$4)&gt;=参数!E$3,-参数!E$3,0)</f>
        <v>7.8630136986301419E-3</v>
      </c>
      <c r="F98" s="4">
        <f>参数!F$3/365*(净价!$A98-参数!F$4)+IF(参数!F$3/365*(净价!$A98-参数!F$4)&gt;=参数!F$3,-参数!F$3,0)</f>
        <v>3.5865753424657587E-3</v>
      </c>
    </row>
    <row r="99" spans="1:6" x14ac:dyDescent="0.15">
      <c r="A99" s="1">
        <v>42426</v>
      </c>
      <c r="B99" s="4">
        <f>参数!B$3/365*(净价!$A99-参数!B$4)+IF(参数!B$3/365*(净价!$A99-参数!B$4)&gt;=参数!B$3,-参数!B$3,0)</f>
        <v>4.2794520547945192E-3</v>
      </c>
      <c r="C99" s="4">
        <f>参数!C$3/365*(净价!$A99-参数!C$4)+IF(参数!C$3/365*(净价!$A99-参数!C$4)&gt;=参数!C$3,-参数!C$3,0)</f>
        <v>5.7287671232876716E-2</v>
      </c>
      <c r="D99" s="4">
        <f>参数!D$3/365*(净价!$A99-参数!D$4)+IF(参数!D$3/365*(净价!$A99-参数!D$4)&gt;=参数!D$3,-参数!D$3,0)</f>
        <v>2.5980547945205476E-2</v>
      </c>
      <c r="E99" s="4">
        <f>参数!E$3/365*(净价!$A99-参数!E$4)+IF(参数!E$3/365*(净价!$A99-参数!E$4)&gt;=参数!E$3,-参数!E$3,0)</f>
        <v>8.0547945205479421E-3</v>
      </c>
      <c r="F99" s="4">
        <f>参数!F$3/365*(净价!$A99-参数!F$4)+IF(参数!F$3/365*(净价!$A99-参数!F$4)&gt;=参数!F$3,-参数!F$3,0)</f>
        <v>3.7753424657534368E-3</v>
      </c>
    </row>
    <row r="100" spans="1:6" x14ac:dyDescent="0.15">
      <c r="A100" s="1">
        <v>42429</v>
      </c>
      <c r="B100" s="4">
        <f>参数!B$3/365*(净价!$A100-参数!B$4)+IF(参数!B$3/365*(净价!$A100-参数!B$4)&gt;=参数!B$3,-参数!B$3,0)</f>
        <v>4.8630136986301392E-3</v>
      </c>
      <c r="C100" s="4">
        <f>参数!C$3/365*(净价!$A100-参数!C$4)+IF(参数!C$3/365*(净价!$A100-参数!C$4)&gt;=参数!C$3,-参数!C$3,0)</f>
        <v>5.7986301369863019E-2</v>
      </c>
      <c r="D100" s="4">
        <f>参数!D$3/365*(净价!$A100-参数!D$4)+IF(参数!D$3/365*(净价!$A100-参数!D$4)&gt;=参数!D$3,-参数!D$3,0)</f>
        <v>2.6566575342465759E-2</v>
      </c>
      <c r="E100" s="4">
        <f>参数!E$3/365*(净价!$A100-参数!E$4)+IF(参数!E$3/365*(净价!$A100-参数!E$4)&gt;=参数!E$3,-参数!E$3,0)</f>
        <v>8.6301369863013705E-3</v>
      </c>
      <c r="F100" s="4">
        <f>参数!F$3/365*(净价!$A100-参数!F$4)+IF(参数!F$3/365*(净价!$A100-参数!F$4)&gt;=参数!F$3,-参数!F$3,0)</f>
        <v>4.3416438356164433E-3</v>
      </c>
    </row>
    <row r="101" spans="1:6" x14ac:dyDescent="0.15">
      <c r="A101" s="1">
        <v>42430</v>
      </c>
      <c r="B101" s="4">
        <f>参数!B$3/365*(净价!$A101-参数!B$4)+IF(参数!B$3/365*(净价!$A101-参数!B$4)&gt;=参数!B$3,-参数!B$3,0)</f>
        <v>5.0575342465753459E-3</v>
      </c>
      <c r="C101" s="4">
        <f>参数!C$3/365*(净价!$A101-参数!C$4)+IF(参数!C$3/365*(净价!$A101-参数!C$4)&gt;=参数!C$3,-参数!C$3,0)</f>
        <v>5.8219178082191785E-2</v>
      </c>
      <c r="D101" s="4">
        <f>参数!D$3/365*(净价!$A101-参数!D$4)+IF(参数!D$3/365*(净价!$A101-参数!D$4)&gt;=参数!D$3,-参数!D$3,0)</f>
        <v>2.6761917808219182E-2</v>
      </c>
      <c r="E101" s="4">
        <f>参数!E$3/365*(净价!$A101-参数!E$4)+IF(参数!E$3/365*(净价!$A101-参数!E$4)&gt;=参数!E$3,-参数!E$3,0)</f>
        <v>8.8219178082191846E-3</v>
      </c>
      <c r="F101" s="4">
        <f>参数!F$3/365*(净价!$A101-参数!F$4)+IF(参数!F$3/365*(净价!$A101-参数!F$4)&gt;=参数!F$3,-参数!F$3,0)</f>
        <v>4.5304109589041214E-3</v>
      </c>
    </row>
    <row r="102" spans="1:6" x14ac:dyDescent="0.15">
      <c r="A102" s="1">
        <v>42431</v>
      </c>
      <c r="B102" s="4">
        <f>参数!B$3/365*(净价!$A102-参数!B$4)+IF(参数!B$3/365*(净价!$A102-参数!B$4)&gt;=参数!B$3,-参数!B$3,0)</f>
        <v>5.2520547945205526E-3</v>
      </c>
      <c r="C102" s="4">
        <f>参数!C$3/365*(净价!$A102-参数!C$4)+IF(参数!C$3/365*(净价!$A102-参数!C$4)&gt;=参数!C$3,-参数!C$3,0)</f>
        <v>5.8452054794520557E-2</v>
      </c>
      <c r="D102" s="4">
        <f>参数!D$3/365*(净价!$A102-参数!D$4)+IF(参数!D$3/365*(净价!$A102-参数!D$4)&gt;=参数!D$3,-参数!D$3,0)</f>
        <v>2.6957260273972605E-2</v>
      </c>
      <c r="E102" s="4">
        <f>参数!E$3/365*(净价!$A102-参数!E$4)+IF(参数!E$3/365*(净价!$A102-参数!E$4)&gt;=参数!E$3,-参数!E$3,0)</f>
        <v>9.0136986301369848E-3</v>
      </c>
      <c r="F102" s="4">
        <f>参数!F$3/365*(净价!$A102-参数!F$4)+IF(参数!F$3/365*(净价!$A102-参数!F$4)&gt;=参数!F$3,-参数!F$3,0)</f>
        <v>4.7191780821917856E-3</v>
      </c>
    </row>
    <row r="103" spans="1:6" x14ac:dyDescent="0.15">
      <c r="A103" s="1">
        <v>42432</v>
      </c>
      <c r="B103" s="4">
        <f>参数!B$3/365*(净价!$A103-参数!B$4)+IF(参数!B$3/365*(净价!$A103-参数!B$4)&gt;=参数!B$3,-参数!B$3,0)</f>
        <v>5.4465753424657454E-3</v>
      </c>
      <c r="C103" s="4">
        <f>参数!C$3/365*(净价!$A103-参数!C$4)+IF(参数!C$3/365*(净价!$A103-参数!C$4)&gt;=参数!C$3,-参数!C$3,0)</f>
        <v>5.8684931506849322E-2</v>
      </c>
      <c r="D103" s="4">
        <f>参数!D$3/365*(净价!$A103-参数!D$4)+IF(参数!D$3/365*(净价!$A103-参数!D$4)&gt;=参数!D$3,-参数!D$3,0)</f>
        <v>2.7152602739726028E-2</v>
      </c>
      <c r="E103" s="4">
        <f>参数!E$3/365*(净价!$A103-参数!E$4)+IF(参数!E$3/365*(净价!$A103-参数!E$4)&gt;=参数!E$3,-参数!E$3,0)</f>
        <v>9.2054794520547989E-3</v>
      </c>
      <c r="F103" s="4">
        <f>参数!F$3/365*(净价!$A103-参数!F$4)+IF(参数!F$3/365*(净价!$A103-参数!F$4)&gt;=参数!F$3,-参数!F$3,0)</f>
        <v>4.9079452054794637E-3</v>
      </c>
    </row>
    <row r="104" spans="1:6" x14ac:dyDescent="0.15">
      <c r="A104" s="1">
        <v>42433</v>
      </c>
      <c r="B104" s="4">
        <f>参数!B$3/365*(净价!$A104-参数!B$4)+IF(参数!B$3/365*(净价!$A104-参数!B$4)&gt;=参数!B$3,-参数!B$3,0)</f>
        <v>5.6410958904109521E-3</v>
      </c>
      <c r="C104" s="4">
        <f>参数!C$3/365*(净价!$A104-参数!C$4)+IF(参数!C$3/365*(净价!$A104-参数!C$4)&gt;=参数!C$3,-参数!C$3,0)</f>
        <v>5.8917808219178087E-2</v>
      </c>
      <c r="D104" s="4">
        <f>参数!D$3/365*(净价!$A104-参数!D$4)+IF(参数!D$3/365*(净价!$A104-参数!D$4)&gt;=参数!D$3,-参数!D$3,0)</f>
        <v>2.7347945205479451E-2</v>
      </c>
      <c r="E104" s="4">
        <f>参数!E$3/365*(净价!$A104-参数!E$4)+IF(参数!E$3/365*(净价!$A104-参数!E$4)&gt;=参数!E$3,-参数!E$3,0)</f>
        <v>9.3972602739725991E-3</v>
      </c>
      <c r="F104" s="4">
        <f>参数!F$3/365*(净价!$A104-参数!F$4)+IF(参数!F$3/365*(净价!$A104-参数!F$4)&gt;=参数!F$3,-参数!F$3,0)</f>
        <v>5.0967123287671279E-3</v>
      </c>
    </row>
    <row r="105" spans="1:6" x14ac:dyDescent="0.15">
      <c r="A105" s="1">
        <v>42436</v>
      </c>
      <c r="B105" s="4">
        <f>参数!B$3/365*(净价!$A105-参数!B$4)+IF(参数!B$3/365*(净价!$A105-参数!B$4)&gt;=参数!B$3,-参数!B$3,0)</f>
        <v>6.2246575342465721E-3</v>
      </c>
      <c r="C105" s="4">
        <f>参数!C$3/365*(净价!$A105-参数!C$4)+IF(参数!C$3/365*(净价!$A105-参数!C$4)&gt;=参数!C$3,-参数!C$3,0)</f>
        <v>5.961643835616439E-2</v>
      </c>
      <c r="D105" s="4">
        <f>参数!D$3/365*(净价!$A105-参数!D$4)+IF(参数!D$3/365*(净价!$A105-参数!D$4)&gt;=参数!D$3,-参数!D$3,0)</f>
        <v>2.7933972602739734E-2</v>
      </c>
      <c r="E105" s="4">
        <f>参数!E$3/365*(净价!$A105-参数!E$4)+IF(参数!E$3/365*(净价!$A105-参数!E$4)&gt;=参数!E$3,-参数!E$3,0)</f>
        <v>9.9726027397260275E-3</v>
      </c>
      <c r="F105" s="4">
        <f>参数!F$3/365*(净价!$A105-参数!F$4)+IF(参数!F$3/365*(净价!$A105-参数!F$4)&gt;=参数!F$3,-参数!F$3,0)</f>
        <v>5.6630136986301483E-3</v>
      </c>
    </row>
    <row r="106" spans="1:6" x14ac:dyDescent="0.15">
      <c r="A106" s="1">
        <v>42437</v>
      </c>
      <c r="B106" s="4">
        <f>参数!B$3/365*(净价!$A106-参数!B$4)+IF(参数!B$3/365*(净价!$A106-参数!B$4)&gt;=参数!B$3,-参数!B$3,0)</f>
        <v>6.4191780821917788E-3</v>
      </c>
      <c r="C106" s="4">
        <f>参数!C$3/365*(净价!$A106-参数!C$4)+IF(参数!C$3/365*(净价!$A106-参数!C$4)&gt;=参数!C$3,-参数!C$3,0)</f>
        <v>5.9849315068493156E-2</v>
      </c>
      <c r="D106" s="4">
        <f>参数!D$3/365*(净价!$A106-参数!D$4)+IF(参数!D$3/365*(净价!$A106-参数!D$4)&gt;=参数!D$3,-参数!D$3,0)</f>
        <v>2.8129315068493158E-2</v>
      </c>
      <c r="E106" s="4">
        <f>参数!E$3/365*(净价!$A106-参数!E$4)+IF(参数!E$3/365*(净价!$A106-参数!E$4)&gt;=参数!E$3,-参数!E$3,0)</f>
        <v>1.0164383561643842E-2</v>
      </c>
      <c r="F106" s="4">
        <f>参数!F$3/365*(净价!$A106-参数!F$4)+IF(参数!F$3/365*(净价!$A106-参数!F$4)&gt;=参数!F$3,-参数!F$3,0)</f>
        <v>5.8517808219178125E-3</v>
      </c>
    </row>
    <row r="107" spans="1:6" x14ac:dyDescent="0.15">
      <c r="A107" s="1">
        <v>42438</v>
      </c>
      <c r="B107" s="4">
        <f>参数!B$3/365*(净价!$A107-参数!B$4)+IF(参数!B$3/365*(净价!$A107-参数!B$4)&gt;=参数!B$3,-参数!B$3,0)</f>
        <v>6.6136986301369854E-3</v>
      </c>
      <c r="C107" s="4">
        <f>参数!C$3/365*(净价!$A107-参数!C$4)+IF(参数!C$3/365*(净价!$A107-参数!C$4)&gt;=参数!C$3,-参数!C$3,0)</f>
        <v>6.0082191780821928E-2</v>
      </c>
      <c r="D107" s="4">
        <f>参数!D$3/365*(净价!$A107-参数!D$4)+IF(参数!D$3/365*(净价!$A107-参数!D$4)&gt;=参数!D$3,-参数!D$3,0)</f>
        <v>2.8324657534246581E-2</v>
      </c>
      <c r="E107" s="4">
        <f>参数!E$3/365*(净价!$A107-参数!E$4)+IF(参数!E$3/365*(净价!$A107-参数!E$4)&gt;=参数!E$3,-参数!E$3,0)</f>
        <v>1.0356164383561642E-2</v>
      </c>
      <c r="F107" s="4">
        <f>参数!F$3/365*(净价!$A107-参数!F$4)+IF(参数!F$3/365*(净价!$A107-参数!F$4)&gt;=参数!F$3,-参数!F$3,0)</f>
        <v>6.0405479452054905E-3</v>
      </c>
    </row>
    <row r="108" spans="1:6" x14ac:dyDescent="0.15">
      <c r="A108" s="1">
        <v>42439</v>
      </c>
      <c r="B108" s="4">
        <f>参数!B$3/365*(净价!$A108-参数!B$4)+IF(参数!B$3/365*(净价!$A108-参数!B$4)&gt;=参数!B$3,-参数!B$3,0)</f>
        <v>6.8082191780821921E-3</v>
      </c>
      <c r="C108" s="4">
        <f>参数!C$3/365*(净价!$A108-参数!C$4)+IF(参数!C$3/365*(净价!$A108-参数!C$4)&gt;=参数!C$3,-参数!C$3,0)</f>
        <v>6.0315068493150693E-2</v>
      </c>
      <c r="D108" s="4">
        <f>参数!D$3/365*(净价!$A108-参数!D$4)+IF(参数!D$3/365*(净价!$A108-参数!D$4)&gt;=参数!D$3,-参数!D$3,0)</f>
        <v>2.8520000000000004E-2</v>
      </c>
      <c r="E108" s="4">
        <f>参数!E$3/365*(净价!$A108-参数!E$4)+IF(参数!E$3/365*(净价!$A108-参数!E$4)&gt;=参数!E$3,-参数!E$3,0)</f>
        <v>1.0547945205479456E-2</v>
      </c>
      <c r="F108" s="4">
        <f>参数!F$3/365*(净价!$A108-参数!F$4)+IF(参数!F$3/365*(净价!$A108-参数!F$4)&gt;=参数!F$3,-参数!F$3,0)</f>
        <v>6.2293150684931548E-3</v>
      </c>
    </row>
    <row r="109" spans="1:6" x14ac:dyDescent="0.15">
      <c r="A109" s="1">
        <v>42440</v>
      </c>
      <c r="B109" s="4">
        <f>参数!B$3/365*(净价!$A109-参数!B$4)+IF(参数!B$3/365*(净价!$A109-参数!B$4)&gt;=参数!B$3,-参数!B$3,0)</f>
        <v>7.0027397260273988E-3</v>
      </c>
      <c r="C109" s="4">
        <f>参数!C$3/365*(净价!$A109-参数!C$4)+IF(参数!C$3/365*(净价!$A109-参数!C$4)&gt;=参数!C$3,-参数!C$3,0)</f>
        <v>6.0547945205479459E-2</v>
      </c>
      <c r="D109" s="4">
        <f>参数!D$3/365*(净价!$A109-参数!D$4)+IF(参数!D$3/365*(净价!$A109-参数!D$4)&gt;=参数!D$3,-参数!D$3,0)</f>
        <v>2.8715342465753427E-2</v>
      </c>
      <c r="E109" s="4">
        <f>参数!E$3/365*(净价!$A109-参数!E$4)+IF(参数!E$3/365*(净价!$A109-参数!E$4)&gt;=参数!E$3,-参数!E$3,0)</f>
        <v>1.0739726027397256E-2</v>
      </c>
      <c r="F109" s="4">
        <f>参数!F$3/365*(净价!$A109-参数!F$4)+IF(参数!F$3/365*(净价!$A109-参数!F$4)&gt;=参数!F$3,-参数!F$3,0)</f>
        <v>6.4180821917808328E-3</v>
      </c>
    </row>
    <row r="110" spans="1:6" x14ac:dyDescent="0.15">
      <c r="A110" s="1">
        <v>42443</v>
      </c>
      <c r="B110" s="4">
        <f>参数!B$3/365*(净价!$A110-参数!B$4)+IF(参数!B$3/365*(净价!$A110-参数!B$4)&gt;=参数!B$3,-参数!B$3,0)</f>
        <v>7.586301369863005E-3</v>
      </c>
      <c r="C110" s="4">
        <f>参数!C$3/365*(净价!$A110-参数!C$4)+IF(参数!C$3/365*(净价!$A110-参数!C$4)&gt;=参数!C$3,-参数!C$3,0)</f>
        <v>6.1246575342465762E-2</v>
      </c>
      <c r="D110" s="4">
        <f>参数!D$3/365*(净价!$A110-参数!D$4)+IF(参数!D$3/365*(净价!$A110-参数!D$4)&gt;=参数!D$3,-参数!D$3,0)</f>
        <v>2.9301369863013696E-2</v>
      </c>
      <c r="E110" s="4">
        <f>参数!E$3/365*(净价!$A110-参数!E$4)+IF(参数!E$3/365*(净价!$A110-参数!E$4)&gt;=参数!E$3,-参数!E$3,0)</f>
        <v>1.1315068493150685E-2</v>
      </c>
      <c r="F110" s="4">
        <f>参数!F$3/365*(净价!$A110-参数!F$4)+IF(参数!F$3/365*(净价!$A110-参数!F$4)&gt;=参数!F$3,-参数!F$3,0)</f>
        <v>6.9843835616438393E-3</v>
      </c>
    </row>
    <row r="111" spans="1:6" x14ac:dyDescent="0.15">
      <c r="A111" s="1">
        <v>42444</v>
      </c>
      <c r="B111" s="4">
        <f>参数!B$3/365*(净价!$A111-参数!B$4)+IF(参数!B$3/365*(净价!$A111-参数!B$4)&gt;=参数!B$3,-参数!B$3,0)</f>
        <v>7.7808219178082116E-3</v>
      </c>
      <c r="C111" s="4">
        <f>参数!C$3/365*(净价!$A111-参数!C$4)+IF(参数!C$3/365*(净价!$A111-参数!C$4)&gt;=参数!C$3,-参数!C$3,0)</f>
        <v>6.1479452054794527E-2</v>
      </c>
      <c r="D111" s="4">
        <f>参数!D$3/365*(净价!$A111-参数!D$4)+IF(参数!D$3/365*(净价!$A111-参数!D$4)&gt;=参数!D$3,-参数!D$3,0)</f>
        <v>2.9496712328767119E-2</v>
      </c>
      <c r="E111" s="4">
        <f>参数!E$3/365*(净价!$A111-参数!E$4)+IF(参数!E$3/365*(净价!$A111-参数!E$4)&gt;=参数!E$3,-参数!E$3,0)</f>
        <v>1.1506849315068499E-2</v>
      </c>
      <c r="F111" s="4">
        <f>参数!F$3/365*(净价!$A111-参数!F$4)+IF(参数!F$3/365*(净价!$A111-参数!F$4)&gt;=参数!F$3,-参数!F$3,0)</f>
        <v>7.1731506849315174E-3</v>
      </c>
    </row>
    <row r="112" spans="1:6" x14ac:dyDescent="0.15">
      <c r="A112" s="1">
        <v>42445</v>
      </c>
      <c r="B112" s="4">
        <f>参数!B$3/365*(净价!$A112-参数!B$4)+IF(参数!B$3/365*(净价!$A112-参数!B$4)&gt;=参数!B$3,-参数!B$3,0)</f>
        <v>7.9753424657534183E-3</v>
      </c>
      <c r="C112" s="4">
        <f>参数!C$3/365*(净价!$A112-参数!C$4)+IF(参数!C$3/365*(净价!$A112-参数!C$4)&gt;=参数!C$3,-参数!C$3,0)</f>
        <v>6.1712328767123292E-2</v>
      </c>
      <c r="D112" s="4">
        <f>参数!D$3/365*(净价!$A112-参数!D$4)+IF(参数!D$3/365*(净价!$A112-参数!D$4)&gt;=参数!D$3,-参数!D$3,0)</f>
        <v>2.9692054794520556E-2</v>
      </c>
      <c r="E112" s="4">
        <f>参数!E$3/365*(净价!$A112-参数!E$4)+IF(参数!E$3/365*(净价!$A112-参数!E$4)&gt;=参数!E$3,-参数!E$3,0)</f>
        <v>1.1698630136986299E-2</v>
      </c>
      <c r="F112" s="4">
        <f>参数!F$3/365*(净价!$A112-参数!F$4)+IF(参数!F$3/365*(净价!$A112-参数!F$4)&gt;=参数!F$3,-参数!F$3,0)</f>
        <v>7.3619178082191816E-3</v>
      </c>
    </row>
    <row r="113" spans="1:6" x14ac:dyDescent="0.15">
      <c r="A113" s="1">
        <v>42446</v>
      </c>
      <c r="B113" s="4">
        <f>参数!B$3/365*(净价!$A113-参数!B$4)+IF(参数!B$3/365*(净价!$A113-参数!B$4)&gt;=参数!B$3,-参数!B$3,0)</f>
        <v>8.169863013698625E-3</v>
      </c>
      <c r="C113" s="4">
        <f>参数!C$3/365*(净价!$A113-参数!C$4)+IF(参数!C$3/365*(净价!$A113-参数!C$4)&gt;=参数!C$3,-参数!C$3,0)</f>
        <v>6.1945205479452065E-2</v>
      </c>
      <c r="D113" s="4">
        <f>参数!D$3/365*(净价!$A113-参数!D$4)+IF(参数!D$3/365*(净价!$A113-参数!D$4)&gt;=参数!D$3,-参数!D$3,0)</f>
        <v>2.9887397260273979E-2</v>
      </c>
      <c r="E113" s="4">
        <f>参数!E$3/365*(净价!$A113-参数!E$4)+IF(参数!E$3/365*(净价!$A113-参数!E$4)&gt;=参数!E$3,-参数!E$3,0)</f>
        <v>1.1890410958904113E-2</v>
      </c>
      <c r="F113" s="4">
        <f>参数!F$3/365*(净价!$A113-参数!F$4)+IF(参数!F$3/365*(净价!$A113-参数!F$4)&gt;=参数!F$3,-参数!F$3,0)</f>
        <v>7.5506849315068597E-3</v>
      </c>
    </row>
    <row r="114" spans="1:6" x14ac:dyDescent="0.15">
      <c r="A114" s="1">
        <v>42447</v>
      </c>
      <c r="B114" s="4">
        <f>参数!B$3/365*(净价!$A114-参数!B$4)+IF(参数!B$3/365*(净价!$A114-参数!B$4)&gt;=参数!B$3,-参数!B$3,0)</f>
        <v>8.3643835616438317E-3</v>
      </c>
      <c r="C114" s="4">
        <f>参数!C$3/365*(净价!$A114-参数!C$4)+IF(参数!C$3/365*(净价!$A114-参数!C$4)&gt;=参数!C$3,-参数!C$3,0)</f>
        <v>6.217808219178083E-2</v>
      </c>
      <c r="D114" s="4">
        <f>参数!D$3/365*(净价!$A114-参数!D$4)+IF(参数!D$3/365*(净价!$A114-参数!D$4)&gt;=参数!D$3,-参数!D$3,0)</f>
        <v>3.0082739726027402E-2</v>
      </c>
      <c r="E114" s="4">
        <f>参数!E$3/365*(净价!$A114-参数!E$4)+IF(参数!E$3/365*(净价!$A114-参数!E$4)&gt;=参数!E$3,-参数!E$3,0)</f>
        <v>1.2082191780821913E-2</v>
      </c>
      <c r="F114" s="4">
        <f>参数!F$3/365*(净价!$A114-参数!F$4)+IF(参数!F$3/365*(净价!$A114-参数!F$4)&gt;=参数!F$3,-参数!F$3,0)</f>
        <v>7.7394520547945239E-3</v>
      </c>
    </row>
    <row r="115" spans="1:6" x14ac:dyDescent="0.15">
      <c r="A115" s="1">
        <v>42450</v>
      </c>
      <c r="B115" s="4">
        <f>参数!B$3/365*(净价!$A115-参数!B$4)+IF(参数!B$3/365*(净价!$A115-参数!B$4)&gt;=参数!B$3,-参数!B$3,0)</f>
        <v>8.9479452054794517E-3</v>
      </c>
      <c r="C115" s="4">
        <f>参数!C$3/365*(净价!$A115-参数!C$4)+IF(参数!C$3/365*(净价!$A115-参数!C$4)&gt;=参数!C$3,-参数!C$3,0)</f>
        <v>6.2876712328767126E-2</v>
      </c>
      <c r="D115" s="4">
        <f>参数!D$3/365*(净价!$A115-参数!D$4)+IF(参数!D$3/365*(净价!$A115-参数!D$4)&gt;=参数!D$3,-参数!D$3,0)</f>
        <v>3.0668767123287671E-2</v>
      </c>
      <c r="E115" s="4">
        <f>参数!E$3/365*(净价!$A115-参数!E$4)+IF(参数!E$3/365*(净价!$A115-参数!E$4)&gt;=参数!E$3,-参数!E$3,0)</f>
        <v>1.2657534246575342E-2</v>
      </c>
      <c r="F115" s="4">
        <f>参数!F$3/365*(净价!$A115-参数!F$4)+IF(参数!F$3/365*(净价!$A115-参数!F$4)&gt;=参数!F$3,-参数!F$3,0)</f>
        <v>8.3057534246575443E-3</v>
      </c>
    </row>
    <row r="116" spans="1:6" x14ac:dyDescent="0.15">
      <c r="A116" s="1">
        <v>42451</v>
      </c>
      <c r="B116" s="4">
        <f>参数!B$3/365*(净价!$A116-参数!B$4)+IF(参数!B$3/365*(净价!$A116-参数!B$4)&gt;=参数!B$3,-参数!B$3,0)</f>
        <v>9.1424657534246584E-3</v>
      </c>
      <c r="C116" s="4">
        <f>参数!C$3/365*(净价!$A116-参数!C$4)+IF(参数!C$3/365*(净价!$A116-参数!C$4)&gt;=参数!C$3,-参数!C$3,0)</f>
        <v>6.3109589041095898E-2</v>
      </c>
      <c r="D116" s="4">
        <f>参数!D$3/365*(净价!$A116-参数!D$4)+IF(参数!D$3/365*(净价!$A116-参数!D$4)&gt;=参数!D$3,-参数!D$3,0)</f>
        <v>3.0864109589041094E-2</v>
      </c>
      <c r="E116" s="4">
        <f>参数!E$3/365*(净价!$A116-参数!E$4)+IF(参数!E$3/365*(净价!$A116-参数!E$4)&gt;=参数!E$3,-参数!E$3,0)</f>
        <v>1.2849315068493156E-2</v>
      </c>
      <c r="F116" s="4">
        <f>参数!F$3/365*(净价!$A116-参数!F$4)+IF(参数!F$3/365*(净价!$A116-参数!F$4)&gt;=参数!F$3,-参数!F$3,0)</f>
        <v>8.4945205479452085E-3</v>
      </c>
    </row>
    <row r="117" spans="1:6" x14ac:dyDescent="0.15">
      <c r="A117" s="1">
        <v>42452</v>
      </c>
      <c r="B117" s="4">
        <f>参数!B$3/365*(净价!$A117-参数!B$4)+IF(参数!B$3/365*(净价!$A117-参数!B$4)&gt;=参数!B$3,-参数!B$3,0)</f>
        <v>9.3369863013698651E-3</v>
      </c>
      <c r="C117" s="4">
        <f>参数!C$3/365*(净价!$A117-参数!C$4)+IF(参数!C$3/365*(净价!$A117-参数!C$4)&gt;=参数!C$3,-参数!C$3,0)</f>
        <v>6.334246575342467E-2</v>
      </c>
      <c r="D117" s="4">
        <f>参数!D$3/365*(净价!$A117-参数!D$4)+IF(参数!D$3/365*(净价!$A117-参数!D$4)&gt;=参数!D$3,-参数!D$3,0)</f>
        <v>3.1059452054794517E-2</v>
      </c>
      <c r="E117" s="4">
        <f>参数!E$3/365*(净价!$A117-参数!E$4)+IF(参数!E$3/365*(净价!$A117-参数!E$4)&gt;=参数!E$3,-参数!E$3,0)</f>
        <v>1.3041095890410956E-2</v>
      </c>
      <c r="F117" s="4">
        <f>参数!F$3/365*(净价!$A117-参数!F$4)+IF(参数!F$3/365*(净价!$A117-参数!F$4)&gt;=参数!F$3,-参数!F$3,0)</f>
        <v>8.6832876712328866E-3</v>
      </c>
    </row>
    <row r="118" spans="1:6" x14ac:dyDescent="0.15">
      <c r="A118" s="1">
        <v>42453</v>
      </c>
      <c r="B118" s="4">
        <f>参数!B$3/365*(净价!$A118-参数!B$4)+IF(参数!B$3/365*(净价!$A118-参数!B$4)&gt;=参数!B$3,-参数!B$3,0)</f>
        <v>9.5315068493150717E-3</v>
      </c>
      <c r="C118" s="4">
        <f>参数!C$3/365*(净价!$A118-参数!C$4)+IF(参数!C$3/365*(净价!$A118-参数!C$4)&gt;=参数!C$3,-参数!C$3,0)</f>
        <v>6.3575342465753429E-2</v>
      </c>
      <c r="D118" s="4">
        <f>参数!D$3/365*(净价!$A118-参数!D$4)+IF(参数!D$3/365*(净价!$A118-参数!D$4)&gt;=参数!D$3,-参数!D$3,0)</f>
        <v>3.125479452054794E-2</v>
      </c>
      <c r="E118" s="4">
        <f>参数!E$3/365*(净价!$A118-参数!E$4)+IF(参数!E$3/365*(净价!$A118-参数!E$4)&gt;=参数!E$3,-参数!E$3,0)</f>
        <v>1.323287671232877E-2</v>
      </c>
      <c r="F118" s="4">
        <f>参数!F$3/365*(净价!$A118-参数!F$4)+IF(参数!F$3/365*(净价!$A118-参数!F$4)&gt;=参数!F$3,-参数!F$3,0)</f>
        <v>8.8720547945205508E-3</v>
      </c>
    </row>
    <row r="119" spans="1:6" x14ac:dyDescent="0.15">
      <c r="A119" s="1">
        <v>42454</v>
      </c>
      <c r="B119" s="4">
        <f>参数!B$3/365*(净价!$A119-参数!B$4)+IF(参数!B$3/365*(净价!$A119-参数!B$4)&gt;=参数!B$3,-参数!B$3,0)</f>
        <v>9.7260273972602784E-3</v>
      </c>
      <c r="C119" s="4">
        <f>参数!C$3/365*(净价!$A119-参数!C$4)+IF(参数!C$3/365*(净价!$A119-参数!C$4)&gt;=参数!C$3,-参数!C$3,0)</f>
        <v>6.3808219178082201E-2</v>
      </c>
      <c r="D119" s="4">
        <f>参数!D$3/365*(净价!$A119-参数!D$4)+IF(参数!D$3/365*(净价!$A119-参数!D$4)&gt;=参数!D$3,-参数!D$3,0)</f>
        <v>3.1450136986301377E-2</v>
      </c>
      <c r="E119" s="4">
        <f>参数!E$3/365*(净价!$A119-参数!E$4)+IF(参数!E$3/365*(净价!$A119-参数!E$4)&gt;=参数!E$3,-参数!E$3,0)</f>
        <v>1.342465753424657E-2</v>
      </c>
      <c r="F119" s="4">
        <f>参数!F$3/365*(净价!$A119-参数!F$4)+IF(参数!F$3/365*(净价!$A119-参数!F$4)&gt;=参数!F$3,-参数!F$3,0)</f>
        <v>9.0608219178082289E-3</v>
      </c>
    </row>
    <row r="120" spans="1:6" x14ac:dyDescent="0.15">
      <c r="A120" s="1">
        <v>42457</v>
      </c>
      <c r="B120" s="4">
        <f>参数!B$3/365*(净价!$A120-参数!B$4)+IF(参数!B$3/365*(净价!$A120-参数!B$4)&gt;=参数!B$3,-参数!B$3,0)</f>
        <v>1.0309589041095885E-2</v>
      </c>
      <c r="C120" s="4">
        <f>参数!C$3/365*(净价!$A120-参数!C$4)+IF(参数!C$3/365*(净价!$A120-参数!C$4)&gt;=参数!C$3,-参数!C$3,0)</f>
        <v>6.4506849315068504E-2</v>
      </c>
      <c r="D120" s="4">
        <f>参数!D$3/365*(净价!$A120-参数!D$4)+IF(参数!D$3/365*(净价!$A120-参数!D$4)&gt;=参数!D$3,-参数!D$3,0)</f>
        <v>3.2036164383561647E-2</v>
      </c>
      <c r="E120" s="4">
        <f>参数!E$3/365*(净价!$A120-参数!E$4)+IF(参数!E$3/365*(净价!$A120-参数!E$4)&gt;=参数!E$3,-参数!E$3,0)</f>
        <v>1.3999999999999999E-2</v>
      </c>
      <c r="F120" s="4">
        <f>参数!F$3/365*(净价!$A120-参数!F$4)+IF(参数!F$3/365*(净价!$A120-参数!F$4)&gt;=参数!F$3,-参数!F$3,0)</f>
        <v>9.6271232876712354E-3</v>
      </c>
    </row>
    <row r="121" spans="1:6" x14ac:dyDescent="0.15">
      <c r="A121" s="1">
        <v>42458</v>
      </c>
      <c r="B121" s="4">
        <f>参数!B$3/365*(净价!$A121-参数!B$4)+IF(参数!B$3/365*(净价!$A121-参数!B$4)&gt;=参数!B$3,-参数!B$3,0)</f>
        <v>1.0504109589041091E-2</v>
      </c>
      <c r="C121" s="4">
        <f>参数!C$3/365*(净价!$A121-参数!C$4)+IF(参数!C$3/365*(净价!$A121-参数!C$4)&gt;=参数!C$3,-参数!C$3,0)</f>
        <v>6.4739726027397262E-2</v>
      </c>
      <c r="D121" s="4">
        <f>参数!D$3/365*(净价!$A121-参数!D$4)+IF(参数!D$3/365*(净价!$A121-参数!D$4)&gt;=参数!D$3,-参数!D$3,0)</f>
        <v>3.223150684931507E-2</v>
      </c>
      <c r="E121" s="4">
        <f>参数!E$3/365*(净价!$A121-参数!E$4)+IF(参数!E$3/365*(净价!$A121-参数!E$4)&gt;=参数!E$3,-参数!E$3,0)</f>
        <v>1.4191780821917813E-2</v>
      </c>
      <c r="F121" s="4">
        <f>参数!F$3/365*(净价!$A121-参数!F$4)+IF(参数!F$3/365*(净价!$A121-参数!F$4)&gt;=参数!F$3,-参数!F$3,0)</f>
        <v>9.8158904109589135E-3</v>
      </c>
    </row>
    <row r="122" spans="1:6" x14ac:dyDescent="0.15">
      <c r="A122" s="1">
        <v>42459</v>
      </c>
      <c r="B122" s="4">
        <f>参数!B$3/365*(净价!$A122-参数!B$4)+IF(参数!B$3/365*(净价!$A122-参数!B$4)&gt;=参数!B$3,-参数!B$3,0)</f>
        <v>1.0698630136986298E-2</v>
      </c>
      <c r="C122" s="4">
        <f>参数!C$3/365*(净价!$A122-参数!C$4)+IF(参数!C$3/365*(净价!$A122-参数!C$4)&gt;=参数!C$3,-参数!C$3,0)</f>
        <v>6.4972602739726035E-2</v>
      </c>
      <c r="D122" s="4">
        <f>参数!D$3/365*(净价!$A122-参数!D$4)+IF(参数!D$3/365*(净价!$A122-参数!D$4)&gt;=参数!D$3,-参数!D$3,0)</f>
        <v>3.2426849315068493E-2</v>
      </c>
      <c r="E122" s="4">
        <f>参数!E$3/365*(净价!$A122-参数!E$4)+IF(参数!E$3/365*(净价!$A122-参数!E$4)&gt;=参数!E$3,-参数!E$3,0)</f>
        <v>1.4383561643835613E-2</v>
      </c>
      <c r="F122" s="4">
        <f>参数!F$3/365*(净价!$A122-参数!F$4)+IF(参数!F$3/365*(净价!$A122-参数!F$4)&gt;=参数!F$3,-参数!F$3,0)</f>
        <v>1.0004657534246578E-2</v>
      </c>
    </row>
    <row r="123" spans="1:6" x14ac:dyDescent="0.15">
      <c r="A123" s="1">
        <v>42460</v>
      </c>
      <c r="B123" s="4">
        <f>参数!B$3/365*(净价!$A123-参数!B$4)+IF(参数!B$3/365*(净价!$A123-参数!B$4)&gt;=参数!B$3,-参数!B$3,0)</f>
        <v>1.0893150684931505E-2</v>
      </c>
      <c r="C123" s="4">
        <f>参数!C$3/365*(净价!$A123-参数!C$4)+IF(参数!C$3/365*(净价!$A123-参数!C$4)&gt;=参数!C$3,-参数!C$3,0)</f>
        <v>6.5205479452054807E-2</v>
      </c>
      <c r="D123" s="4">
        <f>参数!D$3/365*(净价!$A123-参数!D$4)+IF(参数!D$3/365*(净价!$A123-参数!D$4)&gt;=参数!D$3,-参数!D$3,0)</f>
        <v>3.2622191780821916E-2</v>
      </c>
      <c r="E123" s="4">
        <f>参数!E$3/365*(净价!$A123-参数!E$4)+IF(参数!E$3/365*(净价!$A123-参数!E$4)&gt;=参数!E$3,-参数!E$3,0)</f>
        <v>1.4575342465753427E-2</v>
      </c>
      <c r="F123" s="4">
        <f>参数!F$3/365*(净价!$A123-参数!F$4)+IF(参数!F$3/365*(净价!$A123-参数!F$4)&gt;=参数!F$3,-参数!F$3,0)</f>
        <v>1.0193424657534256E-2</v>
      </c>
    </row>
    <row r="124" spans="1:6" x14ac:dyDescent="0.15">
      <c r="A124" s="1">
        <v>42461</v>
      </c>
      <c r="B124" s="4">
        <f>参数!B$3/365*(净价!$A124-参数!B$4)+IF(参数!B$3/365*(净价!$A124-参数!B$4)&gt;=参数!B$3,-参数!B$3,0)</f>
        <v>1.1087671232876711E-2</v>
      </c>
      <c r="C124" s="4">
        <f>参数!C$3/365*(净价!$A124-参数!C$4)+IF(参数!C$3/365*(净价!$A124-参数!C$4)&gt;=参数!C$3,-参数!C$3,0)</f>
        <v>6.5438356164383565E-2</v>
      </c>
      <c r="D124" s="4">
        <f>参数!D$3/365*(净价!$A124-参数!D$4)+IF(参数!D$3/365*(净价!$A124-参数!D$4)&gt;=参数!D$3,-参数!D$3,0)</f>
        <v>3.2817534246575339E-2</v>
      </c>
      <c r="E124" s="4">
        <f>参数!E$3/365*(净价!$A124-参数!E$4)+IF(参数!E$3/365*(净价!$A124-参数!E$4)&gt;=参数!E$3,-参数!E$3,0)</f>
        <v>1.4767123287671241E-2</v>
      </c>
      <c r="F124" s="4">
        <f>参数!F$3/365*(净价!$A124-参数!F$4)+IF(参数!F$3/365*(净价!$A124-参数!F$4)&gt;=参数!F$3,-参数!F$3,0)</f>
        <v>1.038219178082192E-2</v>
      </c>
    </row>
    <row r="125" spans="1:6" x14ac:dyDescent="0.15">
      <c r="A125" s="1">
        <v>42465</v>
      </c>
      <c r="B125" s="4">
        <f>参数!B$3/365*(净价!$A125-参数!B$4)+IF(参数!B$3/365*(净价!$A125-参数!B$4)&gt;=参数!B$3,-参数!B$3,0)</f>
        <v>1.1865753424657538E-2</v>
      </c>
      <c r="C125" s="4">
        <f>参数!C$3/365*(净价!$A125-参数!C$4)+IF(参数!C$3/365*(净价!$A125-参数!C$4)&gt;=参数!C$3,-参数!C$3,0)</f>
        <v>6.6369863013698641E-2</v>
      </c>
      <c r="D125" s="4">
        <f>参数!D$3/365*(净价!$A125-参数!D$4)+IF(参数!D$3/365*(净价!$A125-参数!D$4)&gt;=参数!D$3,-参数!D$3,0)</f>
        <v>3.3598904109589045E-2</v>
      </c>
      <c r="E125" s="4">
        <f>参数!E$3/365*(净价!$A125-参数!E$4)+IF(参数!E$3/365*(净价!$A125-参数!E$4)&gt;=参数!E$3,-参数!E$3,0)</f>
        <v>1.553424657534247E-2</v>
      </c>
      <c r="F125" s="4">
        <f>参数!F$3/365*(净价!$A125-参数!F$4)+IF(参数!F$3/365*(净价!$A125-参数!F$4)&gt;=参数!F$3,-参数!F$3,0)</f>
        <v>1.1137260273972605E-2</v>
      </c>
    </row>
    <row r="126" spans="1:6" x14ac:dyDescent="0.15">
      <c r="A126" s="1">
        <v>42466</v>
      </c>
      <c r="B126" s="4">
        <f>参数!B$3/365*(净价!$A126-参数!B$4)+IF(参数!B$3/365*(净价!$A126-参数!B$4)&gt;=参数!B$3,-参数!B$3,0)</f>
        <v>1.2060273972602731E-2</v>
      </c>
      <c r="C126" s="4">
        <f>参数!C$3/365*(净价!$A126-参数!C$4)+IF(参数!C$3/365*(净价!$A126-参数!C$4)&gt;=参数!C$3,-参数!C$3,0)</f>
        <v>6.6602739726027399E-2</v>
      </c>
      <c r="D126" s="4">
        <f>参数!D$3/365*(净价!$A126-参数!D$4)+IF(参数!D$3/365*(净价!$A126-参数!D$4)&gt;=参数!D$3,-参数!D$3,0)</f>
        <v>3.3794246575342468E-2</v>
      </c>
      <c r="E126" s="4">
        <f>参数!E$3/365*(净价!$A126-参数!E$4)+IF(参数!E$3/365*(净价!$A126-参数!E$4)&gt;=参数!E$3,-参数!E$3,0)</f>
        <v>1.572602739726027E-2</v>
      </c>
      <c r="F126" s="4">
        <f>参数!F$3/365*(净价!$A126-参数!F$4)+IF(参数!F$3/365*(净价!$A126-参数!F$4)&gt;=参数!F$3,-参数!F$3,0)</f>
        <v>1.1326027397260283E-2</v>
      </c>
    </row>
    <row r="127" spans="1:6" x14ac:dyDescent="0.15">
      <c r="A127" s="1">
        <v>42467</v>
      </c>
      <c r="B127" s="4">
        <f>参数!B$3/365*(净价!$A127-参数!B$4)+IF(参数!B$3/365*(净价!$A127-参数!B$4)&gt;=参数!B$3,-参数!B$3,0)</f>
        <v>1.2254794520547937E-2</v>
      </c>
      <c r="C127" s="4">
        <f>参数!C$3/365*(净价!$A127-参数!C$4)+IF(参数!C$3/365*(净价!$A127-参数!C$4)&gt;=参数!C$3,-参数!C$3,0)</f>
        <v>6.6835616438356171E-2</v>
      </c>
      <c r="D127" s="4">
        <f>参数!D$3/365*(净价!$A127-参数!D$4)+IF(参数!D$3/365*(净价!$A127-参数!D$4)&gt;=参数!D$3,-参数!D$3,0)</f>
        <v>3.3989589041095891E-2</v>
      </c>
      <c r="E127" s="4">
        <f>参数!E$3/365*(净价!$A127-参数!E$4)+IF(参数!E$3/365*(净价!$A127-参数!E$4)&gt;=参数!E$3,-参数!E$3,0)</f>
        <v>1.5917808219178084E-2</v>
      </c>
      <c r="F127" s="4">
        <f>参数!F$3/365*(净价!$A127-参数!F$4)+IF(参数!F$3/365*(净价!$A127-参数!F$4)&gt;=参数!F$3,-参数!F$3,0)</f>
        <v>1.1514794520547947E-2</v>
      </c>
    </row>
    <row r="128" spans="1:6" x14ac:dyDescent="0.15">
      <c r="A128" s="1">
        <v>42468</v>
      </c>
      <c r="B128" s="4">
        <f>参数!B$3/365*(净价!$A128-参数!B$4)+IF(参数!B$3/365*(净价!$A128-参数!B$4)&gt;=参数!B$3,-参数!B$3,0)</f>
        <v>1.2449315068493144E-2</v>
      </c>
      <c r="C128" s="4">
        <f>参数!C$3/365*(净价!$A128-参数!C$4)+IF(参数!C$3/365*(净价!$A128-参数!C$4)&gt;=参数!C$3,-参数!C$3,0)</f>
        <v>6.7068493150684944E-2</v>
      </c>
      <c r="D128" s="4">
        <f>参数!D$3/365*(净价!$A128-参数!D$4)+IF(参数!D$3/365*(净价!$A128-参数!D$4)&gt;=参数!D$3,-参数!D$3,0)</f>
        <v>3.4184931506849314E-2</v>
      </c>
      <c r="E128" s="4">
        <f>参数!E$3/365*(净价!$A128-参数!E$4)+IF(参数!E$3/365*(净价!$A128-参数!E$4)&gt;=参数!E$3,-参数!E$3,0)</f>
        <v>1.6109589041095898E-2</v>
      </c>
      <c r="F128" s="4">
        <f>参数!F$3/365*(净价!$A128-参数!F$4)+IF(参数!F$3/365*(净价!$A128-参数!F$4)&gt;=参数!F$3,-参数!F$3,0)</f>
        <v>1.1703561643835625E-2</v>
      </c>
    </row>
    <row r="129" spans="1:6" x14ac:dyDescent="0.15">
      <c r="A129" s="1">
        <v>42471</v>
      </c>
      <c r="B129" s="4">
        <f>参数!B$3/365*(净价!$A129-参数!B$4)+IF(参数!B$3/365*(净价!$A129-参数!B$4)&gt;=参数!B$3,-参数!B$3,0)</f>
        <v>1.3032876712328764E-2</v>
      </c>
      <c r="C129" s="4">
        <f>参数!C$3/365*(净价!$A129-参数!C$4)+IF(参数!C$3/365*(净价!$A129-参数!C$4)&gt;=参数!C$3,-参数!C$3,0)</f>
        <v>6.7767123287671246E-2</v>
      </c>
      <c r="D129" s="4">
        <f>参数!D$3/365*(净价!$A129-参数!D$4)+IF(参数!D$3/365*(净价!$A129-参数!D$4)&gt;=参数!D$3,-参数!D$3,0)</f>
        <v>3.4770958904109597E-2</v>
      </c>
      <c r="E129" s="4">
        <f>参数!E$3/365*(净价!$A129-参数!E$4)+IF(参数!E$3/365*(净价!$A129-参数!E$4)&gt;=参数!E$3,-参数!E$3,0)</f>
        <v>1.6684931506849313E-2</v>
      </c>
      <c r="F129" s="4">
        <f>参数!F$3/365*(净价!$A129-参数!F$4)+IF(参数!F$3/365*(净价!$A129-参数!F$4)&gt;=参数!F$3,-参数!F$3,0)</f>
        <v>1.2269863013698631E-2</v>
      </c>
    </row>
    <row r="130" spans="1:6" x14ac:dyDescent="0.15">
      <c r="A130" s="1">
        <v>42472</v>
      </c>
      <c r="B130" s="4">
        <f>参数!B$3/365*(净价!$A130-参数!B$4)+IF(参数!B$3/365*(净价!$A130-参数!B$4)&gt;=参数!B$3,-参数!B$3,0)</f>
        <v>1.3227397260273971E-2</v>
      </c>
      <c r="C130" s="4">
        <f>参数!C$3/365*(净价!$A130-参数!C$4)+IF(参数!C$3/365*(净价!$A130-参数!C$4)&gt;=参数!C$3,-参数!C$3,0)</f>
        <v>6.8000000000000005E-2</v>
      </c>
      <c r="D130" s="4">
        <f>参数!D$3/365*(净价!$A130-参数!D$4)+IF(参数!D$3/365*(净价!$A130-参数!D$4)&gt;=参数!D$3,-参数!D$3,0)</f>
        <v>3.496630136986302E-2</v>
      </c>
      <c r="E130" s="4">
        <f>参数!E$3/365*(净价!$A130-参数!E$4)+IF(参数!E$3/365*(净价!$A130-参数!E$4)&gt;=参数!E$3,-参数!E$3,0)</f>
        <v>1.6876712328767127E-2</v>
      </c>
      <c r="F130" s="4">
        <f>参数!F$3/365*(净价!$A130-参数!F$4)+IF(参数!F$3/365*(净价!$A130-参数!F$4)&gt;=参数!F$3,-参数!F$3,0)</f>
        <v>1.245863013698631E-2</v>
      </c>
    </row>
    <row r="131" spans="1:6" x14ac:dyDescent="0.15">
      <c r="A131" s="1">
        <v>42473</v>
      </c>
      <c r="B131" s="4">
        <f>参数!B$3/365*(净价!$A131-参数!B$4)+IF(参数!B$3/365*(净价!$A131-参数!B$4)&gt;=参数!B$3,-参数!B$3,0)</f>
        <v>1.3421917808219178E-2</v>
      </c>
      <c r="C131" s="4">
        <f>参数!C$3/365*(净价!$A131-参数!C$4)+IF(参数!C$3/365*(净价!$A131-参数!C$4)&gt;=参数!C$3,-参数!C$3,0)</f>
        <v>6.8232876712328777E-2</v>
      </c>
      <c r="D131" s="4">
        <f>参数!D$3/365*(净价!$A131-参数!D$4)+IF(参数!D$3/365*(净价!$A131-参数!D$4)&gt;=参数!D$3,-参数!D$3,0)</f>
        <v>3.5161643835616443E-2</v>
      </c>
      <c r="E131" s="4">
        <f>参数!E$3/365*(净价!$A131-参数!E$4)+IF(参数!E$3/365*(净价!$A131-参数!E$4)&gt;=参数!E$3,-参数!E$3,0)</f>
        <v>1.7068493150684927E-2</v>
      </c>
      <c r="F131" s="4">
        <f>参数!F$3/365*(净价!$A131-参数!F$4)+IF(参数!F$3/365*(净价!$A131-参数!F$4)&gt;=参数!F$3,-参数!F$3,0)</f>
        <v>1.2647397260273974E-2</v>
      </c>
    </row>
    <row r="132" spans="1:6" x14ac:dyDescent="0.15">
      <c r="A132" s="1">
        <v>42474</v>
      </c>
      <c r="B132" s="4">
        <f>参数!B$3/365*(净价!$A132-参数!B$4)+IF(参数!B$3/365*(净价!$A132-参数!B$4)&gt;=参数!B$3,-参数!B$3,0)</f>
        <v>1.3616438356164384E-2</v>
      </c>
      <c r="C132" s="4">
        <f>参数!C$3/365*(净价!$A132-参数!C$4)+IF(参数!C$3/365*(净价!$A132-参数!C$4)&gt;=参数!C$3,-参数!C$3,0)</f>
        <v>6.8465753424657536E-2</v>
      </c>
      <c r="D132" s="4">
        <f>参数!D$3/365*(净价!$A132-参数!D$4)+IF(参数!D$3/365*(净价!$A132-参数!D$4)&gt;=参数!D$3,-参数!D$3,0)</f>
        <v>3.5356986301369867E-2</v>
      </c>
      <c r="E132" s="4">
        <f>参数!E$3/365*(净价!$A132-参数!E$4)+IF(参数!E$3/365*(净价!$A132-参数!E$4)&gt;=参数!E$3,-参数!E$3,0)</f>
        <v>1.7260273972602741E-2</v>
      </c>
      <c r="F132" s="4">
        <f>参数!F$3/365*(净价!$A132-参数!F$4)+IF(参数!F$3/365*(净价!$A132-参数!F$4)&gt;=参数!F$3,-参数!F$3,0)</f>
        <v>1.2836164383561652E-2</v>
      </c>
    </row>
    <row r="133" spans="1:6" x14ac:dyDescent="0.15">
      <c r="A133" s="1">
        <v>42475</v>
      </c>
      <c r="B133" s="4">
        <f>参数!B$3/365*(净价!$A133-参数!B$4)+IF(参数!B$3/365*(净价!$A133-参数!B$4)&gt;=参数!B$3,-参数!B$3,0)</f>
        <v>1.3810958904109591E-2</v>
      </c>
      <c r="C133" s="4">
        <f>参数!C$3/365*(净价!$A133-参数!C$4)+IF(参数!C$3/365*(净价!$A133-参数!C$4)&gt;=参数!C$3,-参数!C$3,0)</f>
        <v>6.8698630136986308E-2</v>
      </c>
      <c r="D133" s="4">
        <f>参数!D$3/365*(净价!$A133-参数!D$4)+IF(参数!D$3/365*(净价!$A133-参数!D$4)&gt;=参数!D$3,-参数!D$3,0)</f>
        <v>3.555232876712329E-2</v>
      </c>
      <c r="E133" s="4">
        <f>参数!E$3/365*(净价!$A133-参数!E$4)+IF(参数!E$3/365*(净价!$A133-参数!E$4)&gt;=参数!E$3,-参数!E$3,0)</f>
        <v>1.7452054794520555E-2</v>
      </c>
      <c r="F133" s="4">
        <f>参数!F$3/365*(净价!$A133-参数!F$4)+IF(参数!F$3/365*(净价!$A133-参数!F$4)&gt;=参数!F$3,-参数!F$3,0)</f>
        <v>1.3024931506849316E-2</v>
      </c>
    </row>
    <row r="134" spans="1:6" x14ac:dyDescent="0.15">
      <c r="A134" s="1">
        <v>42478</v>
      </c>
      <c r="B134" s="4">
        <f>参数!B$3/365*(净价!$A134-参数!B$4)+IF(参数!B$3/365*(净价!$A134-参数!B$4)&gt;=参数!B$3,-参数!B$3,0)</f>
        <v>1.4394520547945197E-2</v>
      </c>
      <c r="C134" s="4">
        <f>参数!C$3/365*(净价!$A134-参数!C$4)+IF(参数!C$3/365*(净价!$A134-参数!C$4)&gt;=参数!C$3,-参数!C$3,0)</f>
        <v>6.9397260273972611E-2</v>
      </c>
      <c r="D134" s="4">
        <f>参数!D$3/365*(净价!$A134-参数!D$4)+IF(参数!D$3/365*(净价!$A134-参数!D$4)&gt;=参数!D$3,-参数!D$3,0)</f>
        <v>3.6138356164383559E-2</v>
      </c>
      <c r="E134" s="4">
        <f>参数!E$3/365*(净价!$A134-参数!E$4)+IF(参数!E$3/365*(净价!$A134-参数!E$4)&gt;=参数!E$3,-参数!E$3,0)</f>
        <v>1.802739726027397E-2</v>
      </c>
      <c r="F134" s="4">
        <f>参数!F$3/365*(净价!$A134-参数!F$4)+IF(参数!F$3/365*(净价!$A134-参数!F$4)&gt;=参数!F$3,-参数!F$3,0)</f>
        <v>1.3591232876712336E-2</v>
      </c>
    </row>
    <row r="135" spans="1:6" x14ac:dyDescent="0.15">
      <c r="A135" s="1">
        <v>42479</v>
      </c>
      <c r="B135" s="4">
        <f>参数!B$3/365*(净价!$A135-参数!B$4)+IF(参数!B$3/365*(净价!$A135-参数!B$4)&gt;=参数!B$3,-参数!B$3,0)</f>
        <v>1.4589041095890404E-2</v>
      </c>
      <c r="C135" s="4">
        <f>参数!C$3/365*(净价!$A135-参数!C$4)+IF(参数!C$3/365*(净价!$A135-参数!C$4)&gt;=参数!C$3,-参数!C$3,0)</f>
        <v>6.9630136986301383E-2</v>
      </c>
      <c r="D135" s="4">
        <f>参数!D$3/365*(净价!$A135-参数!D$4)+IF(参数!D$3/365*(净价!$A135-参数!D$4)&gt;=参数!D$3,-参数!D$3,0)</f>
        <v>3.6333698630136982E-2</v>
      </c>
      <c r="E135" s="4">
        <f>参数!E$3/365*(净价!$A135-参数!E$4)+IF(参数!E$3/365*(净价!$A135-参数!E$4)&gt;=参数!E$3,-参数!E$3,0)</f>
        <v>1.8219178082191784E-2</v>
      </c>
      <c r="F135" s="4">
        <f>参数!F$3/365*(净价!$A135-参数!F$4)+IF(参数!F$3/365*(净价!$A135-参数!F$4)&gt;=参数!F$3,-参数!F$3,0)</f>
        <v>1.3780000000000001E-2</v>
      </c>
    </row>
    <row r="136" spans="1:6" x14ac:dyDescent="0.15">
      <c r="A136" s="1">
        <v>42480</v>
      </c>
      <c r="B136" s="4">
        <f>参数!B$3/365*(净价!$A136-参数!B$4)+IF(参数!B$3/365*(净价!$A136-参数!B$4)&gt;=参数!B$3,-参数!B$3,0)</f>
        <v>1.478356164383561E-2</v>
      </c>
      <c r="C136" s="4">
        <f>参数!C$3/365*(净价!$A136-参数!C$4)+IF(参数!C$3/365*(净价!$A136-参数!C$4)&gt;=参数!C$3,-参数!C$3,0)</f>
        <v>6.9863013698630141E-2</v>
      </c>
      <c r="D136" s="4">
        <f>参数!D$3/365*(净价!$A136-参数!D$4)+IF(参数!D$3/365*(净价!$A136-参数!D$4)&gt;=参数!D$3,-参数!D$3,0)</f>
        <v>3.6529041095890419E-2</v>
      </c>
      <c r="E136" s="4">
        <f>参数!E$3/365*(净价!$A136-参数!E$4)+IF(参数!E$3/365*(净价!$A136-参数!E$4)&gt;=参数!E$3,-参数!E$3,0)</f>
        <v>1.8410958904109598E-2</v>
      </c>
      <c r="F136" s="4">
        <f>参数!F$3/365*(净价!$A136-参数!F$4)+IF(参数!F$3/365*(净价!$A136-参数!F$4)&gt;=参数!F$3,-参数!F$3,0)</f>
        <v>1.3968767123287679E-2</v>
      </c>
    </row>
    <row r="137" spans="1:6" x14ac:dyDescent="0.15">
      <c r="A137" s="1">
        <v>42481</v>
      </c>
      <c r="B137" s="4">
        <f>参数!B$3/365*(净价!$A137-参数!B$4)+IF(参数!B$3/365*(净价!$A137-参数!B$4)&gt;=参数!B$3,-参数!B$3,0)</f>
        <v>1.4978082191780817E-2</v>
      </c>
      <c r="C137" s="4">
        <f>参数!C$3/365*(净价!$A137-参数!C$4)+IF(参数!C$3/365*(净价!$A137-参数!C$4)&gt;=参数!C$3,-参数!C$3,0)</f>
        <v>7.0095890410958914E-2</v>
      </c>
      <c r="D137" s="4">
        <f>参数!D$3/365*(净价!$A137-参数!D$4)+IF(参数!D$3/365*(净价!$A137-参数!D$4)&gt;=参数!D$3,-参数!D$3,0)</f>
        <v>3.6724383561643842E-2</v>
      </c>
      <c r="E137" s="4">
        <f>参数!E$3/365*(净价!$A137-参数!E$4)+IF(参数!E$3/365*(净价!$A137-参数!E$4)&gt;=参数!E$3,-参数!E$3,0)</f>
        <v>1.8602739726027398E-2</v>
      </c>
      <c r="F137" s="4">
        <f>参数!F$3/365*(净价!$A137-参数!F$4)+IF(参数!F$3/365*(净价!$A137-参数!F$4)&gt;=参数!F$3,-参数!F$3,0)</f>
        <v>1.4157534246575343E-2</v>
      </c>
    </row>
    <row r="138" spans="1:6" x14ac:dyDescent="0.15">
      <c r="A138" s="1">
        <v>42482</v>
      </c>
      <c r="B138" s="4">
        <f>参数!B$3/365*(净价!$A138-参数!B$4)+IF(参数!B$3/365*(净价!$A138-参数!B$4)&gt;=参数!B$3,-参数!B$3,0)</f>
        <v>1.5172602739726024E-2</v>
      </c>
      <c r="C138" s="4">
        <f>参数!C$3/365*(净价!$A138-参数!C$4)+IF(参数!C$3/365*(净价!$A138-参数!C$4)&gt;=参数!C$3,-参数!C$3,0)</f>
        <v>7.0328767123287686E-2</v>
      </c>
      <c r="D138" s="4">
        <f>参数!D$3/365*(净价!$A138-参数!D$4)+IF(参数!D$3/365*(净价!$A138-参数!D$4)&gt;=参数!D$3,-参数!D$3,0)</f>
        <v>3.6919726027397265E-2</v>
      </c>
      <c r="E138" s="4">
        <f>参数!E$3/365*(净价!$A138-参数!E$4)+IF(参数!E$3/365*(净价!$A138-参数!E$4)&gt;=参数!E$3,-参数!E$3,0)</f>
        <v>1.8794520547945212E-2</v>
      </c>
      <c r="F138" s="4">
        <f>参数!F$3/365*(净价!$A138-参数!F$4)+IF(参数!F$3/365*(净价!$A138-参数!F$4)&gt;=参数!F$3,-参数!F$3,0)</f>
        <v>1.4346301369863021E-2</v>
      </c>
    </row>
    <row r="139" spans="1:6" x14ac:dyDescent="0.15">
      <c r="A139" s="1">
        <v>42485</v>
      </c>
      <c r="B139" s="4">
        <f>参数!B$3/365*(净价!$A139-参数!B$4)+IF(参数!B$3/365*(净价!$A139-参数!B$4)&gt;=参数!B$3,-参数!B$3,0)</f>
        <v>1.5756164383561644E-2</v>
      </c>
      <c r="C139" s="4">
        <f>参数!C$3/365*(净价!$A139-参数!C$4)+IF(参数!C$3/365*(净价!$A139-参数!C$4)&gt;=参数!C$3,-参数!C$3,0)</f>
        <v>7.1027397260273975E-2</v>
      </c>
      <c r="D139" s="4">
        <f>参数!D$3/365*(净价!$A139-参数!D$4)+IF(参数!D$3/365*(净价!$A139-参数!D$4)&gt;=参数!D$3,-参数!D$3,0)</f>
        <v>3.7505753424657534E-2</v>
      </c>
      <c r="E139" s="4">
        <f>参数!E$3/365*(净价!$A139-参数!E$4)+IF(参数!E$3/365*(净价!$A139-参数!E$4)&gt;=参数!E$3,-参数!E$3,0)</f>
        <v>1.9369863013698627E-2</v>
      </c>
      <c r="F139" s="4">
        <f>参数!F$3/365*(净价!$A139-参数!F$4)+IF(参数!F$3/365*(净价!$A139-参数!F$4)&gt;=参数!F$3,-参数!F$3,0)</f>
        <v>1.4912602739726027E-2</v>
      </c>
    </row>
    <row r="140" spans="1:6" x14ac:dyDescent="0.15">
      <c r="A140" s="1">
        <v>42486</v>
      </c>
      <c r="B140" s="4">
        <f>参数!B$3/365*(净价!$A140-参数!B$4)+IF(参数!B$3/365*(净价!$A140-参数!B$4)&gt;=参数!B$3,-参数!B$3,0)</f>
        <v>1.5950684931506851E-2</v>
      </c>
      <c r="C140" s="4">
        <f>参数!C$3/365*(净价!$A140-参数!C$4)+IF(参数!C$3/365*(净价!$A140-参数!C$4)&gt;=参数!C$3,-参数!C$3,0)</f>
        <v>7.1260273972602747E-2</v>
      </c>
      <c r="D140" s="4">
        <f>参数!D$3/365*(净价!$A140-参数!D$4)+IF(参数!D$3/365*(净价!$A140-参数!D$4)&gt;=参数!D$3,-参数!D$3,0)</f>
        <v>3.7701095890410957E-2</v>
      </c>
      <c r="E140" s="4">
        <f>参数!E$3/365*(净价!$A140-参数!E$4)+IF(参数!E$3/365*(净价!$A140-参数!E$4)&gt;=参数!E$3,-参数!E$3,0)</f>
        <v>1.9561643835616441E-2</v>
      </c>
      <c r="F140" s="4">
        <f>参数!F$3/365*(净价!$A140-参数!F$4)+IF(参数!F$3/365*(净价!$A140-参数!F$4)&gt;=参数!F$3,-参数!F$3,0)</f>
        <v>1.5101369863013706E-2</v>
      </c>
    </row>
    <row r="141" spans="1:6" x14ac:dyDescent="0.15">
      <c r="A141" s="1">
        <v>42487</v>
      </c>
      <c r="B141" s="4">
        <f>参数!B$3/365*(净价!$A141-参数!B$4)+IF(参数!B$3/365*(净价!$A141-参数!B$4)&gt;=参数!B$3,-参数!B$3,0)</f>
        <v>1.6145205479452057E-2</v>
      </c>
      <c r="C141" s="4">
        <f>参数!C$3/365*(净价!$A141-参数!C$4)+IF(参数!C$3/365*(净价!$A141-参数!C$4)&gt;=参数!C$3,-参数!C$3,0)</f>
        <v>7.149315068493152E-2</v>
      </c>
      <c r="D141" s="4">
        <f>参数!D$3/365*(净价!$A141-参数!D$4)+IF(参数!D$3/365*(净价!$A141-参数!D$4)&gt;=参数!D$3,-参数!D$3,0)</f>
        <v>3.789643835616438E-2</v>
      </c>
      <c r="E141" s="4">
        <f>参数!E$3/365*(净价!$A141-参数!E$4)+IF(参数!E$3/365*(净价!$A141-参数!E$4)&gt;=参数!E$3,-参数!E$3,0)</f>
        <v>1.9753424657534255E-2</v>
      </c>
      <c r="F141" s="4">
        <f>参数!F$3/365*(净价!$A141-参数!F$4)+IF(参数!F$3/365*(净价!$A141-参数!F$4)&gt;=参数!F$3,-参数!F$3,0)</f>
        <v>1.529013698630137E-2</v>
      </c>
    </row>
    <row r="142" spans="1:6" x14ac:dyDescent="0.15">
      <c r="A142" s="1">
        <v>42488</v>
      </c>
      <c r="B142" s="4">
        <f>参数!B$3/365*(净价!$A142-参数!B$4)+IF(参数!B$3/365*(净价!$A142-参数!B$4)&gt;=参数!B$3,-参数!B$3,0)</f>
        <v>1.6339726027397264E-2</v>
      </c>
      <c r="C142" s="4">
        <f>参数!C$3/365*(净价!$A142-参数!C$4)+IF(参数!C$3/365*(净价!$A142-参数!C$4)&gt;=参数!C$3,-参数!C$3,0)</f>
        <v>7.1726027397260278E-2</v>
      </c>
      <c r="D142" s="4">
        <f>参数!D$3/365*(净价!$A142-参数!D$4)+IF(参数!D$3/365*(净价!$A142-参数!D$4)&gt;=参数!D$3,-参数!D$3,0)</f>
        <v>3.8091780821917817E-2</v>
      </c>
      <c r="E142" s="4">
        <f>参数!E$3/365*(净价!$A142-参数!E$4)+IF(参数!E$3/365*(净价!$A142-参数!E$4)&gt;=参数!E$3,-参数!E$3,0)</f>
        <v>1.9945205479452055E-2</v>
      </c>
      <c r="F142" s="4">
        <f>参数!F$3/365*(净价!$A142-参数!F$4)+IF(参数!F$3/365*(净价!$A142-参数!F$4)&gt;=参数!F$3,-参数!F$3,0)</f>
        <v>1.5478904109589048E-2</v>
      </c>
    </row>
    <row r="143" spans="1:6" x14ac:dyDescent="0.15">
      <c r="A143" s="1">
        <v>42489</v>
      </c>
      <c r="B143" s="4">
        <f>参数!B$3/365*(净价!$A143-参数!B$4)+IF(参数!B$3/365*(净价!$A143-参数!B$4)&gt;=参数!B$3,-参数!B$3,0)</f>
        <v>1.6534246575342457E-2</v>
      </c>
      <c r="C143" s="4">
        <f>参数!C$3/365*(净价!$A143-参数!C$4)+IF(参数!C$3/365*(净价!$A143-参数!C$4)&gt;=参数!C$3,-参数!C$3,0)</f>
        <v>7.195890410958905E-2</v>
      </c>
      <c r="D143" s="4">
        <f>参数!D$3/365*(净价!$A143-参数!D$4)+IF(参数!D$3/365*(净价!$A143-参数!D$4)&gt;=参数!D$3,-参数!D$3,0)</f>
        <v>3.828712328767124E-2</v>
      </c>
      <c r="E143" s="4">
        <f>参数!E$3/365*(净价!$A143-参数!E$4)+IF(参数!E$3/365*(净价!$A143-参数!E$4)&gt;=参数!E$3,-参数!E$3,0)</f>
        <v>2.0136986301369869E-2</v>
      </c>
      <c r="F143" s="4">
        <f>参数!F$3/365*(净价!$A143-参数!F$4)+IF(参数!F$3/365*(净价!$A143-参数!F$4)&gt;=参数!F$3,-参数!F$3,0)</f>
        <v>1.5667671232876726E-2</v>
      </c>
    </row>
    <row r="144" spans="1:6" x14ac:dyDescent="0.15">
      <c r="A144" s="1">
        <v>42493</v>
      </c>
      <c r="B144" s="4">
        <f>参数!B$3/365*(净价!$A144-参数!B$4)+IF(参数!B$3/365*(净价!$A144-参数!B$4)&gt;=参数!B$3,-参数!B$3,0)</f>
        <v>1.7312328767123283E-2</v>
      </c>
      <c r="C144" s="4">
        <f>参数!C$3/365*(净价!$A144-参数!C$4)+IF(参数!C$3/365*(净价!$A144-参数!C$4)&gt;=参数!C$3,-参数!C$3,0)</f>
        <v>7.2890410958904112E-2</v>
      </c>
      <c r="D144" s="4">
        <f>参数!D$3/365*(净价!$A144-参数!D$4)+IF(参数!D$3/365*(净价!$A144-参数!D$4)&gt;=参数!D$3,-参数!D$3,0)</f>
        <v>3.9068493150684933E-2</v>
      </c>
      <c r="E144" s="4">
        <f>参数!E$3/365*(净价!$A144-参数!E$4)+IF(参数!E$3/365*(净价!$A144-参数!E$4)&gt;=参数!E$3,-参数!E$3,0)</f>
        <v>2.0904109589041098E-2</v>
      </c>
      <c r="F144" s="4">
        <f>参数!F$3/365*(净价!$A144-参数!F$4)+IF(参数!F$3/365*(净价!$A144-参数!F$4)&gt;=参数!F$3,-参数!F$3,0)</f>
        <v>1.6422739726027411E-2</v>
      </c>
    </row>
    <row r="145" spans="1:6" x14ac:dyDescent="0.15">
      <c r="A145" s="1">
        <v>42494</v>
      </c>
      <c r="B145" s="4">
        <f>参数!B$3/365*(净价!$A145-参数!B$4)+IF(参数!B$3/365*(净价!$A145-参数!B$4)&gt;=参数!B$3,-参数!B$3,0)</f>
        <v>1.750684931506849E-2</v>
      </c>
      <c r="C145" s="4">
        <f>参数!C$3/365*(净价!$A145-参数!C$4)+IF(参数!C$3/365*(净价!$A145-参数!C$4)&gt;=参数!C$3,-参数!C$3,0)</f>
        <v>7.3123287671232884E-2</v>
      </c>
      <c r="D145" s="4">
        <f>参数!D$3/365*(净价!$A145-参数!D$4)+IF(参数!D$3/365*(净价!$A145-参数!D$4)&gt;=参数!D$3,-参数!D$3,0)</f>
        <v>3.9263835616438356E-2</v>
      </c>
      <c r="E145" s="4">
        <f>参数!E$3/365*(净价!$A145-参数!E$4)+IF(参数!E$3/365*(净价!$A145-参数!E$4)&gt;=参数!E$3,-参数!E$3,0)</f>
        <v>2.1095890410958912E-2</v>
      </c>
      <c r="F145" s="4">
        <f>参数!F$3/365*(净价!$A145-参数!F$4)+IF(参数!F$3/365*(净价!$A145-参数!F$4)&gt;=参数!F$3,-参数!F$3,0)</f>
        <v>1.6611506849315075E-2</v>
      </c>
    </row>
    <row r="146" spans="1:6" x14ac:dyDescent="0.15">
      <c r="A146" s="1">
        <v>42495</v>
      </c>
      <c r="B146" s="4">
        <f>参数!B$3/365*(净价!$A146-参数!B$4)+IF(参数!B$3/365*(净价!$A146-参数!B$4)&gt;=参数!B$3,-参数!B$3,0)</f>
        <v>1.7701369863013697E-2</v>
      </c>
      <c r="C146" s="4">
        <f>参数!C$3/365*(净价!$A146-参数!C$4)+IF(参数!C$3/365*(净价!$A146-参数!C$4)&gt;=参数!C$3,-参数!C$3,0)</f>
        <v>7.3356164383561656E-2</v>
      </c>
      <c r="D146" s="4">
        <f>参数!D$3/365*(净价!$A146-参数!D$4)+IF(参数!D$3/365*(净价!$A146-参数!D$4)&gt;=参数!D$3,-参数!D$3,0)</f>
        <v>3.9459178082191779E-2</v>
      </c>
      <c r="E146" s="4">
        <f>参数!E$3/365*(净价!$A146-参数!E$4)+IF(参数!E$3/365*(净价!$A146-参数!E$4)&gt;=参数!E$3,-参数!E$3,0)</f>
        <v>2.1287671232876712E-2</v>
      </c>
      <c r="F146" s="4">
        <f>参数!F$3/365*(净价!$A146-参数!F$4)+IF(参数!F$3/365*(净价!$A146-参数!F$4)&gt;=参数!F$3,-参数!F$3,0)</f>
        <v>1.6800273972602753E-2</v>
      </c>
    </row>
    <row r="147" spans="1:6" x14ac:dyDescent="0.15">
      <c r="A147" s="1">
        <v>42496</v>
      </c>
      <c r="B147" s="4">
        <f>参数!B$3/365*(净价!$A147-参数!B$4)+IF(参数!B$3/365*(净价!$A147-参数!B$4)&gt;=参数!B$3,-参数!B$3,0)</f>
        <v>1.7895890410958903E-2</v>
      </c>
      <c r="C147" s="4">
        <f>参数!C$3/365*(净价!$A147-参数!C$4)+IF(参数!C$3/365*(净价!$A147-参数!C$4)&gt;=参数!C$3,-参数!C$3,0)</f>
        <v>7.3589041095890415E-2</v>
      </c>
      <c r="D147" s="4">
        <f>参数!D$3/365*(净价!$A147-参数!D$4)+IF(参数!D$3/365*(净价!$A147-参数!D$4)&gt;=参数!D$3,-参数!D$3,0)</f>
        <v>3.9654520547945202E-2</v>
      </c>
      <c r="E147" s="4">
        <f>参数!E$3/365*(净价!$A147-参数!E$4)+IF(参数!E$3/365*(净价!$A147-参数!E$4)&gt;=参数!E$3,-参数!E$3,0)</f>
        <v>2.1479452054794526E-2</v>
      </c>
      <c r="F147" s="4">
        <f>参数!F$3/365*(净价!$A147-参数!F$4)+IF(参数!F$3/365*(净价!$A147-参数!F$4)&gt;=参数!F$3,-参数!F$3,0)</f>
        <v>1.6989041095890417E-2</v>
      </c>
    </row>
    <row r="148" spans="1:6" x14ac:dyDescent="0.15">
      <c r="A148" s="1">
        <v>42499</v>
      </c>
      <c r="B148" s="4">
        <f>参数!B$3/365*(净价!$A148-参数!B$4)+IF(参数!B$3/365*(净价!$A148-参数!B$4)&gt;=参数!B$3,-参数!B$3,0)</f>
        <v>1.8479452054794523E-2</v>
      </c>
      <c r="C148" s="4">
        <f>参数!C$3/365*(净价!$A148-参数!C$4)+IF(参数!C$3/365*(净价!$A148-参数!C$4)&gt;=参数!C$3,-参数!C$3,0)</f>
        <v>7.4287671232876717E-2</v>
      </c>
      <c r="D148" s="4">
        <f>参数!D$3/365*(净价!$A148-参数!D$4)+IF(参数!D$3/365*(净价!$A148-参数!D$4)&gt;=参数!D$3,-参数!D$3,0)</f>
        <v>4.0240547945205485E-2</v>
      </c>
      <c r="E148" s="4">
        <f>参数!E$3/365*(净价!$A148-参数!E$4)+IF(参数!E$3/365*(净价!$A148-参数!E$4)&gt;=参数!E$3,-参数!E$3,0)</f>
        <v>2.2054794520547955E-2</v>
      </c>
      <c r="F148" s="4">
        <f>参数!F$3/365*(净价!$A148-参数!F$4)+IF(参数!F$3/365*(净价!$A148-参数!F$4)&gt;=参数!F$3,-参数!F$3,0)</f>
        <v>1.7555342465753437E-2</v>
      </c>
    </row>
    <row r="149" spans="1:6" x14ac:dyDescent="0.15">
      <c r="A149" s="1">
        <v>42500</v>
      </c>
      <c r="B149" s="4">
        <f>参数!B$3/365*(净价!$A149-参数!B$4)+IF(参数!B$3/365*(净价!$A149-参数!B$4)&gt;=参数!B$3,-参数!B$3,0)</f>
        <v>1.8673972602739716E-2</v>
      </c>
      <c r="C149" s="4">
        <f>参数!C$3/365*(净价!$A149-参数!C$4)+IF(参数!C$3/365*(净价!$A149-参数!C$4)&gt;=参数!C$3,-参数!C$3,0)</f>
        <v>7.452054794520549E-2</v>
      </c>
      <c r="D149" s="4">
        <f>参数!D$3/365*(净价!$A149-参数!D$4)+IF(参数!D$3/365*(净价!$A149-参数!D$4)&gt;=参数!D$3,-参数!D$3,0)</f>
        <v>4.0435890410958908E-2</v>
      </c>
      <c r="E149" s="4">
        <f>参数!E$3/365*(净价!$A149-参数!E$4)+IF(参数!E$3/365*(净价!$A149-参数!E$4)&gt;=参数!E$3,-参数!E$3,0)</f>
        <v>2.2246575342465755E-2</v>
      </c>
      <c r="F149" s="4">
        <f>参数!F$3/365*(净价!$A149-参数!F$4)+IF(参数!F$3/365*(净价!$A149-参数!F$4)&gt;=参数!F$3,-参数!F$3,0)</f>
        <v>1.7744109589041102E-2</v>
      </c>
    </row>
    <row r="150" spans="1:6" x14ac:dyDescent="0.15">
      <c r="A150" s="1">
        <v>42501</v>
      </c>
      <c r="B150" s="4">
        <f>参数!B$3/365*(净价!$A150-参数!B$4)+IF(参数!B$3/365*(净价!$A150-参数!B$4)&gt;=参数!B$3,-参数!B$3,0)</f>
        <v>1.8868493150684923E-2</v>
      </c>
      <c r="C150" s="4">
        <f>参数!C$3/365*(净价!$A150-参数!C$4)+IF(参数!C$3/365*(净价!$A150-参数!C$4)&gt;=参数!C$3,-参数!C$3,0)</f>
        <v>7.4753424657534262E-2</v>
      </c>
      <c r="D150" s="4">
        <f>参数!D$3/365*(净价!$A150-参数!D$4)+IF(参数!D$3/365*(净价!$A150-参数!D$4)&gt;=参数!D$3,-参数!D$3,0)</f>
        <v>4.0631232876712331E-2</v>
      </c>
      <c r="E150" s="4">
        <f>参数!E$3/365*(净价!$A150-参数!E$4)+IF(参数!E$3/365*(净价!$A150-参数!E$4)&gt;=参数!E$3,-参数!E$3,0)</f>
        <v>2.2438356164383569E-2</v>
      </c>
      <c r="F150" s="4">
        <f>参数!F$3/365*(净价!$A150-参数!F$4)+IF(参数!F$3/365*(净价!$A150-参数!F$4)&gt;=参数!F$3,-参数!F$3,0)</f>
        <v>1.793287671232878E-2</v>
      </c>
    </row>
    <row r="151" spans="1:6" x14ac:dyDescent="0.15">
      <c r="A151" s="1">
        <v>42502</v>
      </c>
      <c r="B151" s="4">
        <f>参数!B$3/365*(净价!$A151-参数!B$4)+IF(参数!B$3/365*(净价!$A151-参数!B$4)&gt;=参数!B$3,-参数!B$3,0)</f>
        <v>1.906301369863013E-2</v>
      </c>
      <c r="C151" s="4">
        <f>参数!C$3/365*(净价!$A151-参数!C$4)+IF(参数!C$3/365*(净价!$A151-参数!C$4)&gt;=参数!C$3,-参数!C$3,0)</f>
        <v>7.498630136986302E-2</v>
      </c>
      <c r="D151" s="4">
        <f>参数!D$3/365*(净价!$A151-参数!D$4)+IF(参数!D$3/365*(净价!$A151-参数!D$4)&gt;=参数!D$3,-参数!D$3,0)</f>
        <v>4.0826575342465754E-2</v>
      </c>
      <c r="E151" s="4">
        <f>参数!E$3/365*(净价!$A151-参数!E$4)+IF(参数!E$3/365*(净价!$A151-参数!E$4)&gt;=参数!E$3,-参数!E$3,0)</f>
        <v>2.2630136986301369E-2</v>
      </c>
      <c r="F151" s="4">
        <f>参数!F$3/365*(净价!$A151-参数!F$4)+IF(参数!F$3/365*(净价!$A151-参数!F$4)&gt;=参数!F$3,-参数!F$3,0)</f>
        <v>1.8121643835616444E-2</v>
      </c>
    </row>
    <row r="152" spans="1:6" x14ac:dyDescent="0.15">
      <c r="A152" s="1">
        <v>42503</v>
      </c>
      <c r="B152" s="4">
        <f>参数!B$3/365*(净价!$A152-参数!B$4)+IF(参数!B$3/365*(净价!$A152-参数!B$4)&gt;=参数!B$3,-参数!B$3,0)</f>
        <v>1.9257534246575336E-2</v>
      </c>
      <c r="C152" s="4">
        <f>参数!C$3/365*(净价!$A152-参数!C$4)+IF(参数!C$3/365*(净价!$A152-参数!C$4)&gt;=参数!C$3,-参数!C$3,0)</f>
        <v>7.5219178082191793E-2</v>
      </c>
      <c r="D152" s="4">
        <f>参数!D$3/365*(净价!$A152-参数!D$4)+IF(参数!D$3/365*(净价!$A152-参数!D$4)&gt;=参数!D$3,-参数!D$3,0)</f>
        <v>4.1021917808219177E-2</v>
      </c>
      <c r="E152" s="4">
        <f>参数!E$3/365*(净价!$A152-参数!E$4)+IF(参数!E$3/365*(净价!$A152-参数!E$4)&gt;=参数!E$3,-参数!E$3,0)</f>
        <v>2.2821917808219183E-2</v>
      </c>
      <c r="F152" s="4">
        <f>参数!F$3/365*(净价!$A152-参数!F$4)+IF(参数!F$3/365*(净价!$A152-参数!F$4)&gt;=参数!F$3,-参数!F$3,0)</f>
        <v>1.8310410958904122E-2</v>
      </c>
    </row>
    <row r="153" spans="1:6" x14ac:dyDescent="0.15">
      <c r="A153" s="1">
        <v>42506</v>
      </c>
      <c r="B153" s="4">
        <f>参数!B$3/365*(净价!$A153-参数!B$4)+IF(参数!B$3/365*(净价!$A153-参数!B$4)&gt;=参数!B$3,-参数!B$3,0)</f>
        <v>1.9841095890410956E-2</v>
      </c>
      <c r="C153" s="4">
        <f>参数!C$3/365*(净价!$A153-参数!C$4)+IF(参数!C$3/365*(净价!$A153-参数!C$4)&gt;=参数!C$3,-参数!C$3,0)</f>
        <v>7.5917808219178096E-2</v>
      </c>
      <c r="D153" s="4">
        <f>参数!D$3/365*(净价!$A153-参数!D$4)+IF(参数!D$3/365*(净价!$A153-参数!D$4)&gt;=参数!D$3,-参数!D$3,0)</f>
        <v>4.160794520547946E-2</v>
      </c>
      <c r="E153" s="4">
        <f>参数!E$3/365*(净价!$A153-参数!E$4)+IF(参数!E$3/365*(净价!$A153-参数!E$4)&gt;=参数!E$3,-参数!E$3,0)</f>
        <v>2.3397260273972612E-2</v>
      </c>
      <c r="F153" s="4">
        <f>参数!F$3/365*(净价!$A153-参数!F$4)+IF(参数!F$3/365*(净价!$A153-参数!F$4)&gt;=参数!F$3,-参数!F$3,0)</f>
        <v>1.8876712328767128E-2</v>
      </c>
    </row>
    <row r="154" spans="1:6" x14ac:dyDescent="0.15">
      <c r="A154" s="1">
        <v>42507</v>
      </c>
      <c r="B154" s="4">
        <f>参数!B$3/365*(净价!$A154-参数!B$4)+IF(参数!B$3/365*(净价!$A154-参数!B$4)&gt;=参数!B$3,-参数!B$3,0)</f>
        <v>2.0035616438356163E-2</v>
      </c>
      <c r="C154" s="4">
        <f>参数!C$3/365*(净价!$A154-参数!C$4)+IF(参数!C$3/365*(净价!$A154-参数!C$4)&gt;=参数!C$3,-参数!C$3,0)</f>
        <v>7.6150684931506854E-2</v>
      </c>
      <c r="D154" s="4">
        <f>参数!D$3/365*(净价!$A154-参数!D$4)+IF(参数!D$3/365*(净价!$A154-参数!D$4)&gt;=参数!D$3,-参数!D$3,0)</f>
        <v>4.1803287671232883E-2</v>
      </c>
      <c r="E154" s="4">
        <f>参数!E$3/365*(净价!$A154-参数!E$4)+IF(参数!E$3/365*(净价!$A154-参数!E$4)&gt;=参数!E$3,-参数!E$3,0)</f>
        <v>2.3589041095890412E-2</v>
      </c>
      <c r="F154" s="4">
        <f>参数!F$3/365*(净价!$A154-参数!F$4)+IF(参数!F$3/365*(净价!$A154-参数!F$4)&gt;=参数!F$3,-参数!F$3,0)</f>
        <v>1.9065479452054807E-2</v>
      </c>
    </row>
    <row r="155" spans="1:6" x14ac:dyDescent="0.15">
      <c r="A155" s="1">
        <v>42508</v>
      </c>
      <c r="B155" s="4">
        <f>参数!B$3/365*(净价!$A155-参数!B$4)+IF(参数!B$3/365*(净价!$A155-参数!B$4)&gt;=参数!B$3,-参数!B$3,0)</f>
        <v>2.023013698630137E-2</v>
      </c>
      <c r="C155" s="4">
        <f>参数!C$3/365*(净价!$A155-参数!C$4)+IF(参数!C$3/365*(净价!$A155-参数!C$4)&gt;=参数!C$3,-参数!C$3,0)</f>
        <v>7.6383561643835626E-2</v>
      </c>
      <c r="D155" s="4">
        <f>参数!D$3/365*(净价!$A155-参数!D$4)+IF(参数!D$3/365*(净价!$A155-参数!D$4)&gt;=参数!D$3,-参数!D$3,0)</f>
        <v>4.1998630136986306E-2</v>
      </c>
      <c r="E155" s="4">
        <f>参数!E$3/365*(净价!$A155-参数!E$4)+IF(参数!E$3/365*(净价!$A155-参数!E$4)&gt;=参数!E$3,-参数!E$3,0)</f>
        <v>2.3780821917808226E-2</v>
      </c>
      <c r="F155" s="4">
        <f>参数!F$3/365*(净价!$A155-参数!F$4)+IF(参数!F$3/365*(净价!$A155-参数!F$4)&gt;=参数!F$3,-参数!F$3,0)</f>
        <v>1.9254246575342471E-2</v>
      </c>
    </row>
    <row r="156" spans="1:6" x14ac:dyDescent="0.15">
      <c r="A156" s="1">
        <v>42509</v>
      </c>
      <c r="B156" s="4">
        <f>参数!B$3/365*(净价!$A156-参数!B$4)+IF(参数!B$3/365*(净价!$A156-参数!B$4)&gt;=参数!B$3,-参数!B$3,0)</f>
        <v>2.0424657534246576E-2</v>
      </c>
      <c r="C156" s="4">
        <f>参数!C$3/365*(净价!$A156-参数!C$4)+IF(参数!C$3/365*(净价!$A156-参数!C$4)&gt;=参数!C$3,-参数!C$3,0)</f>
        <v>7.6616438356164399E-2</v>
      </c>
      <c r="D156" s="4">
        <f>参数!D$3/365*(净价!$A156-参数!D$4)+IF(参数!D$3/365*(净价!$A156-参数!D$4)&gt;=参数!D$3,-参数!D$3,0)</f>
        <v>4.2193972602739729E-2</v>
      </c>
      <c r="E156" s="4">
        <f>参数!E$3/365*(净价!$A156-参数!E$4)+IF(参数!E$3/365*(净价!$A156-参数!E$4)&gt;=参数!E$3,-参数!E$3,0)</f>
        <v>2.3972602739726026E-2</v>
      </c>
      <c r="F156" s="4">
        <f>参数!F$3/365*(净价!$A156-参数!F$4)+IF(参数!F$3/365*(净价!$A156-参数!F$4)&gt;=参数!F$3,-参数!F$3,0)</f>
        <v>1.9443013698630149E-2</v>
      </c>
    </row>
    <row r="157" spans="1:6" x14ac:dyDescent="0.15">
      <c r="A157" s="1">
        <v>42510</v>
      </c>
      <c r="B157" s="4">
        <f>参数!B$3/365*(净价!$A157-参数!B$4)+IF(参数!B$3/365*(净价!$A157-参数!B$4)&gt;=参数!B$3,-参数!B$3,0)</f>
        <v>2.0619178082191783E-2</v>
      </c>
      <c r="C157" s="4">
        <f>参数!C$3/365*(净价!$A157-参数!C$4)+IF(参数!C$3/365*(净价!$A157-参数!C$4)&gt;=参数!C$3,-参数!C$3,0)</f>
        <v>7.6849315068493157E-2</v>
      </c>
      <c r="D157" s="4">
        <f>参数!D$3/365*(净价!$A157-参数!D$4)+IF(参数!D$3/365*(净价!$A157-参数!D$4)&gt;=参数!D$3,-参数!D$3,0)</f>
        <v>4.2389315068493152E-2</v>
      </c>
      <c r="E157" s="4">
        <f>参数!E$3/365*(净价!$A157-参数!E$4)+IF(参数!E$3/365*(净价!$A157-参数!E$4)&gt;=参数!E$3,-参数!E$3,0)</f>
        <v>2.416438356164384E-2</v>
      </c>
      <c r="F157" s="4">
        <f>参数!F$3/365*(净价!$A157-参数!F$4)+IF(参数!F$3/365*(净价!$A157-参数!F$4)&gt;=参数!F$3,-参数!F$3,0)</f>
        <v>1.9631780821917813E-2</v>
      </c>
    </row>
    <row r="158" spans="1:6" x14ac:dyDescent="0.15">
      <c r="A158" s="1">
        <v>42513</v>
      </c>
      <c r="B158" s="4">
        <f>参数!B$3/365*(净价!$A158-参数!B$4)+IF(参数!B$3/365*(净价!$A158-参数!B$4)&gt;=参数!B$3,-参数!B$3,0)</f>
        <v>2.1202739726027389E-2</v>
      </c>
      <c r="C158" s="4">
        <f>参数!C$3/365*(净价!$A158-参数!C$4)+IF(参数!C$3/365*(净价!$A158-参数!C$4)&gt;=参数!C$3,-参数!C$3,0)</f>
        <v>7.754794520547946E-2</v>
      </c>
      <c r="D158" s="4">
        <f>参数!D$3/365*(净价!$A158-参数!D$4)+IF(参数!D$3/365*(净价!$A158-参数!D$4)&gt;=参数!D$3,-参数!D$3,0)</f>
        <v>4.2975342465753422E-2</v>
      </c>
      <c r="E158" s="4">
        <f>参数!E$3/365*(净价!$A158-参数!E$4)+IF(参数!E$3/365*(净价!$A158-参数!E$4)&gt;=参数!E$3,-参数!E$3,0)</f>
        <v>2.4739726027397269E-2</v>
      </c>
      <c r="F158" s="4">
        <f>参数!F$3/365*(净价!$A158-参数!F$4)+IF(参数!F$3/365*(净价!$A158-参数!F$4)&gt;=参数!F$3,-参数!F$3,0)</f>
        <v>2.0198082191780833E-2</v>
      </c>
    </row>
    <row r="159" spans="1:6" x14ac:dyDescent="0.15">
      <c r="A159" s="1">
        <v>42514</v>
      </c>
      <c r="B159" s="4">
        <f>参数!B$3/365*(净价!$A159-参数!B$4)+IF(参数!B$3/365*(净价!$A159-参数!B$4)&gt;=参数!B$3,-参数!B$3,0)</f>
        <v>2.1397260273972596E-2</v>
      </c>
      <c r="C159" s="4">
        <f>参数!C$3/365*(净价!$A159-参数!C$4)+IF(参数!C$3/365*(净价!$A159-参数!C$4)&gt;=参数!C$3,-参数!C$3,0)</f>
        <v>7.7780821917808232E-2</v>
      </c>
      <c r="D159" s="4">
        <f>参数!D$3/365*(净价!$A159-参数!D$4)+IF(参数!D$3/365*(净价!$A159-参数!D$4)&gt;=参数!D$3,-参数!D$3,0)</f>
        <v>4.3170684931506859E-2</v>
      </c>
      <c r="E159" s="4">
        <f>参数!E$3/365*(净价!$A159-参数!E$4)+IF(参数!E$3/365*(净价!$A159-参数!E$4)&gt;=参数!E$3,-参数!E$3,0)</f>
        <v>2.4931506849315069E-2</v>
      </c>
      <c r="F159" s="4">
        <f>参数!F$3/365*(净价!$A159-参数!F$4)+IF(参数!F$3/365*(净价!$A159-参数!F$4)&gt;=参数!F$3,-参数!F$3,0)</f>
        <v>2.0386849315068498E-2</v>
      </c>
    </row>
    <row r="160" spans="1:6" x14ac:dyDescent="0.15">
      <c r="A160" s="1">
        <v>42515</v>
      </c>
      <c r="B160" s="4">
        <f>参数!B$3/365*(净价!$A160-参数!B$4)+IF(参数!B$3/365*(净价!$A160-参数!B$4)&gt;=参数!B$3,-参数!B$3,0)</f>
        <v>2.1591780821917803E-2</v>
      </c>
      <c r="C160" s="4">
        <f>参数!C$3/365*(净价!$A160-参数!C$4)+IF(参数!C$3/365*(净价!$A160-参数!C$4)&gt;=参数!C$3,-参数!C$3,0)</f>
        <v>7.8013698630136991E-2</v>
      </c>
      <c r="D160" s="4">
        <f>参数!D$3/365*(净价!$A160-参数!D$4)+IF(参数!D$3/365*(净价!$A160-参数!D$4)&gt;=参数!D$3,-参数!D$3,0)</f>
        <v>4.3366027397260282E-2</v>
      </c>
      <c r="E160" s="4">
        <f>参数!E$3/365*(净价!$A160-参数!E$4)+IF(参数!E$3/365*(净价!$A160-参数!E$4)&gt;=参数!E$3,-参数!E$3,0)</f>
        <v>2.5123287671232883E-2</v>
      </c>
      <c r="F160" s="4">
        <f>参数!F$3/365*(净价!$A160-参数!F$4)+IF(参数!F$3/365*(净价!$A160-参数!F$4)&gt;=参数!F$3,-参数!F$3,0)</f>
        <v>2.0575616438356176E-2</v>
      </c>
    </row>
    <row r="161" spans="1:6" x14ac:dyDescent="0.15">
      <c r="A161" s="1">
        <v>42516</v>
      </c>
      <c r="B161" s="4">
        <f>参数!B$3/365*(净价!$A161-参数!B$4)+IF(参数!B$3/365*(净价!$A161-参数!B$4)&gt;=参数!B$3,-参数!B$3,0)</f>
        <v>2.1786301369863009E-2</v>
      </c>
      <c r="C161" s="4">
        <f>参数!C$3/365*(净价!$A161-参数!C$4)+IF(参数!C$3/365*(净价!$A161-参数!C$4)&gt;=参数!C$3,-参数!C$3,0)</f>
        <v>7.8246575342465763E-2</v>
      </c>
      <c r="D161" s="4">
        <f>参数!D$3/365*(净价!$A161-参数!D$4)+IF(参数!D$3/365*(净价!$A161-参数!D$4)&gt;=参数!D$3,-参数!D$3,0)</f>
        <v>4.3561369863013705E-2</v>
      </c>
      <c r="E161" s="4">
        <f>参数!E$3/365*(净价!$A161-参数!E$4)+IF(参数!E$3/365*(净价!$A161-参数!E$4)&gt;=参数!E$3,-参数!E$3,0)</f>
        <v>2.5315068493150683E-2</v>
      </c>
      <c r="F161" s="4">
        <f>参数!F$3/365*(净价!$A161-参数!F$4)+IF(参数!F$3/365*(净价!$A161-参数!F$4)&gt;=参数!F$3,-参数!F$3,0)</f>
        <v>2.076438356164384E-2</v>
      </c>
    </row>
    <row r="162" spans="1:6" x14ac:dyDescent="0.15">
      <c r="A162" s="1">
        <v>42517</v>
      </c>
      <c r="B162" s="4">
        <f>参数!B$3/365*(净价!$A162-参数!B$4)+IF(参数!B$3/365*(净价!$A162-参数!B$4)&gt;=参数!B$3,-参数!B$3,0)</f>
        <v>2.1980821917808216E-2</v>
      </c>
      <c r="C162" s="4">
        <f>参数!C$3/365*(净价!$A162-参数!C$4)+IF(参数!C$3/365*(净价!$A162-参数!C$4)&gt;=参数!C$3,-参数!C$3,0)</f>
        <v>7.8479452054794535E-2</v>
      </c>
      <c r="D162" s="4">
        <f>参数!D$3/365*(净价!$A162-参数!D$4)+IF(参数!D$3/365*(净价!$A162-参数!D$4)&gt;=参数!D$3,-参数!D$3,0)</f>
        <v>4.3756712328767128E-2</v>
      </c>
      <c r="E162" s="4">
        <f>参数!E$3/365*(净价!$A162-参数!E$4)+IF(参数!E$3/365*(净价!$A162-参数!E$4)&gt;=参数!E$3,-参数!E$3,0)</f>
        <v>2.5506849315068497E-2</v>
      </c>
      <c r="F162" s="4">
        <f>参数!F$3/365*(净价!$A162-参数!F$4)+IF(参数!F$3/365*(净价!$A162-参数!F$4)&gt;=参数!F$3,-参数!F$3,0)</f>
        <v>2.0953150684931518E-2</v>
      </c>
    </row>
    <row r="163" spans="1:6" x14ac:dyDescent="0.15">
      <c r="A163" s="1">
        <v>42520</v>
      </c>
      <c r="B163" s="4">
        <f>参数!B$3/365*(净价!$A163-参数!B$4)+IF(参数!B$3/365*(净价!$A163-参数!B$4)&gt;=参数!B$3,-参数!B$3,0)</f>
        <v>2.2564383561643836E-2</v>
      </c>
      <c r="C163" s="4">
        <f>参数!C$3/365*(净价!$A163-参数!C$4)+IF(参数!C$3/365*(净价!$A163-参数!C$4)&gt;=参数!C$3,-参数!C$3,0)</f>
        <v>7.9178082191780824E-2</v>
      </c>
      <c r="D163" s="4">
        <f>参数!D$3/365*(净价!$A163-参数!D$4)+IF(参数!D$3/365*(净价!$A163-参数!D$4)&gt;=参数!D$3,-参数!D$3,0)</f>
        <v>4.4342739726027397E-2</v>
      </c>
      <c r="E163" s="4">
        <f>参数!E$3/365*(净价!$A163-参数!E$4)+IF(参数!E$3/365*(净价!$A163-参数!E$4)&gt;=参数!E$3,-参数!E$3,0)</f>
        <v>2.6082191780821926E-2</v>
      </c>
      <c r="F163" s="4">
        <f>参数!F$3/365*(净价!$A163-参数!F$4)+IF(参数!F$3/365*(净价!$A163-参数!F$4)&gt;=参数!F$3,-参数!F$3,0)</f>
        <v>2.1519452054794524E-2</v>
      </c>
    </row>
    <row r="164" spans="1:6" x14ac:dyDescent="0.15">
      <c r="A164" s="1">
        <v>42521</v>
      </c>
      <c r="B164" s="4">
        <f>参数!B$3/365*(净价!$A164-参数!B$4)+IF(参数!B$3/365*(净价!$A164-参数!B$4)&gt;=参数!B$3,-参数!B$3,0)</f>
        <v>2.2758904109589043E-2</v>
      </c>
      <c r="C164" s="4">
        <f>参数!C$3/365*(净价!$A164-参数!C$4)+IF(参数!C$3/365*(净价!$A164-参数!C$4)&gt;=参数!C$3,-参数!C$3,0)</f>
        <v>7.9410958904109596E-2</v>
      </c>
      <c r="D164" s="4">
        <f>参数!D$3/365*(净价!$A164-参数!D$4)+IF(参数!D$3/365*(净价!$A164-参数!D$4)&gt;=参数!D$3,-参数!D$3,0)</f>
        <v>4.453808219178082E-2</v>
      </c>
      <c r="E164" s="4">
        <f>参数!E$3/365*(净价!$A164-参数!E$4)+IF(参数!E$3/365*(净价!$A164-参数!E$4)&gt;=参数!E$3,-参数!E$3,0)</f>
        <v>2.6273972602739726E-2</v>
      </c>
      <c r="F164" s="4">
        <f>参数!F$3/365*(净价!$A164-参数!F$4)+IF(参数!F$3/365*(净价!$A164-参数!F$4)&gt;=参数!F$3,-参数!F$3,0)</f>
        <v>2.1708219178082203E-2</v>
      </c>
    </row>
    <row r="165" spans="1:6" x14ac:dyDescent="0.15">
      <c r="A165" s="1">
        <v>42522</v>
      </c>
      <c r="B165" s="4">
        <f>参数!B$3/365*(净价!$A165-参数!B$4)+IF(参数!B$3/365*(净价!$A165-参数!B$4)&gt;=参数!B$3,-参数!B$3,0)</f>
        <v>2.2953424657534249E-2</v>
      </c>
      <c r="C165" s="4">
        <f>参数!C$3/365*(净价!$A165-参数!C$4)+IF(参数!C$3/365*(净价!$A165-参数!C$4)&gt;=参数!C$3,-参数!C$3,0)</f>
        <v>7.9643835616438369E-2</v>
      </c>
      <c r="D165" s="4">
        <f>参数!D$3/365*(净价!$A165-参数!D$4)+IF(参数!D$3/365*(净价!$A165-参数!D$4)&gt;=参数!D$3,-参数!D$3,0)</f>
        <v>4.4733424657534243E-2</v>
      </c>
      <c r="E165" s="4">
        <f>参数!E$3/365*(净价!$A165-参数!E$4)+IF(参数!E$3/365*(净价!$A165-参数!E$4)&gt;=参数!E$3,-参数!E$3,0)</f>
        <v>2.646575342465754E-2</v>
      </c>
      <c r="F165" s="4">
        <f>参数!F$3/365*(净价!$A165-参数!F$4)+IF(参数!F$3/365*(净价!$A165-参数!F$4)&gt;=参数!F$3,-参数!F$3,0)</f>
        <v>2.1896986301369867E-2</v>
      </c>
    </row>
    <row r="166" spans="1:6" x14ac:dyDescent="0.15">
      <c r="A166" s="1">
        <v>42523</v>
      </c>
      <c r="B166" s="4">
        <f>参数!B$3/365*(净价!$A166-参数!B$4)+IF(参数!B$3/365*(净价!$A166-参数!B$4)&gt;=参数!B$3,-参数!B$3,0)</f>
        <v>2.3147945205479442E-2</v>
      </c>
      <c r="C166" s="4">
        <f>参数!C$3/365*(净价!$A166-参数!C$4)+IF(参数!C$3/365*(净价!$A166-参数!C$4)&gt;=参数!C$3,-参数!C$3,0)</f>
        <v>7.9876712328767127E-2</v>
      </c>
      <c r="D166" s="4">
        <f>参数!D$3/365*(净价!$A166-参数!D$4)+IF(参数!D$3/365*(净价!$A166-参数!D$4)&gt;=参数!D$3,-参数!D$3,0)</f>
        <v>4.492876712328768E-2</v>
      </c>
      <c r="E166" s="4">
        <f>参数!E$3/365*(净价!$A166-参数!E$4)+IF(参数!E$3/365*(净价!$A166-参数!E$4)&gt;=参数!E$3,-参数!E$3,0)</f>
        <v>2.665753424657534E-2</v>
      </c>
      <c r="F166" s="4">
        <f>参数!F$3/365*(净价!$A166-参数!F$4)+IF(参数!F$3/365*(净价!$A166-参数!F$4)&gt;=参数!F$3,-参数!F$3,0)</f>
        <v>2.2085753424657545E-2</v>
      </c>
    </row>
    <row r="167" spans="1:6" x14ac:dyDescent="0.15">
      <c r="A167" s="1">
        <v>42524</v>
      </c>
      <c r="B167" s="4">
        <f>参数!B$3/365*(净价!$A167-参数!B$4)+IF(参数!B$3/365*(净价!$A167-参数!B$4)&gt;=参数!B$3,-参数!B$3,0)</f>
        <v>2.3342465753424649E-2</v>
      </c>
      <c r="C167" s="4">
        <f>参数!C$3/365*(净价!$A167-参数!C$4)+IF(参数!C$3/365*(净价!$A167-参数!C$4)&gt;=参数!C$3,-参数!C$3,0)</f>
        <v>8.0109589041095899E-2</v>
      </c>
      <c r="D167" s="4">
        <f>参数!D$3/365*(净价!$A167-参数!D$4)+IF(参数!D$3/365*(净价!$A167-参数!D$4)&gt;=参数!D$3,-参数!D$3,0)</f>
        <v>4.5124109589041103E-2</v>
      </c>
      <c r="E167" s="4">
        <f>参数!E$3/365*(净价!$A167-参数!E$4)+IF(参数!E$3/365*(净价!$A167-参数!E$4)&gt;=参数!E$3,-参数!E$3,0)</f>
        <v>2.6849315068493154E-2</v>
      </c>
      <c r="F167" s="4">
        <f>参数!F$3/365*(净价!$A167-参数!F$4)+IF(参数!F$3/365*(净价!$A167-参数!F$4)&gt;=参数!F$3,-参数!F$3,0)</f>
        <v>2.2274520547945209E-2</v>
      </c>
    </row>
    <row r="168" spans="1:6" x14ac:dyDescent="0.15">
      <c r="A168" s="1">
        <v>42527</v>
      </c>
      <c r="B168" s="4">
        <f>参数!B$3/365*(净价!$A168-参数!B$4)+IF(参数!B$3/365*(净价!$A168-参数!B$4)&gt;=参数!B$3,-参数!B$3,0)</f>
        <v>2.3926027397260269E-2</v>
      </c>
      <c r="C168" s="4">
        <f>参数!C$3/365*(净价!$A168-参数!C$4)+IF(参数!C$3/365*(净价!$A168-参数!C$4)&gt;=参数!C$3,-参数!C$3,0)</f>
        <v>8.0808219178082202E-2</v>
      </c>
      <c r="D168" s="4">
        <f>参数!D$3/365*(净价!$A168-参数!D$4)+IF(参数!D$3/365*(净价!$A168-参数!D$4)&gt;=参数!D$3,-参数!D$3,0)</f>
        <v>4.5710136986301372E-2</v>
      </c>
      <c r="E168" s="4">
        <f>参数!E$3/365*(净价!$A168-参数!E$4)+IF(参数!E$3/365*(净价!$A168-参数!E$4)&gt;=参数!E$3,-参数!E$3,0)</f>
        <v>2.7424657534246583E-2</v>
      </c>
      <c r="F168" s="4">
        <f>参数!F$3/365*(净价!$A168-参数!F$4)+IF(参数!F$3/365*(净价!$A168-参数!F$4)&gt;=参数!F$3,-参数!F$3,0)</f>
        <v>2.2840821917808229E-2</v>
      </c>
    </row>
    <row r="169" spans="1:6" x14ac:dyDescent="0.15">
      <c r="A169" s="1">
        <v>42528</v>
      </c>
      <c r="B169" s="4">
        <f>参数!B$3/365*(净价!$A169-参数!B$4)+IF(参数!B$3/365*(净价!$A169-参数!B$4)&gt;=参数!B$3,-参数!B$3,0)</f>
        <v>2.4120547945205476E-2</v>
      </c>
      <c r="C169" s="4">
        <f>参数!C$3/365*(净价!$A169-参数!C$4)+IF(参数!C$3/365*(净价!$A169-参数!C$4)&gt;=参数!C$3,-参数!C$3,0)</f>
        <v>8.1041095890410975E-2</v>
      </c>
      <c r="D169" s="4">
        <f>参数!D$3/365*(净价!$A169-参数!D$4)+IF(参数!D$3/365*(净价!$A169-参数!D$4)&gt;=参数!D$3,-参数!D$3,0)</f>
        <v>4.5905479452054795E-2</v>
      </c>
      <c r="E169" s="4">
        <f>参数!E$3/365*(净价!$A169-参数!E$4)+IF(参数!E$3/365*(净价!$A169-参数!E$4)&gt;=参数!E$3,-参数!E$3,0)</f>
        <v>2.7616438356164383E-2</v>
      </c>
      <c r="F169" s="4">
        <f>参数!F$3/365*(净价!$A169-参数!F$4)+IF(参数!F$3/365*(净价!$A169-参数!F$4)&gt;=参数!F$3,-参数!F$3,0)</f>
        <v>2.3029589041095894E-2</v>
      </c>
    </row>
    <row r="170" spans="1:6" x14ac:dyDescent="0.15">
      <c r="A170" s="1">
        <v>42529</v>
      </c>
      <c r="B170" s="4">
        <f>参数!B$3/365*(净价!$A170-参数!B$4)+IF(参数!B$3/365*(净价!$A170-参数!B$4)&gt;=参数!B$3,-参数!B$3,0)</f>
        <v>2.4315068493150682E-2</v>
      </c>
      <c r="C170" s="4">
        <f>参数!C$3/365*(净价!$A170-参数!C$4)+IF(参数!C$3/365*(净价!$A170-参数!C$4)&gt;=参数!C$3,-参数!C$3,0)</f>
        <v>8.1273972602739733E-2</v>
      </c>
      <c r="D170" s="4">
        <f>参数!D$3/365*(净价!$A170-参数!D$4)+IF(参数!D$3/365*(净价!$A170-参数!D$4)&gt;=参数!D$3,-参数!D$3,0)</f>
        <v>4.6100821917808218E-2</v>
      </c>
      <c r="E170" s="4">
        <f>参数!E$3/365*(净价!$A170-参数!E$4)+IF(参数!E$3/365*(净价!$A170-参数!E$4)&gt;=参数!E$3,-参数!E$3,0)</f>
        <v>2.7808219178082197E-2</v>
      </c>
      <c r="F170" s="4">
        <f>参数!F$3/365*(净价!$A170-参数!F$4)+IF(参数!F$3/365*(净价!$A170-参数!F$4)&gt;=参数!F$3,-参数!F$3,0)</f>
        <v>2.3218356164383572E-2</v>
      </c>
    </row>
    <row r="171" spans="1:6" x14ac:dyDescent="0.15">
      <c r="A171" s="1">
        <v>42534</v>
      </c>
      <c r="B171" s="4">
        <f>参数!B$3/365*(净价!$A171-参数!B$4)+IF(参数!B$3/365*(净价!$A171-参数!B$4)&gt;=参数!B$3,-参数!B$3,0)</f>
        <v>2.5287671232876702E-2</v>
      </c>
      <c r="C171" s="4">
        <f>参数!C$3/365*(净价!$A171-参数!C$4)+IF(参数!C$3/365*(净价!$A171-参数!C$4)&gt;=参数!C$3,-参数!C$3,0)</f>
        <v>8.2438356164383567E-2</v>
      </c>
      <c r="D171" s="4">
        <f>参数!D$3/365*(净价!$A171-参数!D$4)+IF(参数!D$3/365*(净价!$A171-参数!D$4)&gt;=参数!D$3,-参数!D$3,0)</f>
        <v>4.7077534246575348E-2</v>
      </c>
      <c r="E171" s="4">
        <f>参数!E$3/365*(净价!$A171-参数!E$4)+IF(参数!E$3/365*(净价!$A171-参数!E$4)&gt;=参数!E$3,-参数!E$3,0)</f>
        <v>2.876712328767124E-2</v>
      </c>
      <c r="F171" s="4">
        <f>参数!F$3/365*(净价!$A171-参数!F$4)+IF(参数!F$3/365*(净价!$A171-参数!F$4)&gt;=参数!F$3,-参数!F$3,0)</f>
        <v>2.4162191780821921E-2</v>
      </c>
    </row>
    <row r="172" spans="1:6" x14ac:dyDescent="0.15">
      <c r="A172" s="1">
        <v>42535</v>
      </c>
      <c r="B172" s="4">
        <f>参数!B$3/365*(净价!$A172-参数!B$4)+IF(参数!B$3/365*(净价!$A172-参数!B$4)&gt;=参数!B$3,-参数!B$3,0)</f>
        <v>2.5482191780821908E-2</v>
      </c>
      <c r="C172" s="4">
        <f>参数!C$3/365*(净价!$A172-参数!C$4)+IF(参数!C$3/365*(净价!$A172-参数!C$4)&gt;=参数!C$3,-参数!C$3,0)</f>
        <v>8.2671232876712339E-2</v>
      </c>
      <c r="D172" s="4">
        <f>参数!D$3/365*(净价!$A172-参数!D$4)+IF(参数!D$3/365*(净价!$A172-参数!D$4)&gt;=参数!D$3,-参数!D$3,0)</f>
        <v>4.7272876712328771E-2</v>
      </c>
      <c r="E172" s="4">
        <f>参数!E$3/365*(净价!$A172-参数!E$4)+IF(参数!E$3/365*(净价!$A172-参数!E$4)&gt;=参数!E$3,-参数!E$3,0)</f>
        <v>2.895890410958904E-2</v>
      </c>
      <c r="F172" s="4">
        <f>参数!F$3/365*(净价!$A172-参数!F$4)+IF(参数!F$3/365*(净价!$A172-参数!F$4)&gt;=参数!F$3,-参数!F$3,0)</f>
        <v>2.4350958904109599E-2</v>
      </c>
    </row>
    <row r="173" spans="1:6" x14ac:dyDescent="0.15">
      <c r="A173" s="1">
        <v>42536</v>
      </c>
      <c r="B173" s="4">
        <f>参数!B$3/365*(净价!$A173-参数!B$4)+IF(参数!B$3/365*(净价!$A173-参数!B$4)&gt;=参数!B$3,-参数!B$3,0)</f>
        <v>2.5676712328767115E-2</v>
      </c>
      <c r="C173" s="4">
        <f>参数!C$3/365*(净价!$A173-参数!C$4)+IF(参数!C$3/365*(净价!$A173-参数!C$4)&gt;=参数!C$3,-参数!C$3,0)</f>
        <v>8.2904109589041111E-2</v>
      </c>
      <c r="D173" s="4">
        <f>参数!D$3/365*(净价!$A173-参数!D$4)+IF(参数!D$3/365*(净价!$A173-参数!D$4)&gt;=参数!D$3,-参数!D$3,0)</f>
        <v>4.7468219178082194E-2</v>
      </c>
      <c r="E173" s="4">
        <f>参数!E$3/365*(净价!$A173-参数!E$4)+IF(参数!E$3/365*(净价!$A173-参数!E$4)&gt;=参数!E$3,-参数!E$3,0)</f>
        <v>2.9150684931506854E-2</v>
      </c>
      <c r="F173" s="4">
        <f>参数!F$3/365*(净价!$A173-参数!F$4)+IF(参数!F$3/365*(净价!$A173-参数!F$4)&gt;=参数!F$3,-参数!F$3,0)</f>
        <v>2.4539726027397263E-2</v>
      </c>
    </row>
    <row r="174" spans="1:6" x14ac:dyDescent="0.15">
      <c r="A174" s="1">
        <v>42537</v>
      </c>
      <c r="B174" s="4">
        <f>参数!B$3/365*(净价!$A174-参数!B$4)+IF(参数!B$3/365*(净价!$A174-参数!B$4)&gt;=参数!B$3,-参数!B$3,0)</f>
        <v>2.5871232876712322E-2</v>
      </c>
      <c r="C174" s="4">
        <f>参数!C$3/365*(净价!$A174-参数!C$4)+IF(参数!C$3/365*(净价!$A174-参数!C$4)&gt;=参数!C$3,-参数!C$3,0)</f>
        <v>8.313698630136987E-2</v>
      </c>
      <c r="D174" s="4">
        <f>参数!D$3/365*(净价!$A174-参数!D$4)+IF(参数!D$3/365*(净价!$A174-参数!D$4)&gt;=参数!D$3,-参数!D$3,0)</f>
        <v>4.7663561643835617E-2</v>
      </c>
      <c r="E174" s="4">
        <f>参数!E$3/365*(净价!$A174-参数!E$4)+IF(参数!E$3/365*(净价!$A174-参数!E$4)&gt;=参数!E$3,-参数!E$3,0)</f>
        <v>2.9342465753424654E-2</v>
      </c>
      <c r="F174" s="4">
        <f>参数!F$3/365*(净价!$A174-参数!F$4)+IF(参数!F$3/365*(净价!$A174-参数!F$4)&gt;=参数!F$3,-参数!F$3,0)</f>
        <v>2.4728493150684941E-2</v>
      </c>
    </row>
    <row r="175" spans="1:6" x14ac:dyDescent="0.15">
      <c r="A175" s="1">
        <v>42538</v>
      </c>
      <c r="B175" s="4">
        <f>参数!B$3/365*(净价!$A175-参数!B$4)+IF(参数!B$3/365*(净价!$A175-参数!B$4)&gt;=参数!B$3,-参数!B$3,0)</f>
        <v>2.6065753424657528E-2</v>
      </c>
      <c r="C175" s="4">
        <f>参数!C$3/365*(净价!$A175-参数!C$4)+IF(参数!C$3/365*(净价!$A175-参数!C$4)&gt;=参数!C$3,-参数!C$3,0)</f>
        <v>8.3369863013698642E-2</v>
      </c>
      <c r="D175" s="4">
        <f>参数!D$3/365*(净价!$A175-参数!D$4)+IF(参数!D$3/365*(净价!$A175-参数!D$4)&gt;=参数!D$3,-参数!D$3,0)</f>
        <v>4.785890410958904E-2</v>
      </c>
      <c r="E175" s="4">
        <f>参数!E$3/365*(净价!$A175-参数!E$4)+IF(参数!E$3/365*(净价!$A175-参数!E$4)&gt;=参数!E$3,-参数!E$3,0)</f>
        <v>2.9534246575342468E-2</v>
      </c>
      <c r="F175" s="4">
        <f>参数!F$3/365*(净价!$A175-参数!F$4)+IF(参数!F$3/365*(净价!$A175-参数!F$4)&gt;=参数!F$3,-参数!F$3,0)</f>
        <v>2.4917260273972605E-2</v>
      </c>
    </row>
    <row r="176" spans="1:6" x14ac:dyDescent="0.15">
      <c r="A176" s="1">
        <v>42541</v>
      </c>
      <c r="B176" s="4">
        <f>参数!B$3/365*(净价!$A176-参数!B$4)+IF(参数!B$3/365*(净价!$A176-参数!B$4)&gt;=参数!B$3,-参数!B$3,0)</f>
        <v>2.6649315068493148E-2</v>
      </c>
      <c r="C176" s="4">
        <f>参数!C$3/365*(净价!$A176-参数!C$4)+IF(参数!C$3/365*(净价!$A176-参数!C$4)&gt;=参数!C$3,-参数!C$3,0)</f>
        <v>8.4068493150684945E-2</v>
      </c>
      <c r="D176" s="4">
        <f>参数!D$3/365*(净价!$A176-参数!D$4)+IF(参数!D$3/365*(净价!$A176-参数!D$4)&gt;=参数!D$3,-参数!D$3,0)</f>
        <v>4.8444931506849323E-2</v>
      </c>
      <c r="E176" s="4">
        <f>参数!E$3/365*(净价!$A176-参数!E$4)+IF(参数!E$3/365*(净价!$A176-参数!E$4)&gt;=参数!E$3,-参数!E$3,0)</f>
        <v>3.0109589041095897E-2</v>
      </c>
      <c r="F176" s="4">
        <f>参数!F$3/365*(净价!$A176-参数!F$4)+IF(参数!F$3/365*(净价!$A176-参数!F$4)&gt;=参数!F$3,-参数!F$3,0)</f>
        <v>2.5483561643835625E-2</v>
      </c>
    </row>
    <row r="177" spans="1:6" x14ac:dyDescent="0.15">
      <c r="A177" s="1">
        <v>42542</v>
      </c>
      <c r="B177" s="4">
        <f>参数!B$3/365*(净价!$A177-参数!B$4)+IF(参数!B$3/365*(净价!$A177-参数!B$4)&gt;=参数!B$3,-参数!B$3,0)</f>
        <v>2.6843835616438355E-2</v>
      </c>
      <c r="C177" s="4">
        <f>参数!C$3/365*(净价!$A177-参数!C$4)+IF(参数!C$3/365*(净价!$A177-参数!C$4)&gt;=参数!C$3,-参数!C$3,0)</f>
        <v>8.4301369863013703E-2</v>
      </c>
      <c r="D177" s="4">
        <f>参数!D$3/365*(净价!$A177-参数!D$4)+IF(参数!D$3/365*(净价!$A177-参数!D$4)&gt;=参数!D$3,-参数!D$3,0)</f>
        <v>4.8640273972602746E-2</v>
      </c>
      <c r="E177" s="4">
        <f>参数!E$3/365*(净价!$A177-参数!E$4)+IF(参数!E$3/365*(净价!$A177-参数!E$4)&gt;=参数!E$3,-参数!E$3,0)</f>
        <v>3.0301369863013697E-2</v>
      </c>
      <c r="F177" s="4">
        <f>参数!F$3/365*(净价!$A177-参数!F$4)+IF(参数!F$3/365*(净价!$A177-参数!F$4)&gt;=参数!F$3,-参数!F$3,0)</f>
        <v>2.567232876712329E-2</v>
      </c>
    </row>
    <row r="178" spans="1:6" x14ac:dyDescent="0.15">
      <c r="A178" s="1">
        <v>42543</v>
      </c>
      <c r="B178" s="4">
        <f>参数!B$3/365*(净价!$A178-参数!B$4)+IF(参数!B$3/365*(净价!$A178-参数!B$4)&gt;=参数!B$3,-参数!B$3,0)</f>
        <v>2.7038356164383562E-2</v>
      </c>
      <c r="C178" s="4">
        <f>参数!C$3/365*(净价!$A178-参数!C$4)+IF(参数!C$3/365*(净价!$A178-参数!C$4)&gt;=参数!C$3,-参数!C$3,0)</f>
        <v>8.4534246575342475E-2</v>
      </c>
      <c r="D178" s="4">
        <f>参数!D$3/365*(净价!$A178-参数!D$4)+IF(参数!D$3/365*(净价!$A178-参数!D$4)&gt;=参数!D$3,-参数!D$3,0)</f>
        <v>4.8835616438356169E-2</v>
      </c>
      <c r="E178" s="4">
        <f>参数!E$3/365*(净价!$A178-参数!E$4)+IF(参数!E$3/365*(净价!$A178-参数!E$4)&gt;=参数!E$3,-参数!E$3,0)</f>
        <v>3.0493150684931511E-2</v>
      </c>
      <c r="F178" s="4">
        <f>参数!F$3/365*(净价!$A178-参数!F$4)+IF(参数!F$3/365*(净价!$A178-参数!F$4)&gt;=参数!F$3,-参数!F$3,0)</f>
        <v>2.5861095890410968E-2</v>
      </c>
    </row>
    <row r="179" spans="1:6" x14ac:dyDescent="0.15">
      <c r="A179" s="1">
        <v>42544</v>
      </c>
      <c r="B179" s="4">
        <f>参数!B$3/365*(净价!$A179-参数!B$4)+IF(参数!B$3/365*(净价!$A179-参数!B$4)&gt;=参数!B$3,-参数!B$3,0)</f>
        <v>2.7232876712328768E-2</v>
      </c>
      <c r="C179" s="4">
        <f>参数!C$3/365*(净价!$A179-参数!C$4)+IF(参数!C$3/365*(净价!$A179-参数!C$4)&gt;=参数!C$3,-参数!C$3,0)</f>
        <v>8.4767123287671248E-2</v>
      </c>
      <c r="D179" s="4">
        <f>参数!D$3/365*(净价!$A179-参数!D$4)+IF(参数!D$3/365*(净价!$A179-参数!D$4)&gt;=参数!D$3,-参数!D$3,0)</f>
        <v>4.9030958904109592E-2</v>
      </c>
      <c r="E179" s="4">
        <f>参数!E$3/365*(净价!$A179-参数!E$4)+IF(参数!E$3/365*(净价!$A179-参数!E$4)&gt;=参数!E$3,-参数!E$3,0)</f>
        <v>3.0684931506849325E-2</v>
      </c>
      <c r="F179" s="4">
        <f>参数!F$3/365*(净价!$A179-参数!F$4)+IF(参数!F$3/365*(净价!$A179-参数!F$4)&gt;=参数!F$3,-参数!F$3,0)</f>
        <v>2.6049863013698632E-2</v>
      </c>
    </row>
    <row r="180" spans="1:6" x14ac:dyDescent="0.15">
      <c r="A180" s="1">
        <v>42545</v>
      </c>
      <c r="B180" s="4">
        <f>参数!B$3/365*(净价!$A180-参数!B$4)+IF(参数!B$3/365*(净价!$A180-参数!B$4)&gt;=参数!B$3,-参数!B$3,0)</f>
        <v>2.7427397260273975E-2</v>
      </c>
      <c r="C180" s="4">
        <f>参数!C$3/365*(净价!$A180-参数!C$4)+IF(参数!C$3/365*(净价!$A180-参数!C$4)&gt;=参数!C$3,-参数!C$3,0)</f>
        <v>0</v>
      </c>
      <c r="D180" s="4">
        <f>参数!D$3/365*(净价!$A180-参数!D$4)+IF(参数!D$3/365*(净价!$A180-参数!D$4)&gt;=参数!D$3,-参数!D$3,0)</f>
        <v>4.9226301369863015E-2</v>
      </c>
      <c r="E180" s="4">
        <f>参数!E$3/365*(净价!$A180-参数!E$4)+IF(参数!E$3/365*(净价!$A180-参数!E$4)&gt;=参数!E$3,-参数!E$3,0)</f>
        <v>3.0876712328767125E-2</v>
      </c>
      <c r="F180" s="4">
        <f>参数!F$3/365*(净价!$A180-参数!F$4)+IF(参数!F$3/365*(净价!$A180-参数!F$4)&gt;=参数!F$3,-参数!F$3,0)</f>
        <v>2.623863013698631E-2</v>
      </c>
    </row>
    <row r="181" spans="1:6" x14ac:dyDescent="0.15">
      <c r="A181" s="1">
        <v>42548</v>
      </c>
      <c r="B181" s="4">
        <f>参数!B$3/365*(净价!$A181-参数!B$4)+IF(参数!B$3/365*(净价!$A181-参数!B$4)&gt;=参数!B$3,-参数!B$3,0)</f>
        <v>2.8010958904109581E-2</v>
      </c>
      <c r="C181" s="4">
        <f>参数!C$3/365*(净价!$A181-参数!C$4)+IF(参数!C$3/365*(净价!$A181-参数!C$4)&gt;=参数!C$3,-参数!C$3,0)</f>
        <v>6.9863013698630294E-4</v>
      </c>
      <c r="D181" s="4">
        <f>参数!D$3/365*(净价!$A181-参数!D$4)+IF(参数!D$3/365*(净价!$A181-参数!D$4)&gt;=参数!D$3,-参数!D$3,0)</f>
        <v>4.9812328767123285E-2</v>
      </c>
      <c r="E181" s="4">
        <f>参数!E$3/365*(净价!$A181-参数!E$4)+IF(参数!E$3/365*(净价!$A181-参数!E$4)&gt;=参数!E$3,-参数!E$3,0)</f>
        <v>3.1452054794520554E-2</v>
      </c>
      <c r="F181" s="4">
        <f>参数!F$3/365*(净价!$A181-参数!F$4)+IF(参数!F$3/365*(净价!$A181-参数!F$4)&gt;=参数!F$3,-参数!F$3,0)</f>
        <v>2.6804931506849317E-2</v>
      </c>
    </row>
    <row r="182" spans="1:6" x14ac:dyDescent="0.15">
      <c r="A182" s="1">
        <v>42549</v>
      </c>
      <c r="B182" s="4">
        <f>参数!B$3/365*(净价!$A182-参数!B$4)+IF(参数!B$3/365*(净价!$A182-参数!B$4)&gt;=参数!B$3,-参数!B$3,0)</f>
        <v>2.8205479452054788E-2</v>
      </c>
      <c r="C182" s="4">
        <f>参数!C$3/365*(净价!$A182-参数!C$4)+IF(参数!C$3/365*(净价!$A182-参数!C$4)&gt;=参数!C$3,-参数!C$3,0)</f>
        <v>9.3150684931507521E-4</v>
      </c>
      <c r="D182" s="4">
        <f>参数!D$3/365*(净价!$A182-参数!D$4)+IF(参数!D$3/365*(净价!$A182-参数!D$4)&gt;=参数!D$3,-参数!D$3,0)</f>
        <v>5.0007671232876721E-2</v>
      </c>
      <c r="E182" s="4">
        <f>参数!E$3/365*(净价!$A182-参数!E$4)+IF(参数!E$3/365*(净价!$A182-参数!E$4)&gt;=参数!E$3,-参数!E$3,0)</f>
        <v>3.1643835616438354E-2</v>
      </c>
      <c r="F182" s="4">
        <f>参数!F$3/365*(净价!$A182-参数!F$4)+IF(参数!F$3/365*(净价!$A182-参数!F$4)&gt;=参数!F$3,-参数!F$3,0)</f>
        <v>2.6993698630136995E-2</v>
      </c>
    </row>
    <row r="183" spans="1:6" x14ac:dyDescent="0.15">
      <c r="A183" s="1">
        <v>42550</v>
      </c>
      <c r="B183" s="4">
        <f>参数!B$3/365*(净价!$A183-参数!B$4)+IF(参数!B$3/365*(净价!$A183-参数!B$4)&gt;=参数!B$3,-参数!B$3,0)</f>
        <v>2.8399999999999995E-2</v>
      </c>
      <c r="C183" s="4">
        <f>参数!C$3/365*(净价!$A183-参数!C$4)+IF(参数!C$3/365*(净价!$A183-参数!C$4)&gt;=参数!C$3,-参数!C$3,0)</f>
        <v>1.1643835616438336E-3</v>
      </c>
      <c r="D183" s="4">
        <f>参数!D$3/365*(净价!$A183-参数!D$4)+IF(参数!D$3/365*(净价!$A183-参数!D$4)&gt;=参数!D$3,-参数!D$3,0)</f>
        <v>5.0203013698630145E-2</v>
      </c>
      <c r="E183" s="4">
        <f>参数!E$3/365*(净价!$A183-参数!E$4)+IF(参数!E$3/365*(净价!$A183-参数!E$4)&gt;=参数!E$3,-参数!E$3,0)</f>
        <v>3.1835616438356168E-2</v>
      </c>
      <c r="F183" s="4">
        <f>参数!F$3/365*(净价!$A183-参数!F$4)+IF(参数!F$3/365*(净价!$A183-参数!F$4)&gt;=参数!F$3,-参数!F$3,0)</f>
        <v>2.7182465753424659E-2</v>
      </c>
    </row>
    <row r="184" spans="1:6" x14ac:dyDescent="0.15">
      <c r="A184" s="1">
        <v>42551</v>
      </c>
      <c r="B184" s="4">
        <f>参数!B$3/365*(净价!$A184-参数!B$4)+IF(参数!B$3/365*(净价!$A184-参数!B$4)&gt;=参数!B$3,-参数!B$3,0)</f>
        <v>2.8594520547945201E-2</v>
      </c>
      <c r="C184" s="4">
        <f>参数!C$3/365*(净价!$A184-参数!C$4)+IF(参数!C$3/365*(净价!$A184-参数!C$4)&gt;=参数!C$3,-参数!C$3,0)</f>
        <v>1.3972602739726059E-3</v>
      </c>
      <c r="D184" s="4">
        <f>参数!D$3/365*(净价!$A184-参数!D$4)+IF(参数!D$3/365*(净价!$A184-参数!D$4)&gt;=参数!D$3,-参数!D$3,0)</f>
        <v>5.0398356164383568E-2</v>
      </c>
      <c r="E184" s="4">
        <f>参数!E$3/365*(净价!$A184-参数!E$4)+IF(参数!E$3/365*(净价!$A184-参数!E$4)&gt;=参数!E$3,-参数!E$3,0)</f>
        <v>3.2027397260273982E-2</v>
      </c>
      <c r="F184" s="4">
        <f>参数!F$3/365*(净价!$A184-参数!F$4)+IF(参数!F$3/365*(净价!$A184-参数!F$4)&gt;=参数!F$3,-参数!F$3,0)</f>
        <v>2.7371232876712337E-2</v>
      </c>
    </row>
    <row r="185" spans="1:6" x14ac:dyDescent="0.15">
      <c r="A185" s="1">
        <v>42552</v>
      </c>
      <c r="B185" s="4">
        <f>参数!B$3/365*(净价!$A185-参数!B$4)+IF(参数!B$3/365*(净价!$A185-参数!B$4)&gt;=参数!B$3,-参数!B$3,0)</f>
        <v>2.8789041095890408E-2</v>
      </c>
      <c r="C185" s="4">
        <f>参数!C$3/365*(净价!$A185-参数!C$4)+IF(参数!C$3/365*(净价!$A185-参数!C$4)&gt;=参数!C$3,-参数!C$3,0)</f>
        <v>1.6301369863013782E-3</v>
      </c>
      <c r="D185" s="4">
        <f>参数!D$3/365*(净价!$A185-参数!D$4)+IF(参数!D$3/365*(净价!$A185-参数!D$4)&gt;=参数!D$3,-参数!D$3,0)</f>
        <v>5.0593698630136991E-2</v>
      </c>
      <c r="E185" s="4">
        <f>参数!E$3/365*(净价!$A185-参数!E$4)+IF(参数!E$3/365*(净价!$A185-参数!E$4)&gt;=参数!E$3,-参数!E$3,0)</f>
        <v>3.2219178082191782E-2</v>
      </c>
      <c r="F185" s="4">
        <f>参数!F$3/365*(净价!$A185-参数!F$4)+IF(参数!F$3/365*(净价!$A185-参数!F$4)&gt;=参数!F$3,-参数!F$3,0)</f>
        <v>2.7560000000000001E-2</v>
      </c>
    </row>
    <row r="186" spans="1:6" x14ac:dyDescent="0.15">
      <c r="A186" s="1">
        <v>42555</v>
      </c>
      <c r="B186" s="4">
        <f>参数!B$3/365*(净价!$A186-参数!B$4)+IF(参数!B$3/365*(净价!$A186-参数!B$4)&gt;=参数!B$3,-参数!B$3,0)</f>
        <v>2.9372602739726028E-2</v>
      </c>
      <c r="C186" s="4">
        <f>参数!C$3/365*(净价!$A186-参数!C$4)+IF(参数!C$3/365*(净价!$A186-参数!C$4)&gt;=参数!C$3,-参数!C$3,0)</f>
        <v>2.3287671232876811E-3</v>
      </c>
      <c r="D186" s="4">
        <f>参数!D$3/365*(净价!$A186-参数!D$4)+IF(参数!D$3/365*(净价!$A186-参数!D$4)&gt;=参数!D$3,-参数!D$3,0)</f>
        <v>5.117972602739726E-2</v>
      </c>
      <c r="E186" s="4">
        <f>参数!E$3/365*(净价!$A186-参数!E$4)+IF(参数!E$3/365*(净价!$A186-参数!E$4)&gt;=参数!E$3,-参数!E$3,0)</f>
        <v>3.2794520547945211E-2</v>
      </c>
      <c r="F186" s="4">
        <f>参数!F$3/365*(净价!$A186-参数!F$4)+IF(参数!F$3/365*(净价!$A186-参数!F$4)&gt;=参数!F$3,-参数!F$3,0)</f>
        <v>2.8126301369863022E-2</v>
      </c>
    </row>
    <row r="187" spans="1:6" x14ac:dyDescent="0.15">
      <c r="A187" s="1">
        <v>42556</v>
      </c>
      <c r="B187" s="4">
        <f>参数!B$3/365*(净价!$A187-参数!B$4)+IF(参数!B$3/365*(净价!$A187-参数!B$4)&gt;=参数!B$3,-参数!B$3,0)</f>
        <v>2.9567123287671235E-2</v>
      </c>
      <c r="C187" s="4">
        <f>参数!C$3/365*(净价!$A187-参数!C$4)+IF(参数!C$3/365*(净价!$A187-参数!C$4)&gt;=参数!C$3,-参数!C$3,0)</f>
        <v>2.5616438356164395E-3</v>
      </c>
      <c r="D187" s="4">
        <f>参数!D$3/365*(净价!$A187-参数!D$4)+IF(参数!D$3/365*(净价!$A187-参数!D$4)&gt;=参数!D$3,-参数!D$3,0)</f>
        <v>5.1375068493150683E-2</v>
      </c>
      <c r="E187" s="4">
        <f>参数!E$3/365*(净价!$A187-参数!E$4)+IF(参数!E$3/365*(净价!$A187-参数!E$4)&gt;=参数!E$3,-参数!E$3,0)</f>
        <v>3.2986301369863011E-2</v>
      </c>
      <c r="F187" s="4">
        <f>参数!F$3/365*(净价!$A187-参数!F$4)+IF(参数!F$3/365*(净价!$A187-参数!F$4)&gt;=参数!F$3,-参数!F$3,0)</f>
        <v>2.83150684931507E-2</v>
      </c>
    </row>
    <row r="188" spans="1:6" x14ac:dyDescent="0.15">
      <c r="A188" s="1">
        <v>42557</v>
      </c>
      <c r="B188" s="4">
        <f>参数!B$3/365*(净价!$A188-参数!B$4)+IF(参数!B$3/365*(净价!$A188-参数!B$4)&gt;=参数!B$3,-参数!B$3,0)</f>
        <v>2.9761643835616428E-2</v>
      </c>
      <c r="C188" s="4">
        <f>参数!C$3/365*(净价!$A188-参数!C$4)+IF(参数!C$3/365*(净价!$A188-参数!C$4)&gt;=参数!C$3,-参数!C$3,0)</f>
        <v>2.7945205479452118E-3</v>
      </c>
      <c r="D188" s="4">
        <f>参数!D$3/365*(净价!$A188-参数!D$4)+IF(参数!D$3/365*(净价!$A188-参数!D$4)&gt;=参数!D$3,-参数!D$3,0)</f>
        <v>5.1570410958904106E-2</v>
      </c>
      <c r="E188" s="4">
        <f>参数!E$3/365*(净价!$A188-参数!E$4)+IF(参数!E$3/365*(净价!$A188-参数!E$4)&gt;=参数!E$3,-参数!E$3,0)</f>
        <v>3.3178082191780825E-2</v>
      </c>
      <c r="F188" s="4">
        <f>参数!F$3/365*(净价!$A188-参数!F$4)+IF(参数!F$3/365*(净价!$A188-参数!F$4)&gt;=参数!F$3,-参数!F$3,0)</f>
        <v>2.8503835616438364E-2</v>
      </c>
    </row>
    <row r="189" spans="1:6" x14ac:dyDescent="0.15">
      <c r="A189" s="1">
        <v>42558</v>
      </c>
      <c r="B189" s="4">
        <f>参数!B$3/365*(净价!$A189-参数!B$4)+IF(参数!B$3/365*(净价!$A189-参数!B$4)&gt;=参数!B$3,-参数!B$3,0)</f>
        <v>2.9956164383561634E-2</v>
      </c>
      <c r="C189" s="4">
        <f>参数!C$3/365*(净价!$A189-参数!C$4)+IF(参数!C$3/365*(净价!$A189-参数!C$4)&gt;=参数!C$3,-参数!C$3,0)</f>
        <v>3.0273972602739702E-3</v>
      </c>
      <c r="D189" s="4">
        <f>参数!D$3/365*(净价!$A189-参数!D$4)+IF(参数!D$3/365*(净价!$A189-参数!D$4)&gt;=参数!D$3,-参数!D$3,0)</f>
        <v>5.1765753424657543E-2</v>
      </c>
      <c r="E189" s="4">
        <f>参数!E$3/365*(净价!$A189-参数!E$4)+IF(参数!E$3/365*(净价!$A189-参数!E$4)&gt;=参数!E$3,-参数!E$3,0)</f>
        <v>3.3369863013698639E-2</v>
      </c>
      <c r="F189" s="4">
        <f>参数!F$3/365*(净价!$A189-参数!F$4)+IF(参数!F$3/365*(净价!$A189-参数!F$4)&gt;=参数!F$3,-参数!F$3,0)</f>
        <v>2.8692602739726042E-2</v>
      </c>
    </row>
    <row r="190" spans="1:6" x14ac:dyDescent="0.15">
      <c r="A190" s="1">
        <v>42559</v>
      </c>
      <c r="B190" s="4">
        <f>参数!B$3/365*(净价!$A190-参数!B$4)+IF(参数!B$3/365*(净价!$A190-参数!B$4)&gt;=参数!B$3,-参数!B$3,0)</f>
        <v>3.0150684931506841E-2</v>
      </c>
      <c r="C190" s="4">
        <f>参数!C$3/365*(净价!$A190-参数!C$4)+IF(参数!C$3/365*(净价!$A190-参数!C$4)&gt;=参数!C$3,-参数!C$3,0)</f>
        <v>3.2602739726027424E-3</v>
      </c>
      <c r="D190" s="4">
        <f>参数!D$3/365*(净价!$A190-参数!D$4)+IF(参数!D$3/365*(净价!$A190-参数!D$4)&gt;=参数!D$3,-参数!D$3,0)</f>
        <v>5.1961095890410966E-2</v>
      </c>
      <c r="E190" s="4">
        <f>参数!E$3/365*(净价!$A190-参数!E$4)+IF(参数!E$3/365*(净价!$A190-参数!E$4)&gt;=参数!E$3,-参数!E$3,0)</f>
        <v>3.3561643835616439E-2</v>
      </c>
      <c r="F190" s="4">
        <f>参数!F$3/365*(净价!$A190-参数!F$4)+IF(参数!F$3/365*(净价!$A190-参数!F$4)&gt;=参数!F$3,-参数!F$3,0)</f>
        <v>2.8881369863013706E-2</v>
      </c>
    </row>
    <row r="191" spans="1:6" x14ac:dyDescent="0.15">
      <c r="A191" s="1">
        <v>42562</v>
      </c>
      <c r="B191" s="4">
        <f>参数!B$3/365*(净价!$A191-参数!B$4)+IF(参数!B$3/365*(净价!$A191-参数!B$4)&gt;=参数!B$3,-参数!B$3,0)</f>
        <v>3.0734246575342461E-2</v>
      </c>
      <c r="C191" s="4">
        <f>参数!C$3/365*(净价!$A191-参数!C$4)+IF(参数!C$3/365*(净价!$A191-参数!C$4)&gt;=参数!C$3,-参数!C$3,0)</f>
        <v>3.9589041095890454E-3</v>
      </c>
      <c r="D191" s="4">
        <f>参数!D$3/365*(净价!$A191-参数!D$4)+IF(参数!D$3/365*(净价!$A191-参数!D$4)&gt;=参数!D$3,-参数!D$3,0)</f>
        <v>5.2547123287671235E-2</v>
      </c>
      <c r="E191" s="4">
        <f>参数!E$3/365*(净价!$A191-参数!E$4)+IF(参数!E$3/365*(净价!$A191-参数!E$4)&gt;=参数!E$3,-参数!E$3,0)</f>
        <v>3.4136986301369868E-2</v>
      </c>
      <c r="F191" s="4">
        <f>参数!F$3/365*(净价!$A191-参数!F$4)+IF(参数!F$3/365*(净价!$A191-参数!F$4)&gt;=参数!F$3,-参数!F$3,0)</f>
        <v>2.9447671232876726E-2</v>
      </c>
    </row>
    <row r="192" spans="1:6" x14ac:dyDescent="0.15">
      <c r="A192" s="1">
        <v>42563</v>
      </c>
      <c r="B192" s="4">
        <f>参数!B$3/365*(净价!$A192-参数!B$4)+IF(参数!B$3/365*(净价!$A192-参数!B$4)&gt;=参数!B$3,-参数!B$3,0)</f>
        <v>3.0928767123287668E-2</v>
      </c>
      <c r="C192" s="4">
        <f>参数!C$3/365*(净价!$A192-参数!C$4)+IF(参数!C$3/365*(净价!$A192-参数!C$4)&gt;=参数!C$3,-参数!C$3,0)</f>
        <v>4.1917808219178176E-3</v>
      </c>
      <c r="D192" s="4">
        <f>参数!D$3/365*(净价!$A192-参数!D$4)+IF(参数!D$3/365*(净价!$A192-参数!D$4)&gt;=参数!D$3,-参数!D$3,0)</f>
        <v>5.2742465753424658E-2</v>
      </c>
      <c r="E192" s="4">
        <f>参数!E$3/365*(净价!$A192-参数!E$4)+IF(参数!E$3/365*(净价!$A192-参数!E$4)&gt;=参数!E$3,-参数!E$3,0)</f>
        <v>3.4328767123287668E-2</v>
      </c>
      <c r="F192" s="4">
        <f>参数!F$3/365*(净价!$A192-参数!F$4)+IF(参数!F$3/365*(净价!$A192-参数!F$4)&gt;=参数!F$3,-参数!F$3,0)</f>
        <v>2.9636438356164391E-2</v>
      </c>
    </row>
    <row r="193" spans="1:6" x14ac:dyDescent="0.15">
      <c r="A193" s="1">
        <v>42564</v>
      </c>
      <c r="B193" s="4">
        <f>参数!B$3/365*(净价!$A193-参数!B$4)+IF(参数!B$3/365*(净价!$A193-参数!B$4)&gt;=参数!B$3,-参数!B$3,0)</f>
        <v>3.1123287671232874E-2</v>
      </c>
      <c r="C193" s="4">
        <f>参数!C$3/365*(净价!$A193-参数!C$4)+IF(参数!C$3/365*(净价!$A193-参数!C$4)&gt;=参数!C$3,-参数!C$3,0)</f>
        <v>4.424657534246576E-3</v>
      </c>
      <c r="D193" s="4">
        <f>参数!D$3/365*(净价!$A193-参数!D$4)+IF(参数!D$3/365*(净价!$A193-参数!D$4)&gt;=参数!D$3,-参数!D$3,0)</f>
        <v>5.2937808219178081E-2</v>
      </c>
      <c r="E193" s="4">
        <f>参数!E$3/365*(净价!$A193-参数!E$4)+IF(参数!E$3/365*(净价!$A193-参数!E$4)&gt;=参数!E$3,-参数!E$3,0)</f>
        <v>3.4520547945205482E-2</v>
      </c>
      <c r="F193" s="4">
        <f>参数!F$3/365*(净价!$A193-参数!F$4)+IF(参数!F$3/365*(净价!$A193-参数!F$4)&gt;=参数!F$3,-参数!F$3,0)</f>
        <v>2.9825205479452069E-2</v>
      </c>
    </row>
    <row r="194" spans="1:6" x14ac:dyDescent="0.15">
      <c r="A194" s="1">
        <v>42565</v>
      </c>
      <c r="B194" s="4">
        <f>参数!B$3/365*(净价!$A194-参数!B$4)+IF(参数!B$3/365*(净价!$A194-参数!B$4)&gt;=参数!B$3,-参数!B$3,0)</f>
        <v>3.1317808219178081E-2</v>
      </c>
      <c r="C194" s="4">
        <f>参数!C$3/365*(净价!$A194-参数!C$4)+IF(参数!C$3/365*(净价!$A194-参数!C$4)&gt;=参数!C$3,-参数!C$3,0)</f>
        <v>4.6575342465753483E-3</v>
      </c>
      <c r="D194" s="4">
        <f>参数!D$3/365*(净价!$A194-参数!D$4)+IF(参数!D$3/365*(净价!$A194-参数!D$4)&gt;=参数!D$3,-参数!D$3,0)</f>
        <v>5.3133150684931504E-2</v>
      </c>
      <c r="E194" s="4">
        <f>参数!E$3/365*(净价!$A194-参数!E$4)+IF(参数!E$3/365*(净价!$A194-参数!E$4)&gt;=参数!E$3,-参数!E$3,0)</f>
        <v>3.4712328767123296E-2</v>
      </c>
      <c r="F194" s="4">
        <f>参数!F$3/365*(净价!$A194-参数!F$4)+IF(参数!F$3/365*(净价!$A194-参数!F$4)&gt;=参数!F$3,-参数!F$3,0)</f>
        <v>3.0013972602739733E-2</v>
      </c>
    </row>
    <row r="195" spans="1:6" x14ac:dyDescent="0.15">
      <c r="A195" s="1">
        <v>42566</v>
      </c>
      <c r="B195" s="4">
        <f>参数!B$3/365*(净价!$A195-参数!B$4)+IF(参数!B$3/365*(净价!$A195-参数!B$4)&gt;=参数!B$3,-参数!B$3,0)</f>
        <v>3.1512328767123288E-2</v>
      </c>
      <c r="C195" s="4">
        <f>参数!C$3/365*(净价!$A195-参数!C$4)+IF(参数!C$3/365*(净价!$A195-参数!C$4)&gt;=参数!C$3,-参数!C$3,0)</f>
        <v>4.8904109589041206E-3</v>
      </c>
      <c r="D195" s="4">
        <f>参数!D$3/365*(净价!$A195-参数!D$4)+IF(参数!D$3/365*(净价!$A195-参数!D$4)&gt;=参数!D$3,-参数!D$3,0)</f>
        <v>5.3328493150684941E-2</v>
      </c>
      <c r="E195" s="4">
        <f>参数!E$3/365*(净价!$A195-参数!E$4)+IF(参数!E$3/365*(净价!$A195-参数!E$4)&gt;=参数!E$3,-参数!E$3,0)</f>
        <v>3.4904109589041096E-2</v>
      </c>
      <c r="F195" s="4">
        <f>参数!F$3/365*(净价!$A195-参数!F$4)+IF(参数!F$3/365*(净价!$A195-参数!F$4)&gt;=参数!F$3,-参数!F$3,0)</f>
        <v>3.0202739726027411E-2</v>
      </c>
    </row>
    <row r="196" spans="1:6" x14ac:dyDescent="0.15">
      <c r="A196" s="1">
        <v>42569</v>
      </c>
      <c r="B196" s="4">
        <f>参数!B$3/365*(净价!$A196-参数!B$4)+IF(参数!B$3/365*(净价!$A196-参数!B$4)&gt;=参数!B$3,-参数!B$3,0)</f>
        <v>3.2095890410958894E-2</v>
      </c>
      <c r="C196" s="4">
        <f>参数!C$3/365*(净价!$A196-参数!C$4)+IF(参数!C$3/365*(净价!$A196-参数!C$4)&gt;=参数!C$3,-参数!C$3,0)</f>
        <v>5.5890410958904096E-3</v>
      </c>
      <c r="D196" s="4">
        <f>参数!D$3/365*(净价!$A196-参数!D$4)+IF(参数!D$3/365*(净价!$A196-参数!D$4)&gt;=参数!D$3,-参数!D$3,0)</f>
        <v>5.3914520547945211E-2</v>
      </c>
      <c r="E196" s="4">
        <f>参数!E$3/365*(净价!$A196-参数!E$4)+IF(参数!E$3/365*(净价!$A196-参数!E$4)&gt;=参数!E$3,-参数!E$3,0)</f>
        <v>3.5479452054794525E-2</v>
      </c>
      <c r="F196" s="4">
        <f>参数!F$3/365*(净价!$A196-参数!F$4)+IF(参数!F$3/365*(净价!$A196-参数!F$4)&gt;=参数!F$3,-参数!F$3,0)</f>
        <v>3.0769041095890418E-2</v>
      </c>
    </row>
    <row r="197" spans="1:6" x14ac:dyDescent="0.15">
      <c r="A197" s="1">
        <v>42570</v>
      </c>
      <c r="B197" s="4">
        <f>参数!B$3/365*(净价!$A197-参数!B$4)+IF(参数!B$3/365*(净价!$A197-参数!B$4)&gt;=参数!B$3,-参数!B$3,0)</f>
        <v>3.2290410958904101E-2</v>
      </c>
      <c r="C197" s="4">
        <f>参数!C$3/365*(净价!$A197-参数!C$4)+IF(参数!C$3/365*(净价!$A197-参数!C$4)&gt;=参数!C$3,-参数!C$3,0)</f>
        <v>5.8219178082191819E-3</v>
      </c>
      <c r="D197" s="4">
        <f>参数!D$3/365*(净价!$A197-参数!D$4)+IF(参数!D$3/365*(净价!$A197-参数!D$4)&gt;=参数!D$3,-参数!D$3,0)</f>
        <v>5.4109863013698634E-2</v>
      </c>
      <c r="E197" s="4">
        <f>参数!E$3/365*(净价!$A197-参数!E$4)+IF(参数!E$3/365*(净价!$A197-参数!E$4)&gt;=参数!E$3,-参数!E$3,0)</f>
        <v>3.5671232876712339E-2</v>
      </c>
      <c r="F197" s="4">
        <f>参数!F$3/365*(净价!$A197-参数!F$4)+IF(参数!F$3/365*(净价!$A197-参数!F$4)&gt;=参数!F$3,-参数!F$3,0)</f>
        <v>3.0957808219178096E-2</v>
      </c>
    </row>
    <row r="198" spans="1:6" x14ac:dyDescent="0.15">
      <c r="A198" s="1">
        <v>42571</v>
      </c>
      <c r="B198" s="4">
        <f>参数!B$3/365*(净价!$A198-参数!B$4)+IF(参数!B$3/365*(净价!$A198-参数!B$4)&gt;=参数!B$3,-参数!B$3,0)</f>
        <v>3.2484931506849307E-2</v>
      </c>
      <c r="C198" s="4">
        <f>参数!C$3/365*(净价!$A198-参数!C$4)+IF(参数!C$3/365*(净价!$A198-参数!C$4)&gt;=参数!C$3,-参数!C$3,0)</f>
        <v>6.0547945205479542E-3</v>
      </c>
      <c r="D198" s="4">
        <f>参数!D$3/365*(净价!$A198-参数!D$4)+IF(参数!D$3/365*(净价!$A198-参数!D$4)&gt;=参数!D$3,-参数!D$3,0)</f>
        <v>5.4305205479452057E-2</v>
      </c>
      <c r="E198" s="4">
        <f>参数!E$3/365*(净价!$A198-参数!E$4)+IF(参数!E$3/365*(净价!$A198-参数!E$4)&gt;=参数!E$3,-参数!E$3,0)</f>
        <v>3.5863013698630139E-2</v>
      </c>
      <c r="F198" s="4">
        <f>参数!F$3/365*(净价!$A198-参数!F$4)+IF(参数!F$3/365*(净价!$A198-参数!F$4)&gt;=参数!F$3,-参数!F$3,0)</f>
        <v>3.114657534246576E-2</v>
      </c>
    </row>
    <row r="199" spans="1:6" x14ac:dyDescent="0.15">
      <c r="A199" s="1">
        <v>42572</v>
      </c>
      <c r="B199" s="4">
        <f>参数!B$3/365*(净价!$A199-参数!B$4)+IF(参数!B$3/365*(净价!$A199-参数!B$4)&gt;=参数!B$3,-参数!B$3,0)</f>
        <v>3.2679452054794514E-2</v>
      </c>
      <c r="C199" s="4">
        <f>参数!C$3/365*(净价!$A199-参数!C$4)+IF(参数!C$3/365*(净价!$A199-参数!C$4)&gt;=参数!C$3,-参数!C$3,0)</f>
        <v>6.2876712328767126E-3</v>
      </c>
      <c r="D199" s="4">
        <f>参数!D$3/365*(净价!$A199-参数!D$4)+IF(参数!D$3/365*(净价!$A199-参数!D$4)&gt;=参数!D$3,-参数!D$3,0)</f>
        <v>5.450054794520548E-2</v>
      </c>
      <c r="E199" s="4">
        <f>参数!E$3/365*(净价!$A199-参数!E$4)+IF(参数!E$3/365*(净价!$A199-参数!E$4)&gt;=参数!E$3,-参数!E$3,0)</f>
        <v>3.6054794520547953E-2</v>
      </c>
      <c r="F199" s="4">
        <f>参数!F$3/365*(净价!$A199-参数!F$4)+IF(参数!F$3/365*(净价!$A199-参数!F$4)&gt;=参数!F$3,-参数!F$3,0)</f>
        <v>3.1335342465753438E-2</v>
      </c>
    </row>
    <row r="200" spans="1:6" x14ac:dyDescent="0.15">
      <c r="A200" s="1">
        <v>42573</v>
      </c>
      <c r="B200" s="4">
        <f>参数!B$3/365*(净价!$A200-参数!B$4)+IF(参数!B$3/365*(净价!$A200-参数!B$4)&gt;=参数!B$3,-参数!B$3,0)</f>
        <v>3.2873972602739721E-2</v>
      </c>
      <c r="C200" s="4">
        <f>参数!C$3/365*(净价!$A200-参数!C$4)+IF(参数!C$3/365*(净价!$A200-参数!C$4)&gt;=参数!C$3,-参数!C$3,0)</f>
        <v>6.5205479452054849E-3</v>
      </c>
      <c r="D200" s="4">
        <f>参数!D$3/365*(净价!$A200-参数!D$4)+IF(参数!D$3/365*(净价!$A200-参数!D$4)&gt;=参数!D$3,-参数!D$3,0)</f>
        <v>5.4695890410958903E-2</v>
      </c>
      <c r="E200" s="4">
        <f>参数!E$3/365*(净价!$A200-参数!E$4)+IF(参数!E$3/365*(净价!$A200-参数!E$4)&gt;=参数!E$3,-参数!E$3,0)</f>
        <v>3.6246575342465753E-2</v>
      </c>
      <c r="F200" s="4">
        <f>参数!F$3/365*(净价!$A200-参数!F$4)+IF(参数!F$3/365*(净价!$A200-参数!F$4)&gt;=参数!F$3,-参数!F$3,0)</f>
        <v>3.1524109589041102E-2</v>
      </c>
    </row>
    <row r="201" spans="1:6" x14ac:dyDescent="0.15">
      <c r="A201" s="1">
        <v>42576</v>
      </c>
      <c r="B201" s="4">
        <f>参数!B$3/365*(净价!$A201-参数!B$4)+IF(参数!B$3/365*(净价!$A201-参数!B$4)&gt;=参数!B$3,-参数!B$3,0)</f>
        <v>3.3457534246575341E-2</v>
      </c>
      <c r="C201" s="4">
        <f>参数!C$3/365*(净价!$A201-参数!C$4)+IF(参数!C$3/365*(净价!$A201-参数!C$4)&gt;=参数!C$3,-参数!C$3,0)</f>
        <v>7.2191780821917878E-3</v>
      </c>
      <c r="D201" s="4">
        <f>参数!D$3/365*(净价!$A201-参数!D$4)+IF(参数!D$3/365*(净价!$A201-参数!D$4)&gt;=参数!D$3,-参数!D$3,0)</f>
        <v>5.5281917808219172E-2</v>
      </c>
      <c r="E201" s="4">
        <f>参数!E$3/365*(净价!$A201-参数!E$4)+IF(参数!E$3/365*(净价!$A201-参数!E$4)&gt;=参数!E$3,-参数!E$3,0)</f>
        <v>3.6821917808219182E-2</v>
      </c>
      <c r="F201" s="4">
        <f>参数!F$3/365*(净价!$A201-参数!F$4)+IF(参数!F$3/365*(净价!$A201-参数!F$4)&gt;=参数!F$3,-参数!F$3,0)</f>
        <v>3.2090410958904123E-2</v>
      </c>
    </row>
    <row r="202" spans="1:6" x14ac:dyDescent="0.15">
      <c r="A202" s="1">
        <v>42577</v>
      </c>
      <c r="B202" s="4">
        <f>参数!B$3/365*(净价!$A202-参数!B$4)+IF(参数!B$3/365*(净价!$A202-参数!B$4)&gt;=参数!B$3,-参数!B$3,0)</f>
        <v>3.3652054794520547E-2</v>
      </c>
      <c r="C202" s="4">
        <f>参数!C$3/365*(净价!$A202-参数!C$4)+IF(参数!C$3/365*(净价!$A202-参数!C$4)&gt;=参数!C$3,-参数!C$3,0)</f>
        <v>7.4520547945205462E-3</v>
      </c>
      <c r="D202" s="4">
        <f>参数!D$3/365*(净价!$A202-参数!D$4)+IF(参数!D$3/365*(净价!$A202-参数!D$4)&gt;=参数!D$3,-参数!D$3,0)</f>
        <v>5.5477260273972595E-2</v>
      </c>
      <c r="E202" s="4">
        <f>参数!E$3/365*(净价!$A202-参数!E$4)+IF(参数!E$3/365*(净价!$A202-参数!E$4)&gt;=参数!E$3,-参数!E$3,0)</f>
        <v>3.7013698630136996E-2</v>
      </c>
      <c r="F202" s="4">
        <f>参数!F$3/365*(净价!$A202-参数!F$4)+IF(参数!F$3/365*(净价!$A202-参数!F$4)&gt;=参数!F$3,-参数!F$3,0)</f>
        <v>3.2279178082191787E-2</v>
      </c>
    </row>
    <row r="203" spans="1:6" x14ac:dyDescent="0.15">
      <c r="A203" s="1">
        <v>42578</v>
      </c>
      <c r="B203" s="4">
        <f>参数!B$3/365*(净价!$A203-参数!B$4)+IF(参数!B$3/365*(净价!$A203-参数!B$4)&gt;=参数!B$3,-参数!B$3,0)</f>
        <v>3.3846575342465754E-2</v>
      </c>
      <c r="C203" s="4">
        <f>参数!C$3/365*(净价!$A203-参数!C$4)+IF(参数!C$3/365*(净价!$A203-参数!C$4)&gt;=参数!C$3,-参数!C$3,0)</f>
        <v>7.6849315068493185E-3</v>
      </c>
      <c r="D203" s="4">
        <f>参数!D$3/365*(净价!$A203-参数!D$4)+IF(参数!D$3/365*(净价!$A203-参数!D$4)&gt;=参数!D$3,-参数!D$3,0)</f>
        <v>5.5672602739726018E-2</v>
      </c>
      <c r="E203" s="4">
        <f>参数!E$3/365*(净价!$A203-参数!E$4)+IF(参数!E$3/365*(净价!$A203-参数!E$4)&gt;=参数!E$3,-参数!E$3,0)</f>
        <v>3.7205479452054796E-2</v>
      </c>
      <c r="F203" s="4">
        <f>参数!F$3/365*(净价!$A203-参数!F$4)+IF(参数!F$3/365*(净价!$A203-参数!F$4)&gt;=参数!F$3,-参数!F$3,0)</f>
        <v>3.2467945205479465E-2</v>
      </c>
    </row>
    <row r="204" spans="1:6" x14ac:dyDescent="0.15">
      <c r="A204" s="1">
        <v>42579</v>
      </c>
      <c r="B204" s="4">
        <f>参数!B$3/365*(净价!$A204-参数!B$4)+IF(参数!B$3/365*(净价!$A204-参数!B$4)&gt;=参数!B$3,-参数!B$3,0)</f>
        <v>3.4041095890410961E-2</v>
      </c>
      <c r="C204" s="4">
        <f>参数!C$3/365*(净价!$A204-参数!C$4)+IF(参数!C$3/365*(净价!$A204-参数!C$4)&gt;=参数!C$3,-参数!C$3,0)</f>
        <v>7.9178082191780907E-3</v>
      </c>
      <c r="D204" s="4">
        <f>参数!D$3/365*(净价!$A204-参数!D$4)+IF(参数!D$3/365*(净价!$A204-参数!D$4)&gt;=参数!D$3,-参数!D$3,0)</f>
        <v>5.5867945205479469E-2</v>
      </c>
      <c r="E204" s="4">
        <f>参数!E$3/365*(净价!$A204-参数!E$4)+IF(参数!E$3/365*(净价!$A204-参数!E$4)&gt;=参数!E$3,-参数!E$3,0)</f>
        <v>3.739726027397261E-2</v>
      </c>
      <c r="F204" s="4">
        <f>参数!F$3/365*(净价!$A204-参数!F$4)+IF(参数!F$3/365*(净价!$A204-参数!F$4)&gt;=参数!F$3,-参数!F$3,0)</f>
        <v>3.2656712328767129E-2</v>
      </c>
    </row>
    <row r="205" spans="1:6" x14ac:dyDescent="0.15">
      <c r="A205" s="1">
        <v>42580</v>
      </c>
      <c r="B205" s="4">
        <f>参数!B$3/365*(净价!$A205-参数!B$4)+IF(参数!B$3/365*(净价!$A205-参数!B$4)&gt;=参数!B$3,-参数!B$3,0)</f>
        <v>3.4235616438356153E-2</v>
      </c>
      <c r="C205" s="4">
        <f>参数!C$3/365*(净价!$A205-参数!C$4)+IF(参数!C$3/365*(净价!$A205-参数!C$4)&gt;=参数!C$3,-参数!C$3,0)</f>
        <v>8.1506849315068491E-3</v>
      </c>
      <c r="D205" s="4">
        <f>参数!D$3/365*(净价!$A205-参数!D$4)+IF(参数!D$3/365*(净价!$A205-参数!D$4)&gt;=参数!D$3,-参数!D$3,0)</f>
        <v>5.6063287671232892E-2</v>
      </c>
      <c r="E205" s="4">
        <f>参数!E$3/365*(净价!$A205-参数!E$4)+IF(参数!E$3/365*(净价!$A205-参数!E$4)&gt;=参数!E$3,-参数!E$3,0)</f>
        <v>3.758904109589041E-2</v>
      </c>
      <c r="F205" s="4">
        <f>参数!F$3/365*(净价!$A205-参数!F$4)+IF(参数!F$3/365*(净价!$A205-参数!F$4)&gt;=参数!F$3,-参数!F$3,0)</f>
        <v>3.2845479452054807E-2</v>
      </c>
    </row>
    <row r="206" spans="1:6" x14ac:dyDescent="0.15">
      <c r="A206" s="1">
        <v>42583</v>
      </c>
      <c r="B206" s="4">
        <f>参数!B$3/365*(净价!$A206-参数!B$4)+IF(参数!B$3/365*(净价!$A206-参数!B$4)&gt;=参数!B$3,-参数!B$3,0)</f>
        <v>3.4819178082191773E-2</v>
      </c>
      <c r="C206" s="4">
        <f>参数!C$3/365*(净价!$A206-参数!C$4)+IF(参数!C$3/365*(净价!$A206-参数!C$4)&gt;=参数!C$3,-参数!C$3,0)</f>
        <v>8.8493150684931521E-3</v>
      </c>
      <c r="D206" s="4">
        <f>参数!D$3/365*(净价!$A206-参数!D$4)+IF(参数!D$3/365*(净价!$A206-参数!D$4)&gt;=参数!D$3,-参数!D$3,0)</f>
        <v>5.6649315068493161E-2</v>
      </c>
      <c r="E206" s="4">
        <f>参数!E$3/365*(净价!$A206-参数!E$4)+IF(参数!E$3/365*(净价!$A206-参数!E$4)&gt;=参数!E$3,-参数!E$3,0)</f>
        <v>3.8164383561643839E-2</v>
      </c>
      <c r="F206" s="4">
        <f>参数!F$3/365*(净价!$A206-参数!F$4)+IF(参数!F$3/365*(净价!$A206-参数!F$4)&gt;=参数!F$3,-参数!F$3,0)</f>
        <v>3.3411780821917814E-2</v>
      </c>
    </row>
    <row r="207" spans="1:6" x14ac:dyDescent="0.15">
      <c r="A207" s="1">
        <v>42584</v>
      </c>
      <c r="B207" s="4">
        <f>参数!B$3/365*(净价!$A207-参数!B$4)+IF(参数!B$3/365*(净价!$A207-参数!B$4)&gt;=参数!B$3,-参数!B$3,0)</f>
        <v>3.501369863013698E-2</v>
      </c>
      <c r="C207" s="4">
        <f>参数!C$3/365*(净价!$A207-参数!C$4)+IF(参数!C$3/365*(净价!$A207-参数!C$4)&gt;=参数!C$3,-参数!C$3,0)</f>
        <v>9.0821917808219244E-3</v>
      </c>
      <c r="D207" s="4">
        <f>参数!D$3/365*(净价!$A207-参数!D$4)+IF(参数!D$3/365*(净价!$A207-参数!D$4)&gt;=参数!D$3,-参数!D$3,0)</f>
        <v>5.6844657534246584E-2</v>
      </c>
      <c r="E207" s="4">
        <f>参数!E$3/365*(净价!$A207-参数!E$4)+IF(参数!E$3/365*(净价!$A207-参数!E$4)&gt;=参数!E$3,-参数!E$3,0)</f>
        <v>3.8356164383561653E-2</v>
      </c>
      <c r="F207" s="4">
        <f>参数!F$3/365*(净价!$A207-参数!F$4)+IF(参数!F$3/365*(净价!$A207-参数!F$4)&gt;=参数!F$3,-参数!F$3,0)</f>
        <v>3.3600547945205492E-2</v>
      </c>
    </row>
    <row r="208" spans="1:6" x14ac:dyDescent="0.15">
      <c r="A208" s="1">
        <v>42585</v>
      </c>
      <c r="B208" s="4">
        <f>参数!B$3/365*(净价!$A208-参数!B$4)+IF(参数!B$3/365*(净价!$A208-参数!B$4)&gt;=参数!B$3,-参数!B$3,0)</f>
        <v>3.5208219178082187E-2</v>
      </c>
      <c r="C208" s="4">
        <f>参数!C$3/365*(净价!$A208-参数!C$4)+IF(参数!C$3/365*(净价!$A208-参数!C$4)&gt;=参数!C$3,-参数!C$3,0)</f>
        <v>9.3150684931506827E-3</v>
      </c>
      <c r="D208" s="4">
        <f>参数!D$3/365*(净价!$A208-参数!D$4)+IF(参数!D$3/365*(净价!$A208-参数!D$4)&gt;=参数!D$3,-参数!D$3,0)</f>
        <v>5.7040000000000007E-2</v>
      </c>
      <c r="E208" s="4">
        <f>参数!E$3/365*(净价!$A208-参数!E$4)+IF(参数!E$3/365*(净价!$A208-参数!E$4)&gt;=参数!E$3,-参数!E$3,0)</f>
        <v>3.8547945205479453E-2</v>
      </c>
      <c r="F208" s="4">
        <f>参数!F$3/365*(净价!$A208-参数!F$4)+IF(参数!F$3/365*(净价!$A208-参数!F$4)&gt;=参数!F$3,-参数!F$3,0)</f>
        <v>3.3789315068493156E-2</v>
      </c>
    </row>
    <row r="209" spans="1:6" x14ac:dyDescent="0.15">
      <c r="A209" s="1">
        <v>42586</v>
      </c>
      <c r="B209" s="4">
        <f>参数!B$3/365*(净价!$A209-参数!B$4)+IF(参数!B$3/365*(净价!$A209-参数!B$4)&gt;=参数!B$3,-参数!B$3,0)</f>
        <v>3.5402739726027393E-2</v>
      </c>
      <c r="C209" s="4">
        <f>参数!C$3/365*(净价!$A209-参数!C$4)+IF(参数!C$3/365*(净价!$A209-参数!C$4)&gt;=参数!C$3,-参数!C$3,0)</f>
        <v>9.547945205479455E-3</v>
      </c>
      <c r="D209" s="4">
        <f>参数!D$3/365*(净价!$A209-参数!D$4)+IF(参数!D$3/365*(净价!$A209-参数!D$4)&gt;=参数!D$3,-参数!D$3,0)</f>
        <v>5.723534246575343E-2</v>
      </c>
      <c r="E209" s="4">
        <f>参数!E$3/365*(净价!$A209-参数!E$4)+IF(参数!E$3/365*(净价!$A209-参数!E$4)&gt;=参数!E$3,-参数!E$3,0)</f>
        <v>3.8739726027397267E-2</v>
      </c>
      <c r="F209" s="4">
        <f>参数!F$3/365*(净价!$A209-参数!F$4)+IF(参数!F$3/365*(净价!$A209-参数!F$4)&gt;=参数!F$3,-参数!F$3,0)</f>
        <v>3.3978082191780834E-2</v>
      </c>
    </row>
    <row r="210" spans="1:6" x14ac:dyDescent="0.15">
      <c r="A210" s="1">
        <v>42587</v>
      </c>
      <c r="B210" s="4">
        <f>参数!B$3/365*(净价!$A210-参数!B$4)+IF(参数!B$3/365*(净价!$A210-参数!B$4)&gt;=参数!B$3,-参数!B$3,0)</f>
        <v>3.55972602739726E-2</v>
      </c>
      <c r="C210" s="4">
        <f>参数!C$3/365*(净价!$A210-参数!C$4)+IF(参数!C$3/365*(净价!$A210-参数!C$4)&gt;=参数!C$3,-参数!C$3,0)</f>
        <v>9.7808219178082273E-3</v>
      </c>
      <c r="D210" s="4">
        <f>参数!D$3/365*(净价!$A210-参数!D$4)+IF(参数!D$3/365*(净价!$A210-参数!D$4)&gt;=参数!D$3,-参数!D$3,0)</f>
        <v>5.7430684931506853E-2</v>
      </c>
      <c r="E210" s="4">
        <f>参数!E$3/365*(净价!$A210-参数!E$4)+IF(参数!E$3/365*(净价!$A210-参数!E$4)&gt;=参数!E$3,-参数!E$3,0)</f>
        <v>3.8931506849315067E-2</v>
      </c>
      <c r="F210" s="4">
        <f>参数!F$3/365*(净价!$A210-参数!F$4)+IF(参数!F$3/365*(净价!$A210-参数!F$4)&gt;=参数!F$3,-参数!F$3,0)</f>
        <v>3.4166849315068498E-2</v>
      </c>
    </row>
    <row r="211" spans="1:6" x14ac:dyDescent="0.15">
      <c r="A211" s="1">
        <v>42590</v>
      </c>
      <c r="B211" s="4">
        <f>参数!B$3/365*(净价!$A211-参数!B$4)+IF(参数!B$3/365*(净价!$A211-参数!B$4)&gt;=参数!B$3,-参数!B$3,0)</f>
        <v>3.618082191780822E-2</v>
      </c>
      <c r="C211" s="4">
        <f>参数!C$3/365*(净价!$A211-参数!C$4)+IF(参数!C$3/365*(净价!$A211-参数!C$4)&gt;=参数!C$3,-参数!C$3,0)</f>
        <v>1.047945205479453E-2</v>
      </c>
      <c r="D211" s="4">
        <f>参数!D$3/365*(净价!$A211-参数!D$4)+IF(参数!D$3/365*(净价!$A211-参数!D$4)&gt;=参数!D$3,-参数!D$3,0)</f>
        <v>5.8016712328767123E-2</v>
      </c>
      <c r="E211" s="4">
        <f>参数!E$3/365*(净价!$A211-参数!E$4)+IF(参数!E$3/365*(净价!$A211-参数!E$4)&gt;=参数!E$3,-参数!E$3,0)</f>
        <v>3.9506849315068496E-2</v>
      </c>
      <c r="F211" s="4">
        <f>参数!F$3/365*(净价!$A211-参数!F$4)+IF(参数!F$3/365*(净价!$A211-参数!F$4)&gt;=参数!F$3,-参数!F$3,0)</f>
        <v>3.4733150684931519E-2</v>
      </c>
    </row>
    <row r="212" spans="1:6" x14ac:dyDescent="0.15">
      <c r="A212" s="1">
        <v>42591</v>
      </c>
      <c r="B212" s="4">
        <f>参数!B$3/365*(净价!$A212-参数!B$4)+IF(参数!B$3/365*(净价!$A212-参数!B$4)&gt;=参数!B$3,-参数!B$3,0)</f>
        <v>3.6375342465753413E-2</v>
      </c>
      <c r="C212" s="4">
        <f>参数!C$3/365*(净价!$A212-参数!C$4)+IF(参数!C$3/365*(净价!$A212-参数!C$4)&gt;=参数!C$3,-参数!C$3,0)</f>
        <v>1.0712328767123289E-2</v>
      </c>
      <c r="D212" s="4">
        <f>参数!D$3/365*(净价!$A212-参数!D$4)+IF(参数!D$3/365*(净价!$A212-参数!D$4)&gt;=参数!D$3,-参数!D$3,0)</f>
        <v>5.8212054794520546E-2</v>
      </c>
      <c r="E212" s="4">
        <f>参数!E$3/365*(净价!$A212-参数!E$4)+IF(参数!E$3/365*(净价!$A212-参数!E$4)&gt;=参数!E$3,-参数!E$3,0)</f>
        <v>3.969863013698631E-2</v>
      </c>
      <c r="F212" s="4">
        <f>参数!F$3/365*(净价!$A212-参数!F$4)+IF(参数!F$3/365*(净价!$A212-参数!F$4)&gt;=参数!F$3,-参数!F$3,0)</f>
        <v>3.4921917808219183E-2</v>
      </c>
    </row>
    <row r="213" spans="1:6" x14ac:dyDescent="0.15">
      <c r="A213" s="1">
        <v>42592</v>
      </c>
      <c r="B213" s="4">
        <f>参数!B$3/365*(净价!$A213-参数!B$4)+IF(参数!B$3/365*(净价!$A213-参数!B$4)&gt;=参数!B$3,-参数!B$3,0)</f>
        <v>3.656986301369862E-2</v>
      </c>
      <c r="C213" s="4">
        <f>参数!C$3/365*(净价!$A213-参数!C$4)+IF(参数!C$3/365*(净价!$A213-参数!C$4)&gt;=参数!C$3,-参数!C$3,0)</f>
        <v>1.0945205479452061E-2</v>
      </c>
      <c r="D213" s="4">
        <f>参数!D$3/365*(净价!$A213-参数!D$4)+IF(参数!D$3/365*(净价!$A213-参数!D$4)&gt;=参数!D$3,-参数!D$3,0)</f>
        <v>5.8407397260273969E-2</v>
      </c>
      <c r="E213" s="4">
        <f>参数!E$3/365*(净价!$A213-参数!E$4)+IF(参数!E$3/365*(净价!$A213-参数!E$4)&gt;=参数!E$3,-参数!E$3,0)</f>
        <v>3.989041095890411E-2</v>
      </c>
      <c r="F213" s="4">
        <f>参数!F$3/365*(净价!$A213-参数!F$4)+IF(参数!F$3/365*(净价!$A213-参数!F$4)&gt;=参数!F$3,-参数!F$3,0)</f>
        <v>3.5110684931506861E-2</v>
      </c>
    </row>
    <row r="214" spans="1:6" x14ac:dyDescent="0.15">
      <c r="A214" s="1">
        <v>42593</v>
      </c>
      <c r="B214" s="4">
        <f>参数!B$3/365*(净价!$A214-参数!B$4)+IF(参数!B$3/365*(净价!$A214-参数!B$4)&gt;=参数!B$3,-参数!B$3,0)</f>
        <v>3.6764383561643826E-2</v>
      </c>
      <c r="C214" s="4">
        <f>参数!C$3/365*(净价!$A214-参数!C$4)+IF(参数!C$3/365*(净价!$A214-参数!C$4)&gt;=参数!C$3,-参数!C$3,0)</f>
        <v>1.1178082191780833E-2</v>
      </c>
      <c r="D214" s="4">
        <f>参数!D$3/365*(净价!$A214-参数!D$4)+IF(参数!D$3/365*(净价!$A214-参数!D$4)&gt;=参数!D$3,-参数!D$3,0)</f>
        <v>5.8602739726027392E-2</v>
      </c>
      <c r="E214" s="4">
        <f>参数!E$3/365*(净价!$A214-参数!E$4)+IF(参数!E$3/365*(净价!$A214-参数!E$4)&gt;=参数!E$3,-参数!E$3,0)</f>
        <v>4.0082191780821924E-2</v>
      </c>
      <c r="F214" s="4">
        <f>参数!F$3/365*(净价!$A214-参数!F$4)+IF(参数!F$3/365*(净价!$A214-参数!F$4)&gt;=参数!F$3,-参数!F$3,0)</f>
        <v>3.5299452054794525E-2</v>
      </c>
    </row>
    <row r="215" spans="1:6" x14ac:dyDescent="0.15">
      <c r="A215" s="1">
        <v>42594</v>
      </c>
      <c r="B215" s="4">
        <f>参数!B$3/365*(净价!$A215-参数!B$4)+IF(参数!B$3/365*(净价!$A215-参数!B$4)&gt;=参数!B$3,-参数!B$3,0)</f>
        <v>3.6958904109589033E-2</v>
      </c>
      <c r="C215" s="4">
        <f>参数!C$3/365*(净价!$A215-参数!C$4)+IF(参数!C$3/365*(净价!$A215-参数!C$4)&gt;=参数!C$3,-参数!C$3,0)</f>
        <v>1.1410958904109592E-2</v>
      </c>
      <c r="D215" s="4">
        <f>参数!D$3/365*(净价!$A215-参数!D$4)+IF(参数!D$3/365*(净价!$A215-参数!D$4)&gt;=参数!D$3,-参数!D$3,0)</f>
        <v>5.8798082191780815E-2</v>
      </c>
      <c r="E215" s="4">
        <f>参数!E$3/365*(净价!$A215-参数!E$4)+IF(参数!E$3/365*(净价!$A215-参数!E$4)&gt;=参数!E$3,-参数!E$3,0)</f>
        <v>4.0273972602739724E-2</v>
      </c>
      <c r="F215" s="4">
        <f>参数!F$3/365*(净价!$A215-参数!F$4)+IF(参数!F$3/365*(净价!$A215-参数!F$4)&gt;=参数!F$3,-参数!F$3,0)</f>
        <v>3.5488219178082203E-2</v>
      </c>
    </row>
    <row r="216" spans="1:6" x14ac:dyDescent="0.15">
      <c r="A216" s="1">
        <v>42597</v>
      </c>
      <c r="B216" s="4">
        <f>参数!B$3/365*(净价!$A216-参数!B$4)+IF(参数!B$3/365*(净价!$A216-参数!B$4)&gt;=参数!B$3,-参数!B$3,0)</f>
        <v>3.7542465753424653E-2</v>
      </c>
      <c r="C216" s="4">
        <f>参数!C$3/365*(净价!$A216-参数!C$4)+IF(参数!C$3/365*(净价!$A216-参数!C$4)&gt;=参数!C$3,-参数!C$3,0)</f>
        <v>1.2109589041095895E-2</v>
      </c>
      <c r="D216" s="4">
        <f>参数!D$3/365*(净价!$A216-参数!D$4)+IF(参数!D$3/365*(净价!$A216-参数!D$4)&gt;=参数!D$3,-参数!D$3,0)</f>
        <v>5.9384109589041112E-2</v>
      </c>
      <c r="E216" s="4">
        <f>参数!E$3/365*(净价!$A216-参数!E$4)+IF(参数!E$3/365*(净价!$A216-参数!E$4)&gt;=参数!E$3,-参数!E$3,0)</f>
        <v>4.0849315068493153E-2</v>
      </c>
      <c r="F216" s="4">
        <f>参数!F$3/365*(净价!$A216-参数!F$4)+IF(参数!F$3/365*(净价!$A216-参数!F$4)&gt;=参数!F$3,-参数!F$3,0)</f>
        <v>3.605452054794521E-2</v>
      </c>
    </row>
    <row r="217" spans="1:6" x14ac:dyDescent="0.15">
      <c r="A217" s="1">
        <v>42598</v>
      </c>
      <c r="B217" s="4">
        <f>参数!B$3/365*(净价!$A217-参数!B$4)+IF(参数!B$3/365*(净价!$A217-参数!B$4)&gt;=参数!B$3,-参数!B$3,0)</f>
        <v>3.773698630136986E-2</v>
      </c>
      <c r="C217" s="4">
        <f>参数!C$3/365*(净价!$A217-参数!C$4)+IF(参数!C$3/365*(净价!$A217-参数!C$4)&gt;=参数!C$3,-参数!C$3,0)</f>
        <v>1.2342465753424667E-2</v>
      </c>
      <c r="D217" s="4">
        <f>参数!D$3/365*(净价!$A217-参数!D$4)+IF(参数!D$3/365*(净价!$A217-参数!D$4)&gt;=参数!D$3,-参数!D$3,0)</f>
        <v>5.9579452054794535E-2</v>
      </c>
      <c r="E217" s="4">
        <f>参数!E$3/365*(净价!$A217-参数!E$4)+IF(参数!E$3/365*(净价!$A217-参数!E$4)&gt;=参数!E$3,-参数!E$3,0)</f>
        <v>4.1041095890410967E-2</v>
      </c>
      <c r="F217" s="4">
        <f>参数!F$3/365*(净价!$A217-参数!F$4)+IF(参数!F$3/365*(净价!$A217-参数!F$4)&gt;=参数!F$3,-参数!F$3,0)</f>
        <v>3.6243287671232888E-2</v>
      </c>
    </row>
    <row r="218" spans="1:6" x14ac:dyDescent="0.15">
      <c r="A218" s="1">
        <v>42599</v>
      </c>
      <c r="B218" s="4">
        <f>参数!B$3/365*(净价!$A218-参数!B$4)+IF(参数!B$3/365*(净价!$A218-参数!B$4)&gt;=参数!B$3,-参数!B$3,0)</f>
        <v>3.7931506849315066E-2</v>
      </c>
      <c r="C218" s="4">
        <f>参数!C$3/365*(净价!$A218-参数!C$4)+IF(参数!C$3/365*(净价!$A218-参数!C$4)&gt;=参数!C$3,-参数!C$3,0)</f>
        <v>1.2575342465753425E-2</v>
      </c>
      <c r="D218" s="4">
        <f>参数!D$3/365*(净价!$A218-参数!D$4)+IF(参数!D$3/365*(净价!$A218-参数!D$4)&gt;=参数!D$3,-参数!D$3,0)</f>
        <v>5.9774794520547958E-2</v>
      </c>
      <c r="E218" s="4">
        <f>参数!E$3/365*(净价!$A218-参数!E$4)+IF(参数!E$3/365*(净价!$A218-参数!E$4)&gt;=参数!E$3,-参数!E$3,0)</f>
        <v>4.1232876712328767E-2</v>
      </c>
      <c r="F218" s="4">
        <f>参数!F$3/365*(净价!$A218-参数!F$4)+IF(参数!F$3/365*(净价!$A218-参数!F$4)&gt;=参数!F$3,-参数!F$3,0)</f>
        <v>3.6432054794520552E-2</v>
      </c>
    </row>
    <row r="219" spans="1:6" x14ac:dyDescent="0.15">
      <c r="A219" s="1">
        <v>42600</v>
      </c>
      <c r="B219" s="4">
        <f>参数!B$3/365*(净价!$A219-参数!B$4)+IF(参数!B$3/365*(净价!$A219-参数!B$4)&gt;=参数!B$3,-参数!B$3,0)</f>
        <v>3.8126027397260273E-2</v>
      </c>
      <c r="C219" s="4">
        <f>参数!C$3/365*(净价!$A219-参数!C$4)+IF(参数!C$3/365*(净价!$A219-参数!C$4)&gt;=参数!C$3,-参数!C$3,0)</f>
        <v>1.2808219178082197E-2</v>
      </c>
      <c r="D219" s="4">
        <f>参数!D$3/365*(净价!$A219-参数!D$4)+IF(参数!D$3/365*(净价!$A219-参数!D$4)&gt;=参数!D$3,-参数!D$3,0)</f>
        <v>5.9970136986301381E-2</v>
      </c>
      <c r="E219" s="4">
        <f>参数!E$3/365*(净价!$A219-参数!E$4)+IF(参数!E$3/365*(净价!$A219-参数!E$4)&gt;=参数!E$3,-参数!E$3,0)</f>
        <v>4.1424657534246581E-2</v>
      </c>
      <c r="F219" s="4">
        <f>参数!F$3/365*(净价!$A219-参数!F$4)+IF(参数!F$3/365*(净价!$A219-参数!F$4)&gt;=参数!F$3,-参数!F$3,0)</f>
        <v>3.662082191780823E-2</v>
      </c>
    </row>
    <row r="220" spans="1:6" x14ac:dyDescent="0.15">
      <c r="A220" s="1">
        <v>42601</v>
      </c>
      <c r="B220" s="4">
        <f>参数!B$3/365*(净价!$A220-参数!B$4)+IF(参数!B$3/365*(净价!$A220-参数!B$4)&gt;=参数!B$3,-参数!B$3,0)</f>
        <v>3.832054794520548E-2</v>
      </c>
      <c r="C220" s="4">
        <f>参数!C$3/365*(净价!$A220-参数!C$4)+IF(参数!C$3/365*(净价!$A220-参数!C$4)&gt;=参数!C$3,-参数!C$3,0)</f>
        <v>1.304109589041097E-2</v>
      </c>
      <c r="D220" s="4">
        <f>参数!D$3/365*(净价!$A220-参数!D$4)+IF(参数!D$3/365*(净价!$A220-参数!D$4)&gt;=参数!D$3,-参数!D$3,0)</f>
        <v>6.0165479452054804E-2</v>
      </c>
      <c r="E220" s="4">
        <f>参数!E$3/365*(净价!$A220-参数!E$4)+IF(参数!E$3/365*(净价!$A220-参数!E$4)&gt;=参数!E$3,-参数!E$3,0)</f>
        <v>4.1616438356164381E-2</v>
      </c>
      <c r="F220" s="4">
        <f>参数!F$3/365*(净价!$A220-参数!F$4)+IF(参数!F$3/365*(净价!$A220-参数!F$4)&gt;=参数!F$3,-参数!F$3,0)</f>
        <v>3.6809589041095894E-2</v>
      </c>
    </row>
    <row r="221" spans="1:6" x14ac:dyDescent="0.15">
      <c r="A221" s="1">
        <v>42604</v>
      </c>
      <c r="B221" s="4">
        <f>参数!B$3/365*(净价!$A221-参数!B$4)+IF(参数!B$3/365*(净价!$A221-参数!B$4)&gt;=参数!B$3,-参数!B$3,0)</f>
        <v>3.8904109589041086E-2</v>
      </c>
      <c r="C221" s="4">
        <f>参数!C$3/365*(净价!$A221-参数!C$4)+IF(参数!C$3/365*(净价!$A221-参数!C$4)&gt;=参数!C$3,-参数!C$3,0)</f>
        <v>1.3739726027397259E-2</v>
      </c>
      <c r="D221" s="4">
        <f>参数!D$3/365*(净价!$A221-参数!D$4)+IF(参数!D$3/365*(净价!$A221-参数!D$4)&gt;=参数!D$3,-参数!D$3,0)</f>
        <v>6.0751506849315073E-2</v>
      </c>
      <c r="E221" s="4">
        <f>参数!E$3/365*(净价!$A221-参数!E$4)+IF(参数!E$3/365*(净价!$A221-参数!E$4)&gt;=参数!E$3,-参数!E$3,0)</f>
        <v>4.219178082191781E-2</v>
      </c>
      <c r="F221" s="4">
        <f>参数!F$3/365*(净价!$A221-参数!F$4)+IF(参数!F$3/365*(净价!$A221-参数!F$4)&gt;=参数!F$3,-参数!F$3,0)</f>
        <v>3.7375890410958915E-2</v>
      </c>
    </row>
    <row r="222" spans="1:6" x14ac:dyDescent="0.15">
      <c r="A222" s="1">
        <v>42605</v>
      </c>
      <c r="B222" s="4">
        <f>参数!B$3/365*(净价!$A222-参数!B$4)+IF(参数!B$3/365*(净价!$A222-参数!B$4)&gt;=参数!B$3,-参数!B$3,0)</f>
        <v>3.9098630136986293E-2</v>
      </c>
      <c r="C222" s="4">
        <f>参数!C$3/365*(净价!$A222-参数!C$4)+IF(参数!C$3/365*(净价!$A222-参数!C$4)&gt;=参数!C$3,-参数!C$3,0)</f>
        <v>1.3972602739726031E-2</v>
      </c>
      <c r="D222" s="4">
        <f>参数!D$3/365*(净价!$A222-参数!D$4)+IF(参数!D$3/365*(净价!$A222-参数!D$4)&gt;=参数!D$3,-参数!D$3,0)</f>
        <v>6.0946849315068496E-2</v>
      </c>
      <c r="E222" s="4">
        <f>参数!E$3/365*(净价!$A222-参数!E$4)+IF(参数!E$3/365*(净价!$A222-参数!E$4)&gt;=参数!E$3,-参数!E$3,0)</f>
        <v>4.2383561643835624E-2</v>
      </c>
      <c r="F222" s="4">
        <f>参数!F$3/365*(净价!$A222-参数!F$4)+IF(参数!F$3/365*(净价!$A222-参数!F$4)&gt;=参数!F$3,-参数!F$3,0)</f>
        <v>3.7564657534246579E-2</v>
      </c>
    </row>
    <row r="223" spans="1:6" x14ac:dyDescent="0.15">
      <c r="A223" s="1">
        <v>42606</v>
      </c>
      <c r="B223" s="4">
        <f>参数!B$3/365*(净价!$A223-参数!B$4)+IF(参数!B$3/365*(净价!$A223-参数!B$4)&gt;=参数!B$3,-参数!B$3,0)</f>
        <v>3.9293150684931499E-2</v>
      </c>
      <c r="C223" s="4">
        <f>参数!C$3/365*(净价!$A223-参数!C$4)+IF(参数!C$3/365*(净价!$A223-参数!C$4)&gt;=参数!C$3,-参数!C$3,0)</f>
        <v>1.4205479452054803E-2</v>
      </c>
      <c r="D223" s="4">
        <f>参数!D$3/365*(净价!$A223-参数!D$4)+IF(参数!D$3/365*(净价!$A223-参数!D$4)&gt;=参数!D$3,-参数!D$3,0)</f>
        <v>6.114219178082192E-2</v>
      </c>
      <c r="E223" s="4">
        <f>参数!E$3/365*(净价!$A223-参数!E$4)+IF(参数!E$3/365*(净价!$A223-参数!E$4)&gt;=参数!E$3,-参数!E$3,0)</f>
        <v>4.2575342465753424E-2</v>
      </c>
      <c r="F223" s="4">
        <f>参数!F$3/365*(净价!$A223-参数!F$4)+IF(参数!F$3/365*(净价!$A223-参数!F$4)&gt;=参数!F$3,-参数!F$3,0)</f>
        <v>3.7753424657534257E-2</v>
      </c>
    </row>
    <row r="224" spans="1:6" x14ac:dyDescent="0.15">
      <c r="A224" s="1">
        <v>42607</v>
      </c>
      <c r="B224" s="4">
        <f>参数!B$3/365*(净价!$A224-参数!B$4)+IF(参数!B$3/365*(净价!$A224-参数!B$4)&gt;=参数!B$3,-参数!B$3,0)</f>
        <v>3.9487671232876706E-2</v>
      </c>
      <c r="C224" s="4">
        <f>参数!C$3/365*(净价!$A224-参数!C$4)+IF(参数!C$3/365*(净价!$A224-参数!C$4)&gt;=参数!C$3,-参数!C$3,0)</f>
        <v>1.4438356164383562E-2</v>
      </c>
      <c r="D224" s="4">
        <f>参数!D$3/365*(净价!$A224-参数!D$4)+IF(参数!D$3/365*(净价!$A224-参数!D$4)&gt;=参数!D$3,-参数!D$3,0)</f>
        <v>6.1337534246575343E-2</v>
      </c>
      <c r="E224" s="4">
        <f>参数!E$3/365*(净价!$A224-参数!E$4)+IF(参数!E$3/365*(净价!$A224-参数!E$4)&gt;=参数!E$3,-参数!E$3,0)</f>
        <v>4.2767123287671238E-2</v>
      </c>
      <c r="F224" s="4">
        <f>参数!F$3/365*(净价!$A224-参数!F$4)+IF(参数!F$3/365*(净价!$A224-参数!F$4)&gt;=参数!F$3,-参数!F$3,0)</f>
        <v>3.7942191780821921E-2</v>
      </c>
    </row>
    <row r="225" spans="1:6" x14ac:dyDescent="0.15">
      <c r="A225" s="1">
        <v>42608</v>
      </c>
      <c r="B225" s="4">
        <f>参数!B$3/365*(净价!$A225-参数!B$4)+IF(参数!B$3/365*(净价!$A225-参数!B$4)&gt;=参数!B$3,-参数!B$3,0)</f>
        <v>3.9682191780821913E-2</v>
      </c>
      <c r="C225" s="4">
        <f>参数!C$3/365*(净价!$A225-参数!C$4)+IF(参数!C$3/365*(净价!$A225-参数!C$4)&gt;=参数!C$3,-参数!C$3,0)</f>
        <v>1.4671232876712334E-2</v>
      </c>
      <c r="D225" s="4">
        <f>参数!D$3/365*(净价!$A225-参数!D$4)+IF(参数!D$3/365*(净价!$A225-参数!D$4)&gt;=参数!D$3,-参数!D$3,0)</f>
        <v>6.1532876712328766E-2</v>
      </c>
      <c r="E225" s="4">
        <f>参数!E$3/365*(净价!$A225-参数!E$4)+IF(参数!E$3/365*(净价!$A225-参数!E$4)&gt;=参数!E$3,-参数!E$3,0)</f>
        <v>4.2958904109589052E-2</v>
      </c>
      <c r="F225" s="4">
        <f>参数!F$3/365*(净价!$A225-参数!F$4)+IF(参数!F$3/365*(净价!$A225-参数!F$4)&gt;=参数!F$3,-参数!F$3,0)</f>
        <v>3.8130958904109599E-2</v>
      </c>
    </row>
    <row r="226" spans="1:6" x14ac:dyDescent="0.15">
      <c r="A226" s="1">
        <v>42611</v>
      </c>
      <c r="B226" s="4">
        <f>参数!B$3/365*(净价!$A226-参数!B$4)+IF(参数!B$3/365*(净价!$A226-参数!B$4)&gt;=参数!B$3,-参数!B$3,0)</f>
        <v>4.0265753424657533E-2</v>
      </c>
      <c r="C226" s="4">
        <f>参数!C$3/365*(净价!$A226-参数!C$4)+IF(参数!C$3/365*(净价!$A226-参数!C$4)&gt;=参数!C$3,-参数!C$3,0)</f>
        <v>1.5369863013698637E-2</v>
      </c>
      <c r="D226" s="4">
        <f>参数!D$3/365*(净价!$A226-参数!D$4)+IF(参数!D$3/365*(净价!$A226-参数!D$4)&gt;=参数!D$3,-参数!D$3,0)</f>
        <v>6.2118904109589035E-2</v>
      </c>
      <c r="E226" s="4">
        <f>参数!E$3/365*(净价!$A226-参数!E$4)+IF(参数!E$3/365*(净价!$A226-参数!E$4)&gt;=参数!E$3,-参数!E$3,0)</f>
        <v>4.3534246575342467E-2</v>
      </c>
      <c r="F226" s="4">
        <f>参数!F$3/365*(净价!$A226-参数!F$4)+IF(参数!F$3/365*(净价!$A226-参数!F$4)&gt;=参数!F$3,-参数!F$3,0)</f>
        <v>3.8697260273972606E-2</v>
      </c>
    </row>
    <row r="227" spans="1:6" x14ac:dyDescent="0.15">
      <c r="A227" s="1">
        <v>42612</v>
      </c>
      <c r="B227" s="4">
        <f>参数!B$3/365*(净价!$A227-参数!B$4)+IF(参数!B$3/365*(净价!$A227-参数!B$4)&gt;=参数!B$3,-参数!B$3,0)</f>
        <v>4.0460273972602739E-2</v>
      </c>
      <c r="C227" s="4">
        <f>参数!C$3/365*(净价!$A227-参数!C$4)+IF(参数!C$3/365*(净价!$A227-参数!C$4)&gt;=参数!C$3,-参数!C$3,0)</f>
        <v>1.5602739726027409E-2</v>
      </c>
      <c r="D227" s="4">
        <f>参数!D$3/365*(净价!$A227-参数!D$4)+IF(参数!D$3/365*(净价!$A227-参数!D$4)&gt;=参数!D$3,-参数!D$3,0)</f>
        <v>6.2314246575342458E-2</v>
      </c>
      <c r="E227" s="4">
        <f>参数!E$3/365*(净价!$A227-参数!E$4)+IF(参数!E$3/365*(净价!$A227-参数!E$4)&gt;=参数!E$3,-参数!E$3,0)</f>
        <v>4.3726027397260281E-2</v>
      </c>
      <c r="F227" s="4">
        <f>参数!F$3/365*(净价!$A227-参数!F$4)+IF(参数!F$3/365*(净价!$A227-参数!F$4)&gt;=参数!F$3,-参数!F$3,0)</f>
        <v>3.8886027397260284E-2</v>
      </c>
    </row>
    <row r="228" spans="1:6" x14ac:dyDescent="0.15">
      <c r="A228" s="1">
        <v>42613</v>
      </c>
      <c r="B228" s="4">
        <f>参数!B$3/365*(净价!$A228-参数!B$4)+IF(参数!B$3/365*(净价!$A228-参数!B$4)&gt;=参数!B$3,-参数!B$3,0)</f>
        <v>4.0654794520547946E-2</v>
      </c>
      <c r="C228" s="4">
        <f>参数!C$3/365*(净价!$A228-参数!C$4)+IF(参数!C$3/365*(净价!$A228-参数!C$4)&gt;=参数!C$3,-参数!C$3,0)</f>
        <v>1.5835616438356168E-2</v>
      </c>
      <c r="D228" s="4">
        <f>参数!D$3/365*(净价!$A228-参数!D$4)+IF(参数!D$3/365*(净价!$A228-参数!D$4)&gt;=参数!D$3,-参数!D$3,0)</f>
        <v>6.2509589041095881E-2</v>
      </c>
      <c r="E228" s="4">
        <f>参数!E$3/365*(净价!$A228-参数!E$4)+IF(参数!E$3/365*(净价!$A228-参数!E$4)&gt;=参数!E$3,-参数!E$3,0)</f>
        <v>4.3917808219178081E-2</v>
      </c>
      <c r="F228" s="4">
        <f>参数!F$3/365*(净价!$A228-参数!F$4)+IF(参数!F$3/365*(净价!$A228-参数!F$4)&gt;=参数!F$3,-参数!F$3,0)</f>
        <v>3.9074794520547948E-2</v>
      </c>
    </row>
    <row r="229" spans="1:6" x14ac:dyDescent="0.15">
      <c r="A229" s="1">
        <v>42614</v>
      </c>
      <c r="B229" s="4">
        <f>参数!B$3/365*(净价!$A229-参数!B$4)+IF(参数!B$3/365*(净价!$A229-参数!B$4)&gt;=参数!B$3,-参数!B$3,0)</f>
        <v>4.0849315068493139E-2</v>
      </c>
      <c r="C229" s="4">
        <f>参数!C$3/365*(净价!$A229-参数!C$4)+IF(参数!C$3/365*(净价!$A229-参数!C$4)&gt;=参数!C$3,-参数!C$3,0)</f>
        <v>1.606849315068494E-2</v>
      </c>
      <c r="D229" s="4">
        <f>参数!D$3/365*(净价!$A229-参数!D$4)+IF(参数!D$3/365*(净价!$A229-参数!D$4)&gt;=参数!D$3,-参数!D$3,0)</f>
        <v>6.2704931506849332E-2</v>
      </c>
      <c r="E229" s="4">
        <f>参数!E$3/365*(净价!$A229-参数!E$4)+IF(参数!E$3/365*(净价!$A229-参数!E$4)&gt;=参数!E$3,-参数!E$3,0)</f>
        <v>4.4109589041095895E-2</v>
      </c>
      <c r="F229" s="4">
        <f>参数!F$3/365*(净价!$A229-参数!F$4)+IF(参数!F$3/365*(净价!$A229-参数!F$4)&gt;=参数!F$3,-参数!F$3,0)</f>
        <v>3.9263561643835626E-2</v>
      </c>
    </row>
    <row r="230" spans="1:6" x14ac:dyDescent="0.15">
      <c r="A230" s="1">
        <v>42615</v>
      </c>
      <c r="B230" s="4">
        <f>参数!B$3/365*(净价!$A230-参数!B$4)+IF(参数!B$3/365*(净价!$A230-参数!B$4)&gt;=参数!B$3,-参数!B$3,0)</f>
        <v>4.1043835616438346E-2</v>
      </c>
      <c r="C230" s="4">
        <f>参数!C$3/365*(净价!$A230-参数!C$4)+IF(参数!C$3/365*(净价!$A230-参数!C$4)&gt;=参数!C$3,-参数!C$3,0)</f>
        <v>1.6301369863013698E-2</v>
      </c>
      <c r="D230" s="4">
        <f>参数!D$3/365*(净价!$A230-参数!D$4)+IF(参数!D$3/365*(净价!$A230-参数!D$4)&gt;=参数!D$3,-参数!D$3,0)</f>
        <v>6.2900273972602755E-2</v>
      </c>
      <c r="E230" s="4">
        <f>参数!E$3/365*(净价!$A230-参数!E$4)+IF(参数!E$3/365*(净价!$A230-参数!E$4)&gt;=参数!E$3,-参数!E$3,0)</f>
        <v>4.4301369863013709E-2</v>
      </c>
      <c r="F230" s="4">
        <f>参数!F$3/365*(净价!$A230-参数!F$4)+IF(参数!F$3/365*(净价!$A230-参数!F$4)&gt;=参数!F$3,-参数!F$3,0)</f>
        <v>3.945232876712329E-2</v>
      </c>
    </row>
    <row r="231" spans="1:6" x14ac:dyDescent="0.15">
      <c r="A231" s="1">
        <v>42618</v>
      </c>
      <c r="B231" s="4">
        <f>参数!B$3/365*(净价!$A231-参数!B$4)+IF(参数!B$3/365*(净价!$A231-参数!B$4)&gt;=参数!B$3,-参数!B$3,0)</f>
        <v>4.1627397260273966E-2</v>
      </c>
      <c r="C231" s="4">
        <f>参数!C$3/365*(净价!$A231-参数!C$4)+IF(参数!C$3/365*(净价!$A231-参数!C$4)&gt;=参数!C$3,-参数!C$3,0)</f>
        <v>1.7000000000000001E-2</v>
      </c>
      <c r="D231" s="4">
        <f>参数!D$3/365*(净价!$A231-参数!D$4)+IF(参数!D$3/365*(净价!$A231-参数!D$4)&gt;=参数!D$3,-参数!D$3,0)</f>
        <v>6.3486301369863024E-2</v>
      </c>
      <c r="E231" s="4">
        <f>参数!E$3/365*(净价!$A231-参数!E$4)+IF(参数!E$3/365*(净价!$A231-参数!E$4)&gt;=参数!E$3,-参数!E$3,0)</f>
        <v>4.4876712328767124E-2</v>
      </c>
      <c r="F231" s="4">
        <f>参数!F$3/365*(净价!$A231-参数!F$4)+IF(参数!F$3/365*(净价!$A231-参数!F$4)&gt;=参数!F$3,-参数!F$3,0)</f>
        <v>4.0018630136986311E-2</v>
      </c>
    </row>
    <row r="232" spans="1:6" x14ac:dyDescent="0.15">
      <c r="A232" s="1">
        <v>42619</v>
      </c>
      <c r="B232" s="4">
        <f>参数!B$3/365*(净价!$A232-参数!B$4)+IF(参数!B$3/365*(净价!$A232-参数!B$4)&gt;=参数!B$3,-参数!B$3,0)</f>
        <v>4.1821917808219172E-2</v>
      </c>
      <c r="C232" s="4">
        <f>参数!C$3/365*(净价!$A232-参数!C$4)+IF(参数!C$3/365*(净价!$A232-参数!C$4)&gt;=参数!C$3,-参数!C$3,0)</f>
        <v>1.7232876712328773E-2</v>
      </c>
      <c r="D232" s="4">
        <f>参数!D$3/365*(净价!$A232-参数!D$4)+IF(参数!D$3/365*(净价!$A232-参数!D$4)&gt;=参数!D$3,-参数!D$3,0)</f>
        <v>6.3681643835616447E-2</v>
      </c>
      <c r="E232" s="4">
        <f>参数!E$3/365*(净价!$A232-参数!E$4)+IF(参数!E$3/365*(净价!$A232-参数!E$4)&gt;=参数!E$3,-参数!E$3,0)</f>
        <v>4.5068493150684938E-2</v>
      </c>
      <c r="F232" s="4">
        <f>参数!F$3/365*(净价!$A232-参数!F$4)+IF(参数!F$3/365*(净价!$A232-参数!F$4)&gt;=参数!F$3,-参数!F$3,0)</f>
        <v>4.0207397260273989E-2</v>
      </c>
    </row>
    <row r="233" spans="1:6" x14ac:dyDescent="0.15">
      <c r="A233" s="1">
        <v>42620</v>
      </c>
      <c r="B233" s="4">
        <f>参数!B$3/365*(净价!$A233-参数!B$4)+IF(参数!B$3/365*(净价!$A233-参数!B$4)&gt;=参数!B$3,-参数!B$3,0)</f>
        <v>4.2016438356164379E-2</v>
      </c>
      <c r="C233" s="4">
        <f>参数!C$3/365*(净价!$A233-参数!C$4)+IF(参数!C$3/365*(净价!$A233-参数!C$4)&gt;=参数!C$3,-参数!C$3,0)</f>
        <v>1.7465753424657546E-2</v>
      </c>
      <c r="D233" s="4">
        <f>参数!D$3/365*(净价!$A233-参数!D$4)+IF(参数!D$3/365*(净价!$A233-参数!D$4)&gt;=参数!D$3,-参数!D$3,0)</f>
        <v>6.387698630136987E-2</v>
      </c>
      <c r="E233" s="4">
        <f>参数!E$3/365*(净价!$A233-参数!E$4)+IF(参数!E$3/365*(净价!$A233-参数!E$4)&gt;=参数!E$3,-参数!E$3,0)</f>
        <v>4.5260273972602738E-2</v>
      </c>
      <c r="F233" s="4">
        <f>参数!F$3/365*(净价!$A233-参数!F$4)+IF(参数!F$3/365*(净价!$A233-参数!F$4)&gt;=参数!F$3,-参数!F$3,0)</f>
        <v>4.0396164383561653E-2</v>
      </c>
    </row>
    <row r="234" spans="1:6" x14ac:dyDescent="0.15">
      <c r="A234" s="1">
        <v>42621</v>
      </c>
      <c r="B234" s="4">
        <f>参数!B$3/365*(净价!$A234-参数!B$4)+IF(参数!B$3/365*(净价!$A234-参数!B$4)&gt;=参数!B$3,-参数!B$3,0)</f>
        <v>4.2210958904109586E-2</v>
      </c>
      <c r="C234" s="4">
        <f>参数!C$3/365*(净价!$A234-参数!C$4)+IF(参数!C$3/365*(净价!$A234-参数!C$4)&gt;=参数!C$3,-参数!C$3,0)</f>
        <v>1.7698630136986304E-2</v>
      </c>
      <c r="D234" s="4">
        <f>参数!D$3/365*(净价!$A234-参数!D$4)+IF(参数!D$3/365*(净价!$A234-参数!D$4)&gt;=参数!D$3,-参数!D$3,0)</f>
        <v>6.4072328767123293E-2</v>
      </c>
      <c r="E234" s="4">
        <f>参数!E$3/365*(净价!$A234-参数!E$4)+IF(参数!E$3/365*(净价!$A234-参数!E$4)&gt;=参数!E$3,-参数!E$3,0)</f>
        <v>4.5452054794520552E-2</v>
      </c>
      <c r="F234" s="4">
        <f>参数!F$3/365*(净价!$A234-参数!F$4)+IF(参数!F$3/365*(净价!$A234-参数!F$4)&gt;=参数!F$3,-参数!F$3,0)</f>
        <v>4.0584931506849331E-2</v>
      </c>
    </row>
    <row r="235" spans="1:6" x14ac:dyDescent="0.15">
      <c r="A235" s="1">
        <v>42622</v>
      </c>
      <c r="B235" s="4">
        <f>参数!B$3/365*(净价!$A235-参数!B$4)+IF(参数!B$3/365*(净价!$A235-参数!B$4)&gt;=参数!B$3,-参数!B$3,0)</f>
        <v>4.2405479452054792E-2</v>
      </c>
      <c r="C235" s="4">
        <f>参数!C$3/365*(净价!$A235-参数!C$4)+IF(参数!C$3/365*(净价!$A235-参数!C$4)&gt;=参数!C$3,-参数!C$3,0)</f>
        <v>1.7931506849315076E-2</v>
      </c>
      <c r="D235" s="4">
        <f>参数!D$3/365*(净价!$A235-参数!D$4)+IF(参数!D$3/365*(净价!$A235-参数!D$4)&gt;=参数!D$3,-参数!D$3,0)</f>
        <v>6.4267671232876716E-2</v>
      </c>
      <c r="E235" s="4">
        <f>参数!E$3/365*(净价!$A235-参数!E$4)+IF(参数!E$3/365*(净价!$A235-参数!E$4)&gt;=参数!E$3,-参数!E$3,0)</f>
        <v>4.5643835616438366E-2</v>
      </c>
      <c r="F235" s="4">
        <f>参数!F$3/365*(净价!$A235-参数!F$4)+IF(参数!F$3/365*(净价!$A235-参数!F$4)&gt;=参数!F$3,-参数!F$3,0)</f>
        <v>4.0773698630136995E-2</v>
      </c>
    </row>
    <row r="236" spans="1:6" x14ac:dyDescent="0.15">
      <c r="A236" s="1">
        <v>42625</v>
      </c>
      <c r="B236" s="4">
        <f>参数!B$3/365*(净价!$A236-参数!B$4)+IF(参数!B$3/365*(净价!$A236-参数!B$4)&gt;=参数!B$3,-参数!B$3,0)</f>
        <v>4.2989041095890398E-2</v>
      </c>
      <c r="C236" s="4">
        <f>参数!C$3/365*(净价!$A236-参数!C$4)+IF(参数!C$3/365*(净价!$A236-参数!C$4)&gt;=参数!C$3,-参数!C$3,0)</f>
        <v>1.8630136986301379E-2</v>
      </c>
      <c r="D236" s="4">
        <f>参数!D$3/365*(净价!$A236-参数!D$4)+IF(参数!D$3/365*(净价!$A236-参数!D$4)&gt;=参数!D$3,-参数!D$3,0)</f>
        <v>6.4853698630136986E-2</v>
      </c>
      <c r="E236" s="4">
        <f>参数!E$3/365*(净价!$A236-参数!E$4)+IF(参数!E$3/365*(净价!$A236-参数!E$4)&gt;=参数!E$3,-参数!E$3,0)</f>
        <v>4.6219178082191781E-2</v>
      </c>
      <c r="F236" s="4">
        <f>参数!F$3/365*(净价!$A236-参数!F$4)+IF(参数!F$3/365*(净价!$A236-参数!F$4)&gt;=参数!F$3,-参数!F$3,0)</f>
        <v>4.1340000000000016E-2</v>
      </c>
    </row>
    <row r="237" spans="1:6" x14ac:dyDescent="0.15">
      <c r="A237" s="1">
        <v>42626</v>
      </c>
      <c r="B237" s="4">
        <f>参数!B$3/365*(净价!$A237-参数!B$4)+IF(参数!B$3/365*(净价!$A237-参数!B$4)&gt;=参数!B$3,-参数!B$3,0)</f>
        <v>4.3183561643835605E-2</v>
      </c>
      <c r="C237" s="4">
        <f>参数!C$3/365*(净价!$A237-参数!C$4)+IF(参数!C$3/365*(净价!$A237-参数!C$4)&gt;=参数!C$3,-参数!C$3,0)</f>
        <v>1.8863013698630138E-2</v>
      </c>
      <c r="D237" s="4">
        <f>参数!D$3/365*(净价!$A237-参数!D$4)+IF(参数!D$3/365*(净价!$A237-参数!D$4)&gt;=参数!D$3,-参数!D$3,0)</f>
        <v>6.5049041095890409E-2</v>
      </c>
      <c r="E237" s="4">
        <f>参数!E$3/365*(净价!$A237-参数!E$4)+IF(参数!E$3/365*(净价!$A237-参数!E$4)&gt;=参数!E$3,-参数!E$3,0)</f>
        <v>4.6410958904109595E-2</v>
      </c>
      <c r="F237" s="4">
        <f>参数!F$3/365*(净价!$A237-参数!F$4)+IF(参数!F$3/365*(净价!$A237-参数!F$4)&gt;=参数!F$3,-参数!F$3,0)</f>
        <v>4.152876712328768E-2</v>
      </c>
    </row>
    <row r="238" spans="1:6" x14ac:dyDescent="0.15">
      <c r="A238" s="1">
        <v>42627</v>
      </c>
      <c r="B238" s="4">
        <f>参数!B$3/365*(净价!$A238-参数!B$4)+IF(参数!B$3/365*(净价!$A238-参数!B$4)&gt;=参数!B$3,-参数!B$3,0)</f>
        <v>4.3378082191780812E-2</v>
      </c>
      <c r="C238" s="4">
        <f>参数!C$3/365*(净价!$A238-参数!C$4)+IF(参数!C$3/365*(净价!$A238-参数!C$4)&gt;=参数!C$3,-参数!C$3,0)</f>
        <v>1.909589041095891E-2</v>
      </c>
      <c r="D238" s="4">
        <f>参数!D$3/365*(净价!$A238-参数!D$4)+IF(参数!D$3/365*(净价!$A238-参数!D$4)&gt;=参数!D$3,-参数!D$3,0)</f>
        <v>6.5244383561643832E-2</v>
      </c>
      <c r="E238" s="4">
        <f>参数!E$3/365*(净价!$A238-参数!E$4)+IF(参数!E$3/365*(净价!$A238-参数!E$4)&gt;=参数!E$3,-参数!E$3,0)</f>
        <v>4.6602739726027409E-2</v>
      </c>
      <c r="F238" s="4">
        <f>参数!F$3/365*(净价!$A238-参数!F$4)+IF(参数!F$3/365*(净价!$A238-参数!F$4)&gt;=参数!F$3,-参数!F$3,0)</f>
        <v>4.1717534246575358E-2</v>
      </c>
    </row>
    <row r="239" spans="1:6" x14ac:dyDescent="0.15">
      <c r="A239" s="1">
        <v>42632</v>
      </c>
      <c r="B239" s="4">
        <f>参数!B$3/365*(净价!$A239-参数!B$4)+IF(参数!B$3/365*(净价!$A239-参数!B$4)&gt;=参数!B$3,-参数!B$3,0)</f>
        <v>4.4350684931506845E-2</v>
      </c>
      <c r="C239" s="4">
        <f>参数!C$3/365*(净价!$A239-参数!C$4)+IF(参数!C$3/365*(净价!$A239-参数!C$4)&gt;=参数!C$3,-参数!C$3,0)</f>
        <v>2.0260273972602744E-2</v>
      </c>
      <c r="D239" s="4">
        <f>参数!D$3/365*(净价!$A239-参数!D$4)+IF(参数!D$3/365*(净价!$A239-参数!D$4)&gt;=参数!D$3,-参数!D$3,0)</f>
        <v>6.6221095890410975E-2</v>
      </c>
      <c r="E239" s="4">
        <f>参数!E$3/365*(净价!$A239-参数!E$4)+IF(参数!E$3/365*(净价!$A239-参数!E$4)&gt;=参数!E$3,-参数!E$3,0)</f>
        <v>4.7561643835616438E-2</v>
      </c>
      <c r="F239" s="4">
        <f>参数!F$3/365*(净价!$A239-参数!F$4)+IF(参数!F$3/365*(净价!$A239-参数!F$4)&gt;=参数!F$3,-参数!F$3,0)</f>
        <v>4.2661369863013707E-2</v>
      </c>
    </row>
    <row r="240" spans="1:6" x14ac:dyDescent="0.15">
      <c r="A240" s="1">
        <v>42633</v>
      </c>
      <c r="B240" s="4">
        <f>参数!B$3/365*(净价!$A240-参数!B$4)+IF(参数!B$3/365*(净价!$A240-参数!B$4)&gt;=参数!B$3,-参数!B$3,0)</f>
        <v>4.4545205479452052E-2</v>
      </c>
      <c r="C240" s="4">
        <f>参数!C$3/365*(净价!$A240-参数!C$4)+IF(参数!C$3/365*(净价!$A240-参数!C$4)&gt;=参数!C$3,-参数!C$3,0)</f>
        <v>2.0493150684931516E-2</v>
      </c>
      <c r="D240" s="4">
        <f>参数!D$3/365*(净价!$A240-参数!D$4)+IF(参数!D$3/365*(净价!$A240-参数!D$4)&gt;=参数!D$3,-参数!D$3,0)</f>
        <v>6.6416438356164398E-2</v>
      </c>
      <c r="E240" s="4">
        <f>参数!E$3/365*(净价!$A240-参数!E$4)+IF(参数!E$3/365*(净价!$A240-参数!E$4)&gt;=参数!E$3,-参数!E$3,0)</f>
        <v>4.7753424657534252E-2</v>
      </c>
      <c r="F240" s="4">
        <f>参数!F$3/365*(净价!$A240-参数!F$4)+IF(参数!F$3/365*(净价!$A240-参数!F$4)&gt;=参数!F$3,-参数!F$3,0)</f>
        <v>4.2850136986301385E-2</v>
      </c>
    </row>
    <row r="241" spans="1:6" x14ac:dyDescent="0.15">
      <c r="A241" s="1">
        <v>42634</v>
      </c>
      <c r="B241" s="4">
        <f>参数!B$3/365*(净价!$A241-参数!B$4)+IF(参数!B$3/365*(净价!$A241-参数!B$4)&gt;=参数!B$3,-参数!B$3,0)</f>
        <v>4.4739726027397259E-2</v>
      </c>
      <c r="C241" s="4">
        <f>参数!C$3/365*(净价!$A241-参数!C$4)+IF(参数!C$3/365*(净价!$A241-参数!C$4)&gt;=参数!C$3,-参数!C$3,0)</f>
        <v>2.0726027397260274E-2</v>
      </c>
      <c r="D241" s="4">
        <f>参数!D$3/365*(净价!$A241-参数!D$4)+IF(参数!D$3/365*(净价!$A241-参数!D$4)&gt;=参数!D$3,-参数!D$3,0)</f>
        <v>6.6611780821917821E-2</v>
      </c>
      <c r="E241" s="4">
        <f>参数!E$3/365*(净价!$A241-参数!E$4)+IF(参数!E$3/365*(净价!$A241-参数!E$4)&gt;=参数!E$3,-参数!E$3,0)</f>
        <v>4.7945205479452066E-2</v>
      </c>
      <c r="F241" s="4">
        <f>参数!F$3/365*(净价!$A241-参数!F$4)+IF(参数!F$3/365*(净价!$A241-参数!F$4)&gt;=参数!F$3,-参数!F$3,0)</f>
        <v>4.3038904109589049E-2</v>
      </c>
    </row>
    <row r="242" spans="1:6" x14ac:dyDescent="0.15">
      <c r="A242" s="1">
        <v>42635</v>
      </c>
      <c r="B242" s="4">
        <f>参数!B$3/365*(净价!$A242-参数!B$4)+IF(参数!B$3/365*(净价!$A242-参数!B$4)&gt;=参数!B$3,-参数!B$3,0)</f>
        <v>4.4934246575342465E-2</v>
      </c>
      <c r="C242" s="4">
        <f>参数!C$3/365*(净价!$A242-参数!C$4)+IF(参数!C$3/365*(净价!$A242-参数!C$4)&gt;=参数!C$3,-参数!C$3,0)</f>
        <v>2.0958904109589047E-2</v>
      </c>
      <c r="D242" s="4">
        <f>参数!D$3/365*(净价!$A242-参数!D$4)+IF(参数!D$3/365*(净价!$A242-参数!D$4)&gt;=参数!D$3,-参数!D$3,0)</f>
        <v>6.6807123287671244E-2</v>
      </c>
      <c r="E242" s="4">
        <f>参数!E$3/365*(净价!$A242-参数!E$4)+IF(参数!E$3/365*(净价!$A242-参数!E$4)&gt;=参数!E$3,-参数!E$3,0)</f>
        <v>4.8136986301369866E-2</v>
      </c>
      <c r="F242" s="4">
        <f>参数!F$3/365*(净价!$A242-参数!F$4)+IF(参数!F$3/365*(净价!$A242-参数!F$4)&gt;=参数!F$3,-参数!F$3,0)</f>
        <v>4.3227671232876727E-2</v>
      </c>
    </row>
    <row r="243" spans="1:6" x14ac:dyDescent="0.15">
      <c r="A243" s="1">
        <v>42636</v>
      </c>
      <c r="B243" s="4">
        <f>参数!B$3/365*(净价!$A243-参数!B$4)+IF(参数!B$3/365*(净价!$A243-参数!B$4)&gt;=参数!B$3,-参数!B$3,0)</f>
        <v>4.5128767123287672E-2</v>
      </c>
      <c r="C243" s="4">
        <f>参数!C$3/365*(净价!$A243-参数!C$4)+IF(参数!C$3/365*(净价!$A243-参数!C$4)&gt;=参数!C$3,-参数!C$3,0)</f>
        <v>2.1191780821917819E-2</v>
      </c>
      <c r="D243" s="4">
        <f>参数!D$3/365*(净价!$A243-参数!D$4)+IF(参数!D$3/365*(净价!$A243-参数!D$4)&gt;=参数!D$3,-参数!D$3,0)</f>
        <v>6.7002465753424667E-2</v>
      </c>
      <c r="E243" s="4">
        <f>参数!E$3/365*(净价!$A243-参数!E$4)+IF(参数!E$3/365*(净价!$A243-参数!E$4)&gt;=参数!E$3,-参数!E$3,0)</f>
        <v>4.832876712328768E-2</v>
      </c>
      <c r="F243" s="4">
        <f>参数!F$3/365*(净价!$A243-参数!F$4)+IF(参数!F$3/365*(净价!$A243-参数!F$4)&gt;=参数!F$3,-参数!F$3,0)</f>
        <v>4.3416438356164391E-2</v>
      </c>
    </row>
    <row r="244" spans="1:6" x14ac:dyDescent="0.15">
      <c r="A244" s="1">
        <v>42639</v>
      </c>
      <c r="B244" s="4">
        <f>参数!B$3/365*(净价!$A244-参数!B$4)+IF(参数!B$3/365*(净价!$A244-参数!B$4)&gt;=参数!B$3,-参数!B$3,0)</f>
        <v>4.5712328767123278E-2</v>
      </c>
      <c r="C244" s="4">
        <f>参数!C$3/365*(净价!$A244-参数!C$4)+IF(参数!C$3/365*(净价!$A244-参数!C$4)&gt;=参数!C$3,-参数!C$3,0)</f>
        <v>2.1890410958904122E-2</v>
      </c>
      <c r="D244" s="4">
        <f>参数!D$3/365*(净价!$A244-参数!D$4)+IF(参数!D$3/365*(净价!$A244-参数!D$4)&gt;=参数!D$3,-参数!D$3,0)</f>
        <v>6.7588493150684936E-2</v>
      </c>
      <c r="E244" s="4">
        <f>参数!E$3/365*(净价!$A244-参数!E$4)+IF(参数!E$3/365*(净价!$A244-参数!E$4)&gt;=参数!E$3,-参数!E$3,0)</f>
        <v>4.8904109589041095E-2</v>
      </c>
      <c r="F244" s="4">
        <f>参数!F$3/365*(净价!$A244-参数!F$4)+IF(参数!F$3/365*(净价!$A244-参数!F$4)&gt;=参数!F$3,-参数!F$3,0)</f>
        <v>4.3982739726027412E-2</v>
      </c>
    </row>
    <row r="245" spans="1:6" x14ac:dyDescent="0.15">
      <c r="A245" s="1">
        <v>42640</v>
      </c>
      <c r="B245" s="4">
        <f>参数!B$3/365*(净价!$A245-参数!B$4)+IF(参数!B$3/365*(净价!$A245-参数!B$4)&gt;=参数!B$3,-参数!B$3,0)</f>
        <v>4.5906849315068485E-2</v>
      </c>
      <c r="C245" s="4">
        <f>参数!C$3/365*(净价!$A245-参数!C$4)+IF(参数!C$3/365*(净价!$A245-参数!C$4)&gt;=参数!C$3,-参数!C$3,0)</f>
        <v>2.212328767123288E-2</v>
      </c>
      <c r="D245" s="4">
        <f>参数!D$3/365*(净价!$A245-参数!D$4)+IF(参数!D$3/365*(净价!$A245-参数!D$4)&gt;=参数!D$3,-参数!D$3,0)</f>
        <v>6.7783835616438359E-2</v>
      </c>
      <c r="E245" s="4">
        <f>参数!E$3/365*(净价!$A245-参数!E$4)+IF(参数!E$3/365*(净价!$A245-参数!E$4)&gt;=参数!E$3,-参数!E$3,0)</f>
        <v>4.9095890410958909E-2</v>
      </c>
      <c r="F245" s="4">
        <f>参数!F$3/365*(净价!$A245-参数!F$4)+IF(参数!F$3/365*(净价!$A245-参数!F$4)&gt;=参数!F$3,-参数!F$3,0)</f>
        <v>4.4171506849315076E-2</v>
      </c>
    </row>
    <row r="246" spans="1:6" x14ac:dyDescent="0.15">
      <c r="A246" s="1">
        <v>42641</v>
      </c>
      <c r="B246" s="4">
        <f>参数!B$3/365*(净价!$A246-参数!B$4)+IF(参数!B$3/365*(净价!$A246-参数!B$4)&gt;=参数!B$3,-参数!B$3,0)</f>
        <v>4.6101369863013691E-2</v>
      </c>
      <c r="C246" s="4">
        <f>参数!C$3/365*(净价!$A246-参数!C$4)+IF(参数!C$3/365*(净价!$A246-参数!C$4)&gt;=参数!C$3,-参数!C$3,0)</f>
        <v>2.2356164383561652E-2</v>
      </c>
      <c r="D246" s="4">
        <f>参数!D$3/365*(净价!$A246-参数!D$4)+IF(参数!D$3/365*(净价!$A246-参数!D$4)&gt;=参数!D$3,-参数!D$3,0)</f>
        <v>6.7979178082191782E-2</v>
      </c>
      <c r="E246" s="4">
        <f>参数!E$3/365*(净价!$A246-参数!E$4)+IF(参数!E$3/365*(净价!$A246-参数!E$4)&gt;=参数!E$3,-参数!E$3,0)</f>
        <v>4.9287671232876723E-2</v>
      </c>
      <c r="F246" s="4">
        <f>参数!F$3/365*(净价!$A246-参数!F$4)+IF(参数!F$3/365*(净价!$A246-参数!F$4)&gt;=参数!F$3,-参数!F$3,0)</f>
        <v>4.4360273972602754E-2</v>
      </c>
    </row>
    <row r="247" spans="1:6" x14ac:dyDescent="0.15">
      <c r="A247" s="1">
        <v>42642</v>
      </c>
      <c r="B247" s="4">
        <f>参数!B$3/365*(净价!$A247-参数!B$4)+IF(参数!B$3/365*(净价!$A247-参数!B$4)&gt;=参数!B$3,-参数!B$3,0)</f>
        <v>4.6295890410958898E-2</v>
      </c>
      <c r="C247" s="4">
        <f>参数!C$3/365*(净价!$A247-参数!C$4)+IF(参数!C$3/365*(净价!$A247-参数!C$4)&gt;=参数!C$3,-参数!C$3,0)</f>
        <v>2.2589041095890411E-2</v>
      </c>
      <c r="D247" s="4">
        <f>参数!D$3/365*(净价!$A247-参数!D$4)+IF(参数!D$3/365*(净价!$A247-参数!D$4)&gt;=参数!D$3,-参数!D$3,0)</f>
        <v>6.8174520547945205E-2</v>
      </c>
      <c r="E247" s="4">
        <f>参数!E$3/365*(净价!$A247-参数!E$4)+IF(参数!E$3/365*(净价!$A247-参数!E$4)&gt;=参数!E$3,-参数!E$3,0)</f>
        <v>4.9479452054794523E-2</v>
      </c>
      <c r="F247" s="4">
        <f>参数!F$3/365*(净价!$A247-参数!F$4)+IF(参数!F$3/365*(净价!$A247-参数!F$4)&gt;=参数!F$3,-参数!F$3,0)</f>
        <v>4.4549041095890418E-2</v>
      </c>
    </row>
    <row r="248" spans="1:6" x14ac:dyDescent="0.15">
      <c r="A248" s="1">
        <v>42643</v>
      </c>
      <c r="B248" s="4">
        <f>参数!B$3/365*(净价!$A248-参数!B$4)+IF(参数!B$3/365*(净价!$A248-参数!B$4)&gt;=参数!B$3,-参数!B$3,0)</f>
        <v>4.6490410958904105E-2</v>
      </c>
      <c r="C248" s="4">
        <f>参数!C$3/365*(净价!$A248-参数!C$4)+IF(参数!C$3/365*(净价!$A248-参数!C$4)&gt;=参数!C$3,-参数!C$3,0)</f>
        <v>2.2821917808219183E-2</v>
      </c>
      <c r="D248" s="4">
        <f>参数!D$3/365*(净价!$A248-参数!D$4)+IF(参数!D$3/365*(净价!$A248-参数!D$4)&gt;=参数!D$3,-参数!D$3,0)</f>
        <v>6.8369863013698629E-2</v>
      </c>
      <c r="E248" s="4">
        <f>参数!E$3/365*(净价!$A248-参数!E$4)+IF(参数!E$3/365*(净价!$A248-参数!E$4)&gt;=参数!E$3,-参数!E$3,0)</f>
        <v>4.9671232876712337E-2</v>
      </c>
      <c r="F248" s="4">
        <f>参数!F$3/365*(净价!$A248-参数!F$4)+IF(参数!F$3/365*(净价!$A248-参数!F$4)&gt;=参数!F$3,-参数!F$3,0)</f>
        <v>4.4737808219178096E-2</v>
      </c>
    </row>
    <row r="249" spans="1:6" x14ac:dyDescent="0.15">
      <c r="A249" s="1">
        <v>42653</v>
      </c>
      <c r="B249" s="4">
        <f>参数!B$3/365*(净价!$A249-参数!B$4)+IF(参数!B$3/365*(净价!$A249-参数!B$4)&gt;=参数!B$3,-参数!B$3,0)</f>
        <v>4.8435616438356158E-2</v>
      </c>
      <c r="C249" s="4">
        <f>参数!C$3/365*(净价!$A249-参数!C$4)+IF(参数!C$3/365*(净价!$A249-参数!C$4)&gt;=参数!C$3,-参数!C$3,0)</f>
        <v>2.515068493150685E-2</v>
      </c>
      <c r="D249" s="4">
        <f>参数!D$3/365*(净价!$A249-参数!D$4)+IF(参数!D$3/365*(净价!$A249-参数!D$4)&gt;=参数!D$3,-参数!D$3,0)</f>
        <v>7.0323287671232887E-2</v>
      </c>
      <c r="E249" s="4">
        <f>参数!E$3/365*(净价!$A249-参数!E$4)+IF(参数!E$3/365*(净价!$A249-参数!E$4)&gt;=参数!E$3,-参数!E$3,0)</f>
        <v>5.1589041095890423E-2</v>
      </c>
      <c r="F249" s="4">
        <f>参数!F$3/365*(净价!$A249-参数!F$4)+IF(参数!F$3/365*(净价!$A249-参数!F$4)&gt;=参数!F$3,-参数!F$3,0)</f>
        <v>4.6625479452054808E-2</v>
      </c>
    </row>
    <row r="250" spans="1:6" x14ac:dyDescent="0.15">
      <c r="A250" s="1">
        <v>42654</v>
      </c>
      <c r="B250" s="4">
        <f>参数!B$3/365*(净价!$A250-参数!B$4)+IF(参数!B$3/365*(净价!$A250-参数!B$4)&gt;=参数!B$3,-参数!B$3,0)</f>
        <v>4.8630136986301364E-2</v>
      </c>
      <c r="C250" s="4">
        <f>参数!C$3/365*(净价!$A250-参数!C$4)+IF(参数!C$3/365*(净价!$A250-参数!C$4)&gt;=参数!C$3,-参数!C$3,0)</f>
        <v>2.5383561643835623E-2</v>
      </c>
      <c r="D250" s="4">
        <f>参数!D$3/365*(净价!$A250-参数!D$4)+IF(参数!D$3/365*(净价!$A250-参数!D$4)&gt;=参数!D$3,-参数!D$3,0)</f>
        <v>7.051863013698631E-2</v>
      </c>
      <c r="E250" s="4">
        <f>参数!E$3/365*(净价!$A250-参数!E$4)+IF(参数!E$3/365*(净价!$A250-参数!E$4)&gt;=参数!E$3,-参数!E$3,0)</f>
        <v>5.1780821917808223E-2</v>
      </c>
      <c r="F250" s="4">
        <f>参数!F$3/365*(净价!$A250-参数!F$4)+IF(参数!F$3/365*(净价!$A250-参数!F$4)&gt;=参数!F$3,-参数!F$3,0)</f>
        <v>4.6814246575342472E-2</v>
      </c>
    </row>
    <row r="251" spans="1:6" x14ac:dyDescent="0.15">
      <c r="A251" s="1">
        <v>42655</v>
      </c>
      <c r="B251" s="4">
        <f>参数!B$3/365*(净价!$A251-参数!B$4)+IF(参数!B$3/365*(净价!$A251-参数!B$4)&gt;=参数!B$3,-参数!B$3,0)</f>
        <v>4.8824657534246571E-2</v>
      </c>
      <c r="C251" s="4">
        <f>参数!C$3/365*(净价!$A251-参数!C$4)+IF(参数!C$3/365*(净价!$A251-参数!C$4)&gt;=参数!C$3,-参数!C$3,0)</f>
        <v>2.5616438356164395E-2</v>
      </c>
      <c r="D251" s="4">
        <f>参数!D$3/365*(净价!$A251-参数!D$4)+IF(参数!D$3/365*(净价!$A251-参数!D$4)&gt;=参数!D$3,-参数!D$3,0)</f>
        <v>7.0713972602739733E-2</v>
      </c>
      <c r="E251" s="4">
        <f>参数!E$3/365*(净价!$A251-参数!E$4)+IF(参数!E$3/365*(净价!$A251-参数!E$4)&gt;=参数!E$3,-参数!E$3,0)</f>
        <v>5.1972602739726037E-2</v>
      </c>
      <c r="F251" s="4">
        <f>参数!F$3/365*(净价!$A251-参数!F$4)+IF(参数!F$3/365*(净价!$A251-参数!F$4)&gt;=参数!F$3,-参数!F$3,0)</f>
        <v>4.700301369863015E-2</v>
      </c>
    </row>
    <row r="252" spans="1:6" x14ac:dyDescent="0.15">
      <c r="A252" s="1">
        <v>42656</v>
      </c>
      <c r="B252" s="4">
        <f>参数!B$3/365*(净价!$A252-参数!B$4)+IF(参数!B$3/365*(净价!$A252-参数!B$4)&gt;=参数!B$3,-参数!B$3,0)</f>
        <v>4.9019178082191778E-2</v>
      </c>
      <c r="C252" s="4">
        <f>参数!C$3/365*(净价!$A252-参数!C$4)+IF(参数!C$3/365*(净价!$A252-参数!C$4)&gt;=参数!C$3,-参数!C$3,0)</f>
        <v>2.5849315068493153E-2</v>
      </c>
      <c r="D252" s="4">
        <f>参数!D$3/365*(净价!$A252-参数!D$4)+IF(参数!D$3/365*(净价!$A252-参数!D$4)&gt;=参数!D$3,-参数!D$3,0)</f>
        <v>7.0909315068493156E-2</v>
      </c>
      <c r="E252" s="4">
        <f>参数!E$3/365*(净价!$A252-参数!E$4)+IF(参数!E$3/365*(净价!$A252-参数!E$4)&gt;=参数!E$3,-参数!E$3,0)</f>
        <v>5.2164383561643837E-2</v>
      </c>
      <c r="F252" s="4">
        <f>参数!F$3/365*(净价!$A252-参数!F$4)+IF(参数!F$3/365*(净价!$A252-参数!F$4)&gt;=参数!F$3,-参数!F$3,0)</f>
        <v>4.7191780821917814E-2</v>
      </c>
    </row>
    <row r="253" spans="1:6" x14ac:dyDescent="0.15">
      <c r="A253" s="1">
        <v>42657</v>
      </c>
      <c r="B253" s="4">
        <f>参数!B$3/365*(净价!$A253-参数!B$4)+IF(参数!B$3/365*(净价!$A253-参数!B$4)&gt;=参数!B$3,-参数!B$3,0)</f>
        <v>4.9213698630136984E-2</v>
      </c>
      <c r="C253" s="4">
        <f>参数!C$3/365*(净价!$A253-参数!C$4)+IF(参数!C$3/365*(净价!$A253-参数!C$4)&gt;=参数!C$3,-参数!C$3,0)</f>
        <v>2.6082191780821926E-2</v>
      </c>
      <c r="D253" s="4">
        <f>参数!D$3/365*(净价!$A253-参数!D$4)+IF(参数!D$3/365*(净价!$A253-参数!D$4)&gt;=参数!D$3,-参数!D$3,0)</f>
        <v>7.1104657534246579E-2</v>
      </c>
      <c r="E253" s="4">
        <f>参数!E$3/365*(净价!$A253-参数!E$4)+IF(参数!E$3/365*(净价!$A253-参数!E$4)&gt;=参数!E$3,-参数!E$3,0)</f>
        <v>5.2356164383561651E-2</v>
      </c>
      <c r="F253" s="4">
        <f>参数!F$3/365*(净价!$A253-参数!F$4)+IF(参数!F$3/365*(净价!$A253-参数!F$4)&gt;=参数!F$3,-参数!F$3,0)</f>
        <v>4.7380547945205492E-2</v>
      </c>
    </row>
    <row r="254" spans="1:6" x14ac:dyDescent="0.15">
      <c r="A254" s="1">
        <v>42660</v>
      </c>
      <c r="B254" s="4">
        <f>参数!B$3/365*(净价!$A254-参数!B$4)+IF(参数!B$3/365*(净价!$A254-参数!B$4)&gt;=参数!B$3,-参数!B$3,0)</f>
        <v>4.9797260273972591E-2</v>
      </c>
      <c r="C254" s="4">
        <f>参数!C$3/365*(净价!$A254-参数!C$4)+IF(参数!C$3/365*(净价!$A254-参数!C$4)&gt;=参数!C$3,-参数!C$3,0)</f>
        <v>2.6780821917808229E-2</v>
      </c>
      <c r="D254" s="4">
        <f>参数!D$3/365*(净价!$A254-参数!D$4)+IF(参数!D$3/365*(净价!$A254-参数!D$4)&gt;=参数!D$3,-参数!D$3,0)-参数!D$3</f>
        <v>3.9068493150684613E-4</v>
      </c>
      <c r="E254" s="4">
        <f>参数!E$3/365*(净价!$A254-参数!E$4)+IF(参数!E$3/365*(净价!$A254-参数!E$4)&gt;=参数!E$3,-参数!E$3,0)</f>
        <v>5.293150684931508E-2</v>
      </c>
      <c r="F254" s="4">
        <f>参数!F$3/365*(净价!$A254-参数!F$4)+IF(参数!F$3/365*(净价!$A254-参数!F$4)&gt;=参数!F$3,-参数!F$3,0)</f>
        <v>4.7946849315068499E-2</v>
      </c>
    </row>
    <row r="255" spans="1:6" x14ac:dyDescent="0.15">
      <c r="A255" s="1">
        <v>42661</v>
      </c>
      <c r="B255" s="4">
        <f>参数!B$3/365*(净价!$A255-参数!B$4)+IF(参数!B$3/365*(净价!$A255-参数!B$4)&gt;=参数!B$3,-参数!B$3,0)</f>
        <v>4.9991780821917797E-2</v>
      </c>
      <c r="C255" s="4">
        <f>参数!C$3/365*(净价!$A255-参数!C$4)+IF(参数!C$3/365*(净价!$A255-参数!C$4)&gt;=参数!C$3,-参数!C$3,0)</f>
        <v>2.7013698630136987E-2</v>
      </c>
      <c r="D255" s="4">
        <f>参数!D$3/365*(净价!$A255-参数!D$4)+IF(参数!D$3/365*(净价!$A255-参数!D$4)&gt;=参数!D$3,-参数!D$3,0)-参数!D$3</f>
        <v>5.860273972602692E-4</v>
      </c>
      <c r="E255" s="4">
        <f>参数!E$3/365*(净价!$A255-参数!E$4)+IF(参数!E$3/365*(净价!$A255-参数!E$4)&gt;=参数!E$3,-参数!E$3,0)</f>
        <v>5.312328767123288E-2</v>
      </c>
      <c r="F255" s="4">
        <f>参数!F$3/365*(净价!$A255-参数!F$4)+IF(参数!F$3/365*(净价!$A255-参数!F$4)&gt;=参数!F$3,-参数!F$3,0)</f>
        <v>4.8135616438356177E-2</v>
      </c>
    </row>
    <row r="256" spans="1:6" x14ac:dyDescent="0.15">
      <c r="A256" s="1">
        <v>42662</v>
      </c>
      <c r="B256" s="4">
        <f>参数!B$3/365*(净价!$A256-参数!B$4)+IF(参数!B$3/365*(净价!$A256-参数!B$4)&gt;=参数!B$3,-参数!B$3,0)</f>
        <v>5.0186301369863004E-2</v>
      </c>
      <c r="C256" s="4">
        <f>参数!C$3/365*(净价!$A256-参数!C$4)+IF(参数!C$3/365*(净价!$A256-参数!C$4)&gt;=参数!C$3,-参数!C$3,0)</f>
        <v>2.7246575342465759E-2</v>
      </c>
      <c r="D256" s="4">
        <f>参数!D$3/365*(净价!$A256-参数!D$4)+IF(参数!D$3/365*(净价!$A256-参数!D$4)&gt;=参数!D$3,-参数!D$3,0)-参数!D$3</f>
        <v>7.8136986301369227E-4</v>
      </c>
      <c r="E256" s="4">
        <f>参数!E$3/365*(净价!$A256-参数!E$4)+IF(参数!E$3/365*(净价!$A256-参数!E$4)&gt;=参数!E$3,-参数!E$3,0)</f>
        <v>5.3315068493150694E-2</v>
      </c>
      <c r="F256" s="4">
        <f>参数!F$3/365*(净价!$A256-参数!F$4)+IF(参数!F$3/365*(净价!$A256-参数!F$4)&gt;=参数!F$3,-参数!F$3,0)</f>
        <v>4.8324383561643841E-2</v>
      </c>
    </row>
    <row r="257" spans="1:6" x14ac:dyDescent="0.15">
      <c r="A257" s="1">
        <v>42663</v>
      </c>
      <c r="B257" s="4">
        <f>参数!B$3/365*(净价!$A257-参数!B$4)+IF(参数!B$3/365*(净价!$A257-参数!B$4)&gt;=参数!B$3,-参数!B$3,0)</f>
        <v>5.0380821917808211E-2</v>
      </c>
      <c r="C257" s="4">
        <f>参数!C$3/365*(净价!$A257-参数!C$4)+IF(参数!C$3/365*(净价!$A257-参数!C$4)&gt;=参数!C$3,-参数!C$3,0)</f>
        <v>2.7479452054794531E-2</v>
      </c>
      <c r="D257" s="4">
        <f>参数!D$3/365*(净价!$A257-参数!D$4)+IF(参数!D$3/365*(净价!$A257-参数!D$4)&gt;=参数!D$3,-参数!D$3,0)-参数!D$3</f>
        <v>9.7671232876711533E-4</v>
      </c>
      <c r="E257" s="4">
        <f>参数!E$3/365*(净价!$A257-参数!E$4)+IF(参数!E$3/365*(净价!$A257-参数!E$4)&gt;=参数!E$3,-参数!E$3,0)</f>
        <v>5.3506849315068494E-2</v>
      </c>
      <c r="F257" s="4">
        <f>参数!F$3/365*(净价!$A257-参数!F$4)+IF(参数!F$3/365*(净价!$A257-参数!F$4)&gt;=参数!F$3,-参数!F$3,0)</f>
        <v>4.8513150684931519E-2</v>
      </c>
    </row>
    <row r="258" spans="1:6" x14ac:dyDescent="0.15">
      <c r="A258" s="1">
        <v>42664</v>
      </c>
      <c r="B258" s="4">
        <f>参数!B$3/365*(净价!$A258-参数!B$4)+IF(参数!B$3/365*(净价!$A258-参数!B$4)&gt;=参数!B$3,-参数!B$3,0)</f>
        <v>5.0575342465753417E-2</v>
      </c>
      <c r="C258" s="4">
        <f>参数!C$3/365*(净价!$A258-参数!C$4)+IF(参数!C$3/365*(净价!$A258-参数!C$4)&gt;=参数!C$3,-参数!C$3,0)</f>
        <v>2.771232876712329E-2</v>
      </c>
      <c r="D258" s="4">
        <f>参数!D$3/365*(净价!$A258-参数!D$4)+IF(参数!D$3/365*(净价!$A258-参数!D$4)&gt;=参数!D$3,-参数!D$3,0)-参数!D$3</f>
        <v>1.1720547945205384E-3</v>
      </c>
      <c r="E258" s="4">
        <f>参数!E$3/365*(净价!$A258-参数!E$4)+IF(参数!E$3/365*(净价!$A258-参数!E$4)&gt;=参数!E$3,-参数!E$3,0)</f>
        <v>5.3698630136986308E-2</v>
      </c>
      <c r="F258" s="4">
        <f>参数!F$3/365*(净价!$A258-参数!F$4)+IF(参数!F$3/365*(净价!$A258-参数!F$4)&gt;=参数!F$3,-参数!F$3,0)</f>
        <v>4.8701917808219183E-2</v>
      </c>
    </row>
    <row r="259" spans="1:6" x14ac:dyDescent="0.15">
      <c r="A259" s="1">
        <v>42667</v>
      </c>
      <c r="B259" s="4">
        <f>参数!B$3/365*(净价!$A259-参数!B$4)+IF(参数!B$3/365*(净价!$A259-参数!B$4)&gt;=参数!B$3,-参数!B$3,0)</f>
        <v>5.1158904109589037E-2</v>
      </c>
      <c r="C259" s="4">
        <f>参数!C$3/365*(净价!$A259-参数!C$4)+IF(参数!C$3/365*(净价!$A259-参数!C$4)&gt;=参数!C$3,-参数!C$3,0)</f>
        <v>2.8410958904109593E-2</v>
      </c>
      <c r="D259" s="4">
        <f>参数!D$3/365*(净价!$A259-参数!D$4)+IF(参数!D$3/365*(净价!$A259-参数!D$4)&gt;=参数!D$3,-参数!D$3,0)-参数!D$3</f>
        <v>1.7580821917808354E-3</v>
      </c>
      <c r="E259" s="4">
        <f>参数!E$3/365*(净价!$A259-参数!E$4)+IF(参数!E$3/365*(净价!$A259-参数!E$4)&gt;=参数!E$3,-参数!E$3,0)</f>
        <v>5.4273972602739737E-2</v>
      </c>
      <c r="F259" s="4">
        <f>参数!F$3/365*(净价!$A259-参数!F$4)+IF(参数!F$3/365*(净价!$A259-参数!F$4)&gt;=参数!F$3,-参数!F$3,0)</f>
        <v>4.9268219178082204E-2</v>
      </c>
    </row>
    <row r="260" spans="1:6" x14ac:dyDescent="0.15">
      <c r="A260" s="1">
        <v>42668</v>
      </c>
      <c r="B260" s="4">
        <f>参数!B$3/365*(净价!$A260-参数!B$4)+IF(参数!B$3/365*(净价!$A260-参数!B$4)&gt;=参数!B$3,-参数!B$3,0)</f>
        <v>5.1353424657534244E-2</v>
      </c>
      <c r="C260" s="4">
        <f>参数!C$3/365*(净价!$A260-参数!C$4)+IF(参数!C$3/365*(净价!$A260-参数!C$4)&gt;=参数!C$3,-参数!C$3,0)</f>
        <v>2.8643835616438365E-2</v>
      </c>
      <c r="D260" s="4">
        <f>参数!D$3/365*(净价!$A260-参数!D$4)+IF(参数!D$3/365*(净价!$A260-参数!D$4)&gt;=参数!D$3,-参数!D$3,0)-参数!D$3</f>
        <v>1.9534246575342584E-3</v>
      </c>
      <c r="E260" s="4">
        <f>参数!E$3/365*(净价!$A260-参数!E$4)+IF(参数!E$3/365*(净价!$A260-参数!E$4)&gt;=参数!E$3,-参数!E$3,0)</f>
        <v>5.4465753424657537E-2</v>
      </c>
      <c r="F260" s="4">
        <f>参数!F$3/365*(净价!$A260-参数!F$4)+IF(参数!F$3/365*(净价!$A260-参数!F$4)&gt;=参数!F$3,-参数!F$3,0)</f>
        <v>4.9456986301369868E-2</v>
      </c>
    </row>
    <row r="261" spans="1:6" x14ac:dyDescent="0.15">
      <c r="A261" s="1">
        <v>42669</v>
      </c>
      <c r="B261" s="4">
        <f>参数!B$3/365*(净价!$A261-参数!B$4)+IF(参数!B$3/365*(净价!$A261-参数!B$4)&gt;=参数!B$3,-参数!B$3,0)</f>
        <v>5.1547945205479451E-2</v>
      </c>
      <c r="C261" s="4">
        <f>参数!C$3/365*(净价!$A261-参数!C$4)+IF(参数!C$3/365*(净价!$A261-参数!C$4)&gt;=参数!C$3,-参数!C$3,0)</f>
        <v>2.8876712328767123E-2</v>
      </c>
      <c r="D261" s="4">
        <f>参数!D$3/365*(净价!$A261-参数!D$4)+IF(参数!D$3/365*(净价!$A261-参数!D$4)&gt;=参数!D$3,-参数!D$3,0)-参数!D$3</f>
        <v>2.1487671232876815E-3</v>
      </c>
      <c r="E261" s="4">
        <f>参数!E$3/365*(净价!$A261-参数!E$4)+IF(参数!E$3/365*(净价!$A261-参数!E$4)&gt;=参数!E$3,-参数!E$3,0)</f>
        <v>5.4657534246575351E-2</v>
      </c>
      <c r="F261" s="4">
        <f>参数!F$3/365*(净价!$A261-参数!F$4)+IF(参数!F$3/365*(净价!$A261-参数!F$4)&gt;=参数!F$3,-参数!F$3,0)</f>
        <v>4.9645753424657546E-2</v>
      </c>
    </row>
    <row r="262" spans="1:6" x14ac:dyDescent="0.15">
      <c r="A262" s="1">
        <v>42670</v>
      </c>
      <c r="B262" s="4">
        <f>参数!B$3/365*(净价!$A262-参数!B$4)+IF(参数!B$3/365*(净价!$A262-参数!B$4)&gt;=参数!B$3,-参数!B$3,0)</f>
        <v>5.1742465753424657E-2</v>
      </c>
      <c r="C262" s="4">
        <f>参数!C$3/365*(净价!$A262-参数!C$4)+IF(参数!C$3/365*(净价!$A262-参数!C$4)&gt;=参数!C$3,-参数!C$3,0)</f>
        <v>2.9109589041095896E-2</v>
      </c>
      <c r="D262" s="4">
        <f>参数!D$3/365*(净价!$A262-参数!D$4)+IF(参数!D$3/365*(净价!$A262-参数!D$4)&gt;=参数!D$3,-参数!D$3,0)-参数!D$3</f>
        <v>2.3441095890411046E-3</v>
      </c>
      <c r="E262" s="4">
        <f>参数!E$3/365*(净价!$A262-参数!E$4)+IF(参数!E$3/365*(净价!$A262-参数!E$4)&gt;=参数!E$3,-参数!E$3,0)</f>
        <v>5.4849315068493151E-2</v>
      </c>
      <c r="F262" s="4">
        <f>参数!F$3/365*(净价!$A262-参数!F$4)+IF(参数!F$3/365*(净价!$A262-参数!F$4)&gt;=参数!F$3,-参数!F$3,0)</f>
        <v>4.983452054794521E-2</v>
      </c>
    </row>
    <row r="263" spans="1:6" x14ac:dyDescent="0.15">
      <c r="A263" s="1">
        <v>42671</v>
      </c>
      <c r="B263" s="4">
        <f>参数!B$3/365*(净价!$A263-参数!B$4)+IF(参数!B$3/365*(净价!$A263-参数!B$4)&gt;=参数!B$3,-参数!B$3,0)</f>
        <v>5.193698630136985E-2</v>
      </c>
      <c r="C263" s="4">
        <f>参数!C$3/365*(净价!$A263-参数!C$4)+IF(参数!C$3/365*(净价!$A263-参数!C$4)&gt;=参数!C$3,-参数!C$3,0)</f>
        <v>2.9342465753424668E-2</v>
      </c>
      <c r="D263" s="4">
        <f>参数!D$3/365*(净价!$A263-参数!D$4)+IF(参数!D$3/365*(净价!$A263-参数!D$4)&gt;=参数!D$3,-参数!D$3,0)-参数!D$3</f>
        <v>2.5394520547945276E-3</v>
      </c>
      <c r="E263" s="4">
        <f>参数!E$3/365*(净价!$A263-参数!E$4)+IF(参数!E$3/365*(净价!$A263-参数!E$4)&gt;=参数!E$3,-参数!E$3,0)</f>
        <v>5.5041095890410952E-2</v>
      </c>
      <c r="F263" s="4">
        <f>参数!F$3/365*(净价!$A263-参数!F$4)+IF(参数!F$3/365*(净价!$A263-参数!F$4)&gt;=参数!F$3,-参数!F$3,0)</f>
        <v>5.0023287671232888E-2</v>
      </c>
    </row>
    <row r="264" spans="1:6" x14ac:dyDescent="0.15">
      <c r="A264" s="1">
        <v>42674</v>
      </c>
      <c r="B264" s="4">
        <f>参数!B$3/365*(净价!$A264-参数!B$4)+IF(参数!B$3/365*(净价!$A264-参数!B$4)&gt;=参数!B$3,-参数!B$3,0)</f>
        <v>5.252054794520547E-2</v>
      </c>
      <c r="C264" s="4">
        <f>参数!C$3/365*(净价!$A264-参数!C$4)+IF(参数!C$3/365*(净价!$A264-参数!C$4)&gt;=参数!C$3,-参数!C$3,0)</f>
        <v>3.0041095890410971E-2</v>
      </c>
      <c r="D264" s="4">
        <f>参数!D$3/365*(净价!$A264-参数!D$4)+IF(参数!D$3/365*(净价!$A264-参数!D$4)&gt;=参数!D$3,-参数!D$3,0)-参数!D$3</f>
        <v>3.1254794520547968E-3</v>
      </c>
      <c r="E264" s="4">
        <f>参数!E$3/365*(净价!$A264-参数!E$4)+IF(参数!E$3/365*(净价!$A264-参数!E$4)&gt;=参数!E$3,-参数!E$3,0)</f>
        <v>5.5616438356164394E-2</v>
      </c>
      <c r="F264" s="4">
        <f>参数!F$3/365*(净价!$A264-参数!F$4)+IF(参数!F$3/365*(净价!$A264-参数!F$4)&gt;=参数!F$3,-参数!F$3,0)</f>
        <v>5.0589589041095895E-2</v>
      </c>
    </row>
    <row r="265" spans="1:6" x14ac:dyDescent="0.15">
      <c r="A265" s="1">
        <v>42675</v>
      </c>
      <c r="B265" s="4">
        <f>参数!B$3/365*(净价!$A265-参数!B$4)+IF(参数!B$3/365*(净价!$A265-参数!B$4)&gt;=参数!B$3,-参数!B$3,0)</f>
        <v>5.2715068493150677E-2</v>
      </c>
      <c r="C265" s="4">
        <f>参数!C$3/365*(净价!$A265-参数!C$4)+IF(参数!C$3/365*(净价!$A265-参数!C$4)&gt;=参数!C$3,-参数!C$3,0)</f>
        <v>3.0273972602739729E-2</v>
      </c>
      <c r="D265" s="4">
        <f>参数!D$3/365*(净价!$A265-参数!D$4)+IF(参数!D$3/365*(净价!$A265-参数!D$4)&gt;=参数!D$3,-参数!D$3,0)-参数!D$3</f>
        <v>3.3208219178082199E-3</v>
      </c>
      <c r="E265" s="4">
        <f>参数!E$3/365*(净价!$A265-参数!E$4)+IF(参数!E$3/365*(净价!$A265-参数!E$4)&gt;=参数!E$3,-参数!E$3,0)</f>
        <v>5.5808219178082208E-2</v>
      </c>
      <c r="F265" s="4">
        <f>参数!F$3/365*(净价!$A265-参数!F$4)+IF(参数!F$3/365*(净价!$A265-参数!F$4)&gt;=参数!F$3,-参数!F$3,0)</f>
        <v>5.0778356164383573E-2</v>
      </c>
    </row>
    <row r="266" spans="1:6" x14ac:dyDescent="0.15">
      <c r="A266" s="1">
        <v>42676</v>
      </c>
      <c r="B266" s="4">
        <f>参数!B$3/365*(净价!$A266-参数!B$4)+IF(参数!B$3/365*(净价!$A266-参数!B$4)&gt;=参数!B$3,-参数!B$3,0)</f>
        <v>5.2909589041095884E-2</v>
      </c>
      <c r="C266" s="4">
        <f>参数!C$3/365*(净价!$A266-参数!C$4)+IF(参数!C$3/365*(净价!$A266-参数!C$4)&gt;=参数!C$3,-参数!C$3,0)</f>
        <v>3.0506849315068502E-2</v>
      </c>
      <c r="D266" s="4">
        <f>参数!D$3/365*(净价!$A266-参数!D$4)+IF(参数!D$3/365*(净价!$A266-参数!D$4)&gt;=参数!D$3,-参数!D$3,0)-参数!D$3</f>
        <v>3.516164383561643E-3</v>
      </c>
      <c r="E266" s="4">
        <f>参数!E$3/365*(净价!$A266-参数!E$4)+IF(参数!E$3/365*(净价!$A266-参数!E$4)&gt;=参数!E$3,-参数!E$3,0)</f>
        <v>5.5999999999999994E-2</v>
      </c>
      <c r="F266" s="4">
        <f>参数!F$3/365*(净价!$A266-参数!F$4)+IF(参数!F$3/365*(净价!$A266-参数!F$4)&gt;=参数!F$3,-参数!F$3,0)</f>
        <v>5.0967123287671237E-2</v>
      </c>
    </row>
    <row r="267" spans="1:6" x14ac:dyDescent="0.15">
      <c r="A267" s="1">
        <v>42677</v>
      </c>
      <c r="B267" s="4">
        <f>参数!B$3/365*(净价!$A267-参数!B$4)+IF(参数!B$3/365*(净价!$A267-参数!B$4)&gt;=参数!B$3,-参数!B$3,0)</f>
        <v>5.310410958904109E-2</v>
      </c>
      <c r="C267" s="4">
        <f>参数!C$3/365*(净价!$A267-参数!C$4)+IF(参数!C$3/365*(净价!$A267-参数!C$4)&gt;=参数!C$3,-参数!C$3,0)</f>
        <v>3.0739726027397274E-2</v>
      </c>
      <c r="D267" s="4">
        <f>参数!D$3/365*(净价!$A267-参数!D$4)+IF(参数!D$3/365*(净价!$A267-参数!D$4)&gt;=参数!D$3,-参数!D$3,0)-参数!D$3</f>
        <v>3.711506849315066E-3</v>
      </c>
      <c r="E267" s="4">
        <f>参数!E$3/365*(净价!$A267-参数!E$4)+IF(参数!E$3/365*(净价!$A267-参数!E$4)&gt;=参数!E$3,-参数!E$3,0)</f>
        <v>5.6191780821917808E-2</v>
      </c>
      <c r="F267" s="4">
        <f>参数!F$3/365*(净价!$A267-参数!F$4)+IF(参数!F$3/365*(净价!$A267-参数!F$4)&gt;=参数!F$3,-参数!F$3,0)</f>
        <v>5.1155890410958915E-2</v>
      </c>
    </row>
    <row r="268" spans="1:6" x14ac:dyDescent="0.15">
      <c r="A268" s="1">
        <v>42678</v>
      </c>
      <c r="B268" s="4">
        <f>参数!B$3/365*(净价!$A268-参数!B$4)+IF(参数!B$3/365*(净价!$A268-参数!B$4)&gt;=参数!B$3,-参数!B$3,0)</f>
        <v>5.3298630136986297E-2</v>
      </c>
      <c r="C268" s="4">
        <f>参数!C$3/365*(净价!$A268-参数!C$4)+IF(参数!C$3/365*(净价!$A268-参数!C$4)&gt;=参数!C$3,-参数!C$3,0)</f>
        <v>3.0972602739726032E-2</v>
      </c>
      <c r="D268" s="4">
        <f>参数!D$3/365*(净价!$A268-参数!D$4)+IF(参数!D$3/365*(净价!$A268-参数!D$4)&gt;=参数!D$3,-参数!D$3,0)-参数!D$3</f>
        <v>3.9068493150684891E-3</v>
      </c>
      <c r="E268" s="4">
        <f>参数!E$3/365*(净价!$A268-参数!E$4)+IF(参数!E$3/365*(净价!$A268-参数!E$4)&gt;=参数!E$3,-参数!E$3,0)</f>
        <v>5.6383561643835622E-2</v>
      </c>
      <c r="F268" s="4">
        <f>参数!F$3/365*(净价!$A268-参数!F$4)+IF(参数!F$3/365*(净价!$A268-参数!F$4)&gt;=参数!F$3,-参数!F$3,0)</f>
        <v>5.1344657534246579E-2</v>
      </c>
    </row>
    <row r="269" spans="1:6" x14ac:dyDescent="0.15">
      <c r="A269" s="1">
        <v>42681</v>
      </c>
      <c r="B269" s="4">
        <f>参数!B$3/365*(净价!$A269-参数!B$4)+IF(参数!B$3/365*(净价!$A269-参数!B$4)&gt;=参数!B$3,-参数!B$3,0)</f>
        <v>5.3882191780821917E-2</v>
      </c>
      <c r="C269" s="4">
        <f>参数!C$3/365*(净价!$A269-参数!C$4)+IF(参数!C$3/365*(净价!$A269-参数!C$4)&gt;=参数!C$3,-参数!C$3,0)</f>
        <v>3.1671232876712335E-2</v>
      </c>
      <c r="D269" s="4">
        <f>参数!D$3/365*(净价!$A269-参数!D$4)+IF(参数!D$3/365*(净价!$A269-参数!D$4)&gt;=参数!D$3,-参数!D$3,0)-参数!D$3</f>
        <v>4.4928767123287583E-3</v>
      </c>
      <c r="E269" s="4">
        <f>参数!E$3/365*(净价!$A269-参数!E$4)+IF(参数!E$3/365*(净价!$A269-参数!E$4)&gt;=参数!E$3,-参数!E$3,0)</f>
        <v>5.6958904109589037E-2</v>
      </c>
      <c r="F269" s="4">
        <f>参数!F$3/365*(净价!$A269-参数!F$4)+IF(参数!F$3/365*(净价!$A269-参数!F$4)&gt;=参数!F$3,-参数!F$3,0)</f>
        <v>5.19109589041096E-2</v>
      </c>
    </row>
    <row r="270" spans="1:6" x14ac:dyDescent="0.15">
      <c r="A270" s="1">
        <v>42682</v>
      </c>
      <c r="B270" s="4">
        <f>参数!B$3/365*(净价!$A270-参数!B$4)+IF(参数!B$3/365*(净价!$A270-参数!B$4)&gt;=参数!B$3,-参数!B$3,0)</f>
        <v>5.407671232876711E-2</v>
      </c>
      <c r="C270" s="4">
        <f>参数!C$3/365*(净价!$A270-参数!C$4)+IF(参数!C$3/365*(净价!$A270-参数!C$4)&gt;=参数!C$3,-参数!C$3,0)</f>
        <v>3.1904109589041107E-2</v>
      </c>
      <c r="D270" s="4">
        <f>参数!D$3/365*(净价!$A270-参数!D$4)+IF(参数!D$3/365*(净价!$A270-参数!D$4)&gt;=参数!D$3,-参数!D$3,0)-参数!D$3</f>
        <v>4.6882191780821814E-3</v>
      </c>
      <c r="E270" s="4">
        <f>参数!E$3/365*(净价!$A270-参数!E$4)+IF(参数!E$3/365*(净价!$A270-参数!E$4)&gt;=参数!E$3,-参数!E$3,0)</f>
        <v>5.7150684931506851E-2</v>
      </c>
      <c r="F270" s="4">
        <f>参数!F$3/365*(净价!$A270-参数!F$4)+IF(参数!F$3/365*(净价!$A270-参数!F$4)&gt;=参数!F$3,-参数!F$3,0)</f>
        <v>5.2099726027397278E-2</v>
      </c>
    </row>
    <row r="271" spans="1:6" x14ac:dyDescent="0.15">
      <c r="A271" s="1">
        <v>42683</v>
      </c>
      <c r="B271" s="4">
        <f>参数!B$3/365*(净价!$A271-参数!B$4)+IF(参数!B$3/365*(净价!$A271-参数!B$4)&gt;=参数!B$3,-参数!B$3,0)</f>
        <v>5.427123287671233E-2</v>
      </c>
      <c r="C271" s="4">
        <f>参数!C$3/365*(净价!$A271-参数!C$4)+IF(参数!C$3/365*(净价!$A271-参数!C$4)&gt;=参数!C$3,-参数!C$3,0)</f>
        <v>3.2136986301369866E-2</v>
      </c>
      <c r="D271" s="4">
        <f>参数!D$3/365*(净价!$A271-参数!D$4)+IF(参数!D$3/365*(净价!$A271-参数!D$4)&gt;=参数!D$3,-参数!D$3,0)-参数!D$3</f>
        <v>4.8835616438356322E-3</v>
      </c>
      <c r="E271" s="4">
        <f>参数!E$3/365*(净价!$A271-参数!E$4)+IF(参数!E$3/365*(净价!$A271-参数!E$4)&gt;=参数!E$3,-参数!E$3,0)</f>
        <v>5.7342465753424665E-2</v>
      </c>
      <c r="F271" s="4">
        <f>参数!F$3/365*(净价!$A271-参数!F$4)+IF(参数!F$3/365*(净价!$A271-参数!F$4)&gt;=参数!F$3,-参数!F$3,0)</f>
        <v>5.2288493150684942E-2</v>
      </c>
    </row>
    <row r="272" spans="1:6" x14ac:dyDescent="0.15">
      <c r="A272" s="1">
        <v>42684</v>
      </c>
      <c r="B272" s="4">
        <f>参数!B$3/365*(净价!$A272-参数!B$4)+IF(参数!B$3/365*(净价!$A272-参数!B$4)&gt;=参数!B$3,-参数!B$3,0)</f>
        <v>5.4465753424657523E-2</v>
      </c>
      <c r="C272" s="4">
        <f>参数!C$3/365*(净价!$A272-参数!C$4)+IF(参数!C$3/365*(净价!$A272-参数!C$4)&gt;=参数!C$3,-参数!C$3,0)</f>
        <v>3.2369863013698638E-2</v>
      </c>
      <c r="D272" s="4">
        <f>参数!D$3/365*(净价!$A272-参数!D$4)+IF(参数!D$3/365*(净价!$A272-参数!D$4)&gt;=参数!D$3,-参数!D$3,0)-参数!D$3</f>
        <v>5.0789041095890552E-3</v>
      </c>
      <c r="E272" s="4">
        <f>参数!E$3/365*(净价!$A272-参数!E$4)+IF(参数!E$3/365*(净价!$A272-参数!E$4)&gt;=参数!E$3,-参数!E$3,0)</f>
        <v>5.7534246575342479E-2</v>
      </c>
      <c r="F272" s="4">
        <f>参数!F$3/365*(净价!$A272-参数!F$4)+IF(参数!F$3/365*(净价!$A272-参数!F$4)&gt;=参数!F$3,-参数!F$3,0)</f>
        <v>5.247726027397262E-2</v>
      </c>
    </row>
    <row r="273" spans="1:6" x14ac:dyDescent="0.15">
      <c r="A273" s="1">
        <v>42685</v>
      </c>
      <c r="B273" s="4">
        <f>参数!B$3/365*(净价!$A273-参数!B$4)+IF(参数!B$3/365*(净价!$A273-参数!B$4)&gt;=参数!B$3,-参数!B$3,0)</f>
        <v>5.4660273972602744E-2</v>
      </c>
      <c r="C273" s="4">
        <f>参数!C$3/365*(净价!$A273-参数!C$4)+IF(参数!C$3/365*(净价!$A273-参数!C$4)&gt;=参数!C$3,-参数!C$3,0)</f>
        <v>3.260273972602741E-2</v>
      </c>
      <c r="D273" s="4">
        <f>参数!D$3/365*(净价!$A273-参数!D$4)+IF(参数!D$3/365*(净价!$A273-参数!D$4)&gt;=参数!D$3,-参数!D$3,0)-参数!D$3</f>
        <v>5.2742465753424783E-3</v>
      </c>
      <c r="E273" s="4">
        <f>参数!E$3/365*(净价!$A273-参数!E$4)+IF(参数!E$3/365*(净价!$A273-参数!E$4)&gt;=参数!E$3,-参数!E$3,0)</f>
        <v>5.7726027397260293E-2</v>
      </c>
      <c r="F273" s="4">
        <f>参数!F$3/365*(净价!$A273-参数!F$4)+IF(参数!F$3/365*(净价!$A273-参数!F$4)&gt;=参数!F$3,-参数!F$3,0)</f>
        <v>5.2666027397260284E-2</v>
      </c>
    </row>
    <row r="274" spans="1:6" x14ac:dyDescent="0.15">
      <c r="A274" s="1">
        <v>42688</v>
      </c>
      <c r="B274" s="4">
        <f>参数!B$3/365*(净价!$A274-参数!B$4)+IF(参数!B$3/365*(净价!$A274-参数!B$4)&gt;=参数!B$3,-参数!B$3,0)</f>
        <v>5.524383561643835E-2</v>
      </c>
      <c r="C274" s="4">
        <f>参数!C$3/365*(净价!$A274-参数!C$4)+IF(参数!C$3/365*(净价!$A274-参数!C$4)&gt;=参数!C$3,-参数!C$3,0)</f>
        <v>3.33013698630137E-2</v>
      </c>
      <c r="D274" s="4">
        <f>参数!D$3/365*(净价!$A274-参数!D$4)+IF(参数!D$3/365*(净价!$A274-参数!D$4)&gt;=参数!D$3,-参数!D$3,0)-参数!D$3</f>
        <v>5.8602739726027475E-3</v>
      </c>
      <c r="E274" s="4">
        <f>参数!E$3/365*(净价!$A274-参数!E$4)+IF(参数!E$3/365*(净价!$A274-参数!E$4)&gt;=参数!E$3,-参数!E$3,0)</f>
        <v>5.8301369863013708E-2</v>
      </c>
      <c r="F274" s="4">
        <f>参数!F$3/365*(净价!$A274-参数!F$4)+IF(参数!F$3/365*(净价!$A274-参数!F$4)&gt;=参数!F$3,-参数!F$3,0)</f>
        <v>5.3232328767123305E-2</v>
      </c>
    </row>
    <row r="275" spans="1:6" x14ac:dyDescent="0.15">
      <c r="A275" s="1">
        <v>42689</v>
      </c>
      <c r="B275" s="4">
        <f>参数!B$3/365*(净价!$A275-参数!B$4)+IF(参数!B$3/365*(净价!$A275-参数!B$4)&gt;=参数!B$3,-参数!B$3,0)</f>
        <v>5.5438356164383543E-2</v>
      </c>
      <c r="C275" s="4">
        <f>参数!C$3/365*(净价!$A275-参数!C$4)+IF(参数!C$3/365*(净价!$A275-参数!C$4)&gt;=参数!C$3,-参数!C$3,0)</f>
        <v>3.3534246575342472E-2</v>
      </c>
      <c r="D275" s="4">
        <f>参数!D$3/365*(净价!$A275-参数!D$4)+IF(参数!D$3/365*(净价!$A275-参数!D$4)&gt;=参数!D$3,-参数!D$3,0)-参数!D$3</f>
        <v>6.0556164383561706E-3</v>
      </c>
      <c r="E275" s="4">
        <f>参数!E$3/365*(净价!$A275-参数!E$4)+IF(参数!E$3/365*(净价!$A275-参数!E$4)&gt;=参数!E$3,-参数!E$3,0)</f>
        <v>5.8493150684931522E-2</v>
      </c>
      <c r="F275" s="4">
        <f>参数!F$3/365*(净价!$A275-参数!F$4)+IF(参数!F$3/365*(净价!$A275-参数!F$4)&gt;=参数!F$3,-参数!F$3,0)</f>
        <v>5.3421095890410969E-2</v>
      </c>
    </row>
    <row r="276" spans="1:6" x14ac:dyDescent="0.15">
      <c r="A276" s="1">
        <v>42690</v>
      </c>
      <c r="B276" s="4">
        <f>参数!B$3/365*(净价!$A276-参数!B$4)+IF(参数!B$3/365*(净价!$A276-参数!B$4)&gt;=参数!B$3,-参数!B$3,0)</f>
        <v>5.5632876712328763E-2</v>
      </c>
      <c r="C276" s="4">
        <f>参数!C$3/365*(净价!$A276-参数!C$4)+IF(参数!C$3/365*(净价!$A276-参数!C$4)&gt;=参数!C$3,-参数!C$3,0)</f>
        <v>3.3767123287671244E-2</v>
      </c>
      <c r="D276" s="4">
        <f>参数!D$3/365*(净价!$A276-参数!D$4)+IF(参数!D$3/365*(净价!$A276-参数!D$4)&gt;=参数!D$3,-参数!D$3,0)-参数!D$3</f>
        <v>6.2509589041095937E-3</v>
      </c>
      <c r="E276" s="4">
        <f>参数!E$3/365*(净价!$A276-参数!E$4)+IF(参数!E$3/365*(净价!$A276-参数!E$4)&gt;=参数!E$3,-参数!E$3,0)</f>
        <v>5.8684931506849308E-2</v>
      </c>
      <c r="F276" s="4">
        <f>参数!F$3/365*(净价!$A276-参数!F$4)+IF(参数!F$3/365*(净价!$A276-参数!F$4)&gt;=参数!F$3,-参数!F$3,0)</f>
        <v>5.3609863013698647E-2</v>
      </c>
    </row>
    <row r="277" spans="1:6" x14ac:dyDescent="0.15">
      <c r="A277" s="1">
        <v>42691</v>
      </c>
      <c r="B277" s="4">
        <f>参数!B$3/365*(净价!$A277-参数!B$4)+IF(参数!B$3/365*(净价!$A277-参数!B$4)&gt;=参数!B$3,-参数!B$3,0)</f>
        <v>5.5827397260273956E-2</v>
      </c>
      <c r="C277" s="4">
        <f>参数!C$3/365*(净价!$A277-参数!C$4)+IF(参数!C$3/365*(净价!$A277-参数!C$4)&gt;=参数!C$3,-参数!C$3,0)</f>
        <v>3.4000000000000002E-2</v>
      </c>
      <c r="D277" s="4">
        <f>参数!D$3/365*(净价!$A277-参数!D$4)+IF(参数!D$3/365*(净价!$A277-参数!D$4)&gt;=参数!D$3,-参数!D$3,0)-参数!D$3</f>
        <v>6.4463013698630167E-3</v>
      </c>
      <c r="E277" s="4">
        <f>参数!E$3/365*(净价!$A277-参数!E$4)+IF(参数!E$3/365*(净价!$A277-参数!E$4)&gt;=参数!E$3,-参数!E$3,0)</f>
        <v>5.8876712328767122E-2</v>
      </c>
      <c r="F277" s="4">
        <f>参数!F$3/365*(净价!$A277-参数!F$4)+IF(参数!F$3/365*(净价!$A277-参数!F$4)&gt;=参数!F$3,-参数!F$3,0)</f>
        <v>5.3798630136986311E-2</v>
      </c>
    </row>
    <row r="278" spans="1:6" x14ac:dyDescent="0.15">
      <c r="A278" s="1">
        <v>42692</v>
      </c>
      <c r="B278" s="4">
        <f>参数!B$3/365*(净价!$A278-参数!B$4)+IF(参数!B$3/365*(净价!$A278-参数!B$4)&gt;=参数!B$3,-参数!B$3,0)</f>
        <v>5.6021917808219177E-2</v>
      </c>
      <c r="C278" s="4">
        <f>参数!C$3/365*(净价!$A278-参数!C$4)+IF(参数!C$3/365*(净价!$A278-参数!C$4)&gt;=参数!C$3,-参数!C$3,0)</f>
        <v>3.4232876712328775E-2</v>
      </c>
      <c r="D278" s="4">
        <f>参数!D$3/365*(净价!$A278-参数!D$4)+IF(参数!D$3/365*(净价!$A278-参数!D$4)&gt;=参数!D$3,-参数!D$3,0)-参数!D$3</f>
        <v>6.6416438356164398E-3</v>
      </c>
      <c r="E278" s="4">
        <f>参数!E$3/365*(净价!$A278-参数!E$4)+IF(参数!E$3/365*(净价!$A278-参数!E$4)&gt;=参数!E$3,-参数!E$3,0)</f>
        <v>5.9068493150684936E-2</v>
      </c>
      <c r="F278" s="4">
        <f>参数!F$3/365*(净价!$A278-参数!F$4)+IF(参数!F$3/365*(净价!$A278-参数!F$4)&gt;=参数!F$3,-参数!F$3,0)</f>
        <v>5.3987397260273989E-2</v>
      </c>
    </row>
    <row r="279" spans="1:6" x14ac:dyDescent="0.15">
      <c r="A279" s="1">
        <v>42695</v>
      </c>
      <c r="B279" s="4">
        <f>参数!B$3/365*(净价!$A279-参数!B$4)+IF(参数!B$3/365*(净价!$A279-参数!B$4)&gt;=参数!B$3,-参数!B$3,0)</f>
        <v>5.6605479452054783E-2</v>
      </c>
      <c r="C279" s="4">
        <f>参数!C$3/365*(净价!$A279-参数!C$4)+IF(参数!C$3/365*(净价!$A279-参数!C$4)&gt;=参数!C$3,-参数!C$3,0)</f>
        <v>3.4931506849315078E-2</v>
      </c>
      <c r="D279" s="4">
        <f>参数!D$3/365*(净价!$A279-参数!D$4)+IF(参数!D$3/365*(净价!$A279-参数!D$4)&gt;=参数!D$3,-参数!D$3,0)-参数!D$3</f>
        <v>7.227671232876709E-3</v>
      </c>
      <c r="E279" s="4">
        <f>参数!E$3/365*(净价!$A279-参数!E$4)+IF(参数!E$3/365*(净价!$A279-参数!E$4)&gt;=参数!E$3,-参数!E$3,0)</f>
        <v>5.9643835616438351E-2</v>
      </c>
      <c r="F279" s="4">
        <f>参数!F$3/365*(净价!$A279-参数!F$4)+IF(参数!F$3/365*(净价!$A279-参数!F$4)&gt;=参数!F$3,-参数!F$3,0)</f>
        <v>5.4553698630136996E-2</v>
      </c>
    </row>
    <row r="280" spans="1:6" x14ac:dyDescent="0.15">
      <c r="A280" s="1">
        <v>42696</v>
      </c>
      <c r="B280" s="4">
        <f>参数!B$3/365*(净价!$A280-参数!B$4)+IF(参数!B$3/365*(净价!$A280-参数!B$4)&gt;=参数!B$3,-参数!B$3,0)</f>
        <v>5.6800000000000003E-2</v>
      </c>
      <c r="C280" s="4">
        <f>参数!C$3/365*(净价!$A280-参数!C$4)+IF(参数!C$3/365*(净价!$A280-参数!C$4)&gt;=参数!C$3,-参数!C$3,0)</f>
        <v>3.516438356164385E-2</v>
      </c>
      <c r="D280" s="4">
        <f>参数!D$3/365*(净价!$A280-参数!D$4)+IF(参数!D$3/365*(净价!$A280-参数!D$4)&gt;=参数!D$3,-参数!D$3,0)-参数!D$3</f>
        <v>7.4230136986301321E-3</v>
      </c>
      <c r="E280" s="4">
        <f>参数!E$3/365*(净价!$A280-参数!E$4)+IF(参数!E$3/365*(净价!$A280-参数!E$4)&gt;=参数!E$3,-参数!E$3,0)</f>
        <v>5.9835616438356165E-2</v>
      </c>
      <c r="F280" s="4">
        <f>参数!F$3/365*(净价!$A280-参数!F$4)+IF(参数!F$3/365*(净价!$A280-参数!F$4)&gt;=参数!F$3,-参数!F$3,0)</f>
        <v>5.4742465753424674E-2</v>
      </c>
    </row>
    <row r="281" spans="1:6" x14ac:dyDescent="0.15">
      <c r="A281" s="1">
        <v>42697</v>
      </c>
      <c r="B281" s="4">
        <f>参数!B$3/365*(净价!$A281-参数!B$4)+IF(参数!B$3/365*(净价!$A281-参数!B$4)&gt;=参数!B$3,-参数!B$3,0)</f>
        <v>5.6994520547945196E-2</v>
      </c>
      <c r="C281" s="4">
        <f>参数!C$3/365*(净价!$A281-参数!C$4)+IF(参数!C$3/365*(净价!$A281-参数!C$4)&gt;=参数!C$3,-参数!C$3,0)</f>
        <v>3.5397260273972608E-2</v>
      </c>
      <c r="D281" s="4">
        <f>参数!D$3/365*(净价!$A281-参数!D$4)+IF(参数!D$3/365*(净价!$A281-参数!D$4)&gt;=参数!D$3,-参数!D$3,0)-参数!D$3</f>
        <v>7.6183561643835551E-3</v>
      </c>
      <c r="E281" s="4">
        <f>参数!E$3/365*(净价!$A281-参数!E$4)+IF(参数!E$3/365*(净价!$A281-参数!E$4)&gt;=参数!E$3,-参数!E$3,0)</f>
        <v>6.0027397260273979E-2</v>
      </c>
      <c r="F281" s="4">
        <f>参数!F$3/365*(净价!$A281-参数!F$4)+IF(参数!F$3/365*(净价!$A281-参数!F$4)&gt;=参数!F$3,-参数!F$3,0)</f>
        <v>5.4931232876712338E-2</v>
      </c>
    </row>
    <row r="282" spans="1:6" x14ac:dyDescent="0.15">
      <c r="A282" s="1">
        <v>42698</v>
      </c>
      <c r="B282" s="4">
        <f>参数!B$3/365*(净价!$A282-参数!B$4)+IF(参数!B$3/365*(净价!$A282-参数!B$4)&gt;=参数!B$3,-参数!B$3,0)</f>
        <v>5.7189041095890417E-2</v>
      </c>
      <c r="C282" s="4">
        <f>参数!C$3/365*(净价!$A282-参数!C$4)+IF(参数!C$3/365*(净价!$A282-参数!C$4)&gt;=参数!C$3,-参数!C$3,0)</f>
        <v>3.5630136986301381E-2</v>
      </c>
      <c r="D282" s="4">
        <f>参数!D$3/365*(净价!$A282-参数!D$4)+IF(参数!D$3/365*(净价!$A282-参数!D$4)&gt;=参数!D$3,-参数!D$3,0)-参数!D$3</f>
        <v>7.8136986301369782E-3</v>
      </c>
      <c r="E282" s="4">
        <f>参数!E$3/365*(净价!$A282-参数!E$4)+IF(参数!E$3/365*(净价!$A282-参数!E$4)&gt;=参数!E$3,-参数!E$3,0)</f>
        <v>6.0219178082191793E-2</v>
      </c>
      <c r="F282" s="4">
        <f>参数!F$3/365*(净价!$A282-参数!F$4)+IF(参数!F$3/365*(净价!$A282-参数!F$4)&gt;=参数!F$3,-参数!F$3,0)</f>
        <v>5.5120000000000016E-2</v>
      </c>
    </row>
    <row r="283" spans="1:6" x14ac:dyDescent="0.15">
      <c r="A283" s="1">
        <v>42699</v>
      </c>
      <c r="B283" s="4">
        <f>参数!B$3/365*(净价!$A283-参数!B$4)+IF(参数!B$3/365*(净价!$A283-参数!B$4)&gt;=参数!B$3,-参数!B$3,0)</f>
        <v>5.7383561643835609E-2</v>
      </c>
      <c r="C283" s="4">
        <f>参数!C$3/365*(净价!$A283-参数!C$4)+IF(参数!C$3/365*(净价!$A283-参数!C$4)&gt;=参数!C$3,-参数!C$3,0)</f>
        <v>3.5863013698630139E-2</v>
      </c>
      <c r="D283" s="4">
        <f>参数!D$3/365*(净价!$A283-参数!D$4)+IF(参数!D$3/365*(净价!$A283-参数!D$4)&gt;=参数!D$3,-参数!D$3,0)-参数!D$3</f>
        <v>8.0090410958904013E-3</v>
      </c>
      <c r="E283" s="4">
        <f>参数!E$3/365*(净价!$A283-参数!E$4)+IF(参数!E$3/365*(净价!$A283-参数!E$4)&gt;=参数!E$3,-参数!E$3,0)</f>
        <v>6.0410958904109607E-2</v>
      </c>
      <c r="F283" s="4">
        <f>参数!F$3/365*(净价!$A283-参数!F$4)+IF(参数!F$3/365*(净价!$A283-参数!F$4)&gt;=参数!F$3,-参数!F$3,0)</f>
        <v>5.530876712328768E-2</v>
      </c>
    </row>
    <row r="284" spans="1:6" x14ac:dyDescent="0.15">
      <c r="A284" s="1">
        <v>42702</v>
      </c>
      <c r="B284" s="4">
        <f>参数!B$3/365*(净价!$A284-参数!B$4)+IF(参数!B$3/365*(净价!$A284-参数!B$4)&gt;=参数!B$3,-参数!B$3,0)</f>
        <v>5.7967123287671216E-2</v>
      </c>
      <c r="C284" s="4">
        <f>参数!C$3/365*(净价!$A284-参数!C$4)+IF(参数!C$3/365*(净价!$A284-参数!C$4)&gt;=参数!C$3,-参数!C$3,0)</f>
        <v>3.6561643835616442E-2</v>
      </c>
      <c r="D284" s="4">
        <f>参数!D$3/365*(净价!$A284-参数!D$4)+IF(参数!D$3/365*(净价!$A284-参数!D$4)&gt;=参数!D$3,-参数!D$3,0)-参数!D$3</f>
        <v>8.5950684931506982E-3</v>
      </c>
      <c r="E284" s="4">
        <f>参数!E$3/365*(净价!$A284-参数!E$4)+IF(参数!E$3/365*(净价!$A284-参数!E$4)&gt;=参数!E$3,-参数!E$3,0)</f>
        <v>6.0986301369863022E-2</v>
      </c>
      <c r="F284" s="4">
        <f>参数!F$3/365*(净价!$A284-参数!F$4)+IF(参数!F$3/365*(净价!$A284-参数!F$4)&gt;=参数!F$3,-参数!F$3,0)</f>
        <v>5.5875068493150701E-2</v>
      </c>
    </row>
    <row r="285" spans="1:6" x14ac:dyDescent="0.15">
      <c r="A285" s="1">
        <v>42703</v>
      </c>
      <c r="B285" s="4">
        <f>参数!B$3/365*(净价!$A285-参数!B$4)+IF(参数!B$3/365*(净价!$A285-参数!B$4)&gt;=参数!B$3,-参数!B$3,0)</f>
        <v>5.8161643835616436E-2</v>
      </c>
      <c r="C285" s="4">
        <f>参数!C$3/365*(净价!$A285-参数!C$4)+IF(参数!C$3/365*(净价!$A285-参数!C$4)&gt;=参数!C$3,-参数!C$3,0)</f>
        <v>3.6794520547945214E-2</v>
      </c>
      <c r="D285" s="4">
        <f>参数!D$3/365*(净价!$A285-参数!D$4)+IF(参数!D$3/365*(净价!$A285-参数!D$4)&gt;=参数!D$3,-参数!D$3,0)-参数!D$3</f>
        <v>8.7904109589041213E-3</v>
      </c>
      <c r="E285" s="4">
        <f>参数!E$3/365*(净价!$A285-参数!E$4)+IF(参数!E$3/365*(净价!$A285-参数!E$4)&gt;=参数!E$3,-参数!E$3,0)</f>
        <v>6.1178082191780836E-2</v>
      </c>
      <c r="F285" s="4">
        <f>参数!F$3/365*(净价!$A285-参数!F$4)+IF(参数!F$3/365*(净价!$A285-参数!F$4)&gt;=参数!F$3,-参数!F$3,0)</f>
        <v>5.6063835616438365E-2</v>
      </c>
    </row>
    <row r="286" spans="1:6" x14ac:dyDescent="0.15">
      <c r="A286" s="1">
        <v>42704</v>
      </c>
      <c r="B286" s="4">
        <f>参数!B$3/365*(净价!$A286-参数!B$4)+IF(参数!B$3/365*(净价!$A286-参数!B$4)&gt;=参数!B$3,-参数!B$3,0)</f>
        <v>5.8356164383561629E-2</v>
      </c>
      <c r="C286" s="4">
        <f>参数!C$3/365*(净价!$A286-参数!C$4)+IF(参数!C$3/365*(净价!$A286-参数!C$4)&gt;=参数!C$3,-参数!C$3,0)</f>
        <v>3.7027397260273986E-2</v>
      </c>
      <c r="D286" s="4">
        <f>参数!D$3/365*(净价!$A286-参数!D$4)+IF(参数!D$3/365*(净价!$A286-参数!D$4)&gt;=参数!D$3,-参数!D$3,0)-参数!D$3</f>
        <v>8.9857534246575443E-3</v>
      </c>
      <c r="E286" s="4">
        <f>参数!E$3/365*(净价!$A286-参数!E$4)+IF(参数!E$3/365*(净价!$A286-参数!E$4)&gt;=参数!E$3,-参数!E$3,0)</f>
        <v>6.136986301369865E-2</v>
      </c>
      <c r="F286" s="4">
        <f>参数!F$3/365*(净价!$A286-参数!F$4)+IF(参数!F$3/365*(净价!$A286-参数!F$4)&gt;=参数!F$3,-参数!F$3,0)</f>
        <v>5.6252602739726029E-2</v>
      </c>
    </row>
    <row r="287" spans="1:6" x14ac:dyDescent="0.15">
      <c r="A287" s="1">
        <v>42705</v>
      </c>
      <c r="B287" s="4">
        <f>参数!B$3/365*(净价!$A287-参数!B$4)+IF(参数!B$3/365*(净价!$A287-参数!B$4)&gt;=参数!B$3,-参数!B$3,0)</f>
        <v>5.8550684931506849E-2</v>
      </c>
      <c r="C287" s="4">
        <f>参数!C$3/365*(净价!$A287-参数!C$4)+IF(参数!C$3/365*(净价!$A287-参数!C$4)&gt;=参数!C$3,-参数!C$3,0)</f>
        <v>3.7260273972602745E-2</v>
      </c>
      <c r="D287" s="4">
        <f>参数!D$3/365*(净价!$A287-参数!D$4)+IF(参数!D$3/365*(净价!$A287-参数!D$4)&gt;=参数!D$3,-参数!D$3,0)-参数!D$3</f>
        <v>9.1810958904109674E-3</v>
      </c>
      <c r="E287" s="4">
        <f>参数!E$3/365*(净价!$A287-参数!E$4)+IF(参数!E$3/365*(净价!$A287-参数!E$4)&gt;=参数!E$3,-参数!E$3,0)</f>
        <v>6.1561643835616436E-2</v>
      </c>
      <c r="F287" s="4">
        <f>参数!F$3/365*(净价!$A287-参数!F$4)+IF(参数!F$3/365*(净价!$A287-参数!F$4)&gt;=参数!F$3,-参数!F$3,0)</f>
        <v>5.6441369863013721E-2</v>
      </c>
    </row>
    <row r="288" spans="1:6" x14ac:dyDescent="0.15">
      <c r="A288" s="1">
        <v>42706</v>
      </c>
      <c r="B288" s="4">
        <f>参数!B$3/365*(净价!$A288-参数!B$4)+IF(参数!B$3/365*(净价!$A288-参数!B$4)&gt;=参数!B$3,-参数!B$3,0)</f>
        <v>5.8745205479452042E-2</v>
      </c>
      <c r="C288" s="4">
        <f>参数!C$3/365*(净价!$A288-参数!C$4)+IF(参数!C$3/365*(净价!$A288-参数!C$4)&gt;=参数!C$3,-参数!C$3,0)</f>
        <v>3.7493150684931517E-2</v>
      </c>
      <c r="D288" s="4">
        <f>参数!D$3/365*(净价!$A288-参数!D$4)+IF(参数!D$3/365*(净价!$A288-参数!D$4)&gt;=参数!D$3,-参数!D$3,0)-参数!D$3</f>
        <v>9.3764383561643905E-3</v>
      </c>
      <c r="E288" s="4">
        <f>参数!E$3/365*(净价!$A288-参数!E$4)+IF(参数!E$3/365*(净价!$A288-参数!E$4)&gt;=参数!E$3,-参数!E$3,0)</f>
        <v>6.175342465753425E-2</v>
      </c>
      <c r="F288" s="4">
        <f>参数!F$3/365*(净价!$A288-参数!F$4)+IF(参数!F$3/365*(净价!$A288-参数!F$4)&gt;=参数!F$3,-参数!F$3,0)</f>
        <v>5.6630136986301385E-2</v>
      </c>
    </row>
    <row r="289" spans="1:6" x14ac:dyDescent="0.15">
      <c r="A289" s="1">
        <v>42709</v>
      </c>
      <c r="B289" s="4">
        <f>参数!B$3/365*(净价!$A289-参数!B$4)+IF(参数!B$3/365*(净价!$A289-参数!B$4)&gt;=参数!B$3,-参数!B$3,0)</f>
        <v>5.9328767123287676E-2</v>
      </c>
      <c r="C289" s="4">
        <f>参数!C$3/365*(净价!$A289-参数!C$4)+IF(参数!C$3/365*(净价!$A289-参数!C$4)&gt;=参数!C$3,-参数!C$3,0)</f>
        <v>3.819178082191782E-2</v>
      </c>
      <c r="D289" s="4">
        <f>参数!D$3/365*(净价!$A289-参数!D$4)+IF(参数!D$3/365*(净价!$A289-参数!D$4)&gt;=参数!D$3,-参数!D$3,0)-参数!D$3</f>
        <v>9.9624657534246597E-3</v>
      </c>
      <c r="E289" s="4">
        <f>参数!E$3/365*(净价!$A289-参数!E$4)+IF(参数!E$3/365*(净价!$A289-参数!E$4)&gt;=参数!E$3,-参数!E$3,0)</f>
        <v>6.2328767123287665E-2</v>
      </c>
      <c r="F289" s="4">
        <f>参数!F$3/365*(净价!$A289-参数!F$4)+IF(参数!F$3/365*(净价!$A289-参数!F$4)&gt;=参数!F$3,-参数!F$3,0)</f>
        <v>5.7196438356164406E-2</v>
      </c>
    </row>
    <row r="290" spans="1:6" x14ac:dyDescent="0.15">
      <c r="A290" s="1">
        <v>42710</v>
      </c>
      <c r="B290" s="4">
        <f>参数!B$3/365*(净价!$A290-参数!B$4)+IF(参数!B$3/365*(净价!$A290-参数!B$4)&gt;=参数!B$3,-参数!B$3,0)</f>
        <v>5.9523287671232869E-2</v>
      </c>
      <c r="C290" s="4">
        <f>参数!C$3/365*(净价!$A290-参数!C$4)+IF(参数!C$3/365*(净价!$A290-参数!C$4)&gt;=参数!C$3,-参数!C$3,0)</f>
        <v>3.8424657534246578E-2</v>
      </c>
      <c r="D290" s="4">
        <f>参数!D$3/365*(净价!$A290-参数!D$4)+IF(参数!D$3/365*(净价!$A290-参数!D$4)&gt;=参数!D$3,-参数!D$3,0)-参数!D$3</f>
        <v>1.0157808219178083E-2</v>
      </c>
      <c r="E290" s="4">
        <f>参数!E$3/365*(净价!$A290-参数!E$4)+IF(参数!E$3/365*(净价!$A290-参数!E$4)&gt;=参数!E$3,-参数!E$3,0)</f>
        <v>6.2520547945205479E-2</v>
      </c>
      <c r="F290" s="4">
        <f>参数!F$3/365*(净价!$A290-参数!F$4)+IF(参数!F$3/365*(净价!$A290-参数!F$4)&gt;=参数!F$3,-参数!F$3,0)</f>
        <v>5.738520547945207E-2</v>
      </c>
    </row>
    <row r="291" spans="1:6" x14ac:dyDescent="0.15">
      <c r="A291" s="1">
        <v>42711</v>
      </c>
      <c r="B291" s="4">
        <f>参数!B$3/365*(净价!$A291-参数!B$4)+IF(参数!B$3/365*(净价!$A291-参数!B$4)&gt;=参数!B$3,-参数!B$3,0)</f>
        <v>5.9717808219178062E-2</v>
      </c>
      <c r="C291" s="4">
        <f>参数!C$3/365*(净价!$A291-参数!C$4)+IF(参数!C$3/365*(净价!$A291-参数!C$4)&gt;=参数!C$3,-参数!C$3,0)</f>
        <v>3.8657534246575351E-2</v>
      </c>
      <c r="D291" s="4">
        <f>参数!D$3/365*(净价!$A291-参数!D$4)+IF(参数!D$3/365*(净价!$A291-参数!D$4)&gt;=参数!D$3,-参数!D$3,0)-参数!D$3</f>
        <v>1.0353150684931506E-2</v>
      </c>
      <c r="E291" s="4">
        <f>参数!E$3/365*(净价!$A291-参数!E$4)+IF(参数!E$3/365*(净价!$A291-参数!E$4)&gt;=参数!E$3,-参数!E$3,0)</f>
        <v>6.2712328767123293E-2</v>
      </c>
      <c r="F291" s="4">
        <f>参数!F$3/365*(净价!$A291-参数!F$4)+IF(参数!F$3/365*(净价!$A291-参数!F$4)&gt;=参数!F$3,-参数!F$3,0)</f>
        <v>5.7573972602739734E-2</v>
      </c>
    </row>
    <row r="292" spans="1:6" x14ac:dyDescent="0.15">
      <c r="A292" s="1">
        <v>42712</v>
      </c>
      <c r="B292" s="4">
        <f>参数!B$3/365*(净价!$A292-参数!B$4)+IF(参数!B$3/365*(净价!$A292-参数!B$4)&gt;=参数!B$3,-参数!B$3,0)</f>
        <v>5.9912328767123282E-2</v>
      </c>
      <c r="C292" s="4">
        <f>参数!C$3/365*(净价!$A292-参数!C$4)+IF(参数!C$3/365*(净价!$A292-参数!C$4)&gt;=参数!C$3,-参数!C$3,0)</f>
        <v>3.8890410958904123E-2</v>
      </c>
      <c r="D292" s="4">
        <f>参数!D$3/365*(净价!$A292-参数!D$4)+IF(参数!D$3/365*(净价!$A292-参数!D$4)&gt;=参数!D$3,-参数!D$3,0)-参数!D$3</f>
        <v>1.0548493150684929E-2</v>
      </c>
      <c r="E292" s="4">
        <f>参数!E$3/365*(净价!$A292-参数!E$4)+IF(参数!E$3/365*(净价!$A292-参数!E$4)&gt;=参数!E$3,-参数!E$3,0)</f>
        <v>6.2904109589041107E-2</v>
      </c>
      <c r="F292" s="4">
        <f>参数!F$3/365*(净价!$A292-参数!F$4)+IF(参数!F$3/365*(净价!$A292-参数!F$4)&gt;=参数!F$3,-参数!F$3,0)</f>
        <v>5.7762739726027398E-2</v>
      </c>
    </row>
    <row r="293" spans="1:6" x14ac:dyDescent="0.15">
      <c r="A293" s="1">
        <v>42713</v>
      </c>
      <c r="B293" s="4">
        <f>参数!B$3/365*(净价!$A293-参数!B$4)+IF(参数!B$3/365*(净价!$A293-参数!B$4)&gt;=参数!B$3,-参数!B$3,0)</f>
        <v>6.0106849315068475E-2</v>
      </c>
      <c r="C293" s="4">
        <f>参数!C$3/365*(净价!$A293-参数!C$4)+IF(参数!C$3/365*(净价!$A293-参数!C$4)&gt;=参数!C$3,-参数!C$3,0)</f>
        <v>3.9123287671232881E-2</v>
      </c>
      <c r="D293" s="4">
        <f>参数!D$3/365*(净价!$A293-参数!D$4)+IF(参数!D$3/365*(净价!$A293-参数!D$4)&gt;=参数!D$3,-参数!D$3,0)-参数!D$3</f>
        <v>1.0743835616438352E-2</v>
      </c>
      <c r="E293" s="4">
        <f>参数!E$3/365*(净价!$A293-参数!E$4)+IF(参数!E$3/365*(净价!$A293-参数!E$4)&gt;=参数!E$3,-参数!E$3,0)</f>
        <v>6.3095890410958921E-2</v>
      </c>
      <c r="F293" s="4">
        <f>参数!F$3/365*(净价!$A293-参数!F$4)+IF(参数!F$3/365*(净价!$A293-参数!F$4)&gt;=参数!F$3,-参数!F$3,0)</f>
        <v>5.795150684931509E-2</v>
      </c>
    </row>
    <row r="294" spans="1:6" x14ac:dyDescent="0.15">
      <c r="A294" s="1">
        <v>42716</v>
      </c>
      <c r="B294" s="4">
        <f>参数!B$3/365*(净价!$A294-参数!B$4)+IF(参数!B$3/365*(净价!$A294-参数!B$4)&gt;=参数!B$3,-参数!B$3,0)</f>
        <v>6.0690410958904109E-2</v>
      </c>
      <c r="C294" s="4">
        <f>参数!C$3/365*(净价!$A294-参数!C$4)+IF(参数!C$3/365*(净价!$A294-参数!C$4)&gt;=参数!C$3,-参数!C$3,0)</f>
        <v>3.9821917808219184E-2</v>
      </c>
      <c r="D294" s="4">
        <f>参数!D$3/365*(净价!$A294-参数!D$4)+IF(参数!D$3/365*(净价!$A294-参数!D$4)&gt;=参数!D$3,-参数!D$3,0)-参数!D$3</f>
        <v>1.1329863013698621E-2</v>
      </c>
      <c r="E294" s="4">
        <f>参数!E$3/365*(净价!$A294-参数!E$4)+IF(参数!E$3/365*(净价!$A294-参数!E$4)&gt;=参数!E$3,-参数!E$3,0)</f>
        <v>6.3671232876712336E-2</v>
      </c>
      <c r="F294" s="4">
        <f>参数!F$3/365*(净价!$A294-参数!F$4)+IF(参数!F$3/365*(净价!$A294-参数!F$4)&gt;=参数!F$3,-参数!F$3,0)</f>
        <v>5.8517808219178083E-2</v>
      </c>
    </row>
    <row r="295" spans="1:6" x14ac:dyDescent="0.15">
      <c r="A295" s="1">
        <v>42717</v>
      </c>
      <c r="B295" s="4">
        <f>参数!B$3/365*(净价!$A295-参数!B$4)+IF(参数!B$3/365*(净价!$A295-参数!B$4)&gt;=参数!B$3,-参数!B$3,0)</f>
        <v>6.0884931506849302E-2</v>
      </c>
      <c r="C295" s="4">
        <f>参数!C$3/365*(净价!$A295-参数!C$4)+IF(参数!C$3/365*(净价!$A295-参数!C$4)&gt;=参数!C$3,-参数!C$3,0)</f>
        <v>4.0054794520547957E-2</v>
      </c>
      <c r="D295" s="4">
        <f>参数!D$3/365*(净价!$A295-参数!D$4)+IF(参数!D$3/365*(净价!$A295-参数!D$4)&gt;=参数!D$3,-参数!D$3,0)-参数!D$3</f>
        <v>1.1525205479452044E-2</v>
      </c>
      <c r="E295" s="4">
        <f>参数!E$3/365*(净价!$A295-参数!E$4)+IF(参数!E$3/365*(净价!$A295-参数!E$4)&gt;=参数!E$3,-参数!E$3,0)</f>
        <v>6.386301369863015E-2</v>
      </c>
      <c r="F295" s="4">
        <f>参数!F$3/365*(净价!$A295-参数!F$4)+IF(参数!F$3/365*(净价!$A295-参数!F$4)&gt;=参数!F$3,-参数!F$3,0)</f>
        <v>5.8706575342465775E-2</v>
      </c>
    </row>
    <row r="296" spans="1:6" x14ac:dyDescent="0.15">
      <c r="A296" s="1">
        <v>42718</v>
      </c>
      <c r="B296" s="4">
        <f>参数!B$3/365*(净价!$A296-参数!B$4)+IF(参数!B$3/365*(净价!$A296-参数!B$4)&gt;=参数!B$3,-参数!B$3,0)</f>
        <v>6.1079452054794522E-2</v>
      </c>
      <c r="C296" s="4">
        <f>参数!C$3/365*(净价!$A296-参数!C$4)+IF(参数!C$3/365*(净价!$A296-参数!C$4)&gt;=参数!C$3,-参数!C$3,0)</f>
        <v>4.0287671232876729E-2</v>
      </c>
      <c r="D296" s="4">
        <f>参数!D$3/365*(净价!$A296-参数!D$4)+IF(参数!D$3/365*(净价!$A296-参数!D$4)&gt;=参数!D$3,-参数!D$3,0)-参数!D$3</f>
        <v>1.1720547945205495E-2</v>
      </c>
      <c r="E296" s="4">
        <f>参数!E$3/365*(净价!$A296-参数!E$4)+IF(参数!E$3/365*(净价!$A296-参数!E$4)&gt;=参数!E$3,-参数!E$3,0)</f>
        <v>6.4054794520547964E-2</v>
      </c>
      <c r="F296" s="4">
        <f>参数!F$3/365*(净价!$A296-参数!F$4)+IF(参数!F$3/365*(净价!$A296-参数!F$4)&gt;=参数!F$3,-参数!F$3,0)</f>
        <v>5.8895342465753439E-2</v>
      </c>
    </row>
    <row r="297" spans="1:6" x14ac:dyDescent="0.15">
      <c r="A297" s="1">
        <v>42719</v>
      </c>
      <c r="B297" s="4">
        <f>参数!B$3/365*(净价!$A297-参数!B$4)+IF(参数!B$3/365*(净价!$A297-参数!B$4)&gt;=参数!B$3,-参数!B$3,0)</f>
        <v>6.1273972602739715E-2</v>
      </c>
      <c r="C297" s="4">
        <f>参数!C$3/365*(净价!$A297-参数!C$4)+IF(参数!C$3/365*(净价!$A297-参数!C$4)&gt;=参数!C$3,-参数!C$3,0)</f>
        <v>4.0520547945205501E-2</v>
      </c>
      <c r="D297" s="4">
        <f>参数!D$3/365*(净价!$A297-参数!D$4)+IF(参数!D$3/365*(净价!$A297-参数!D$4)&gt;=参数!D$3,-参数!D$3,0)-参数!D$3</f>
        <v>1.1915890410958918E-2</v>
      </c>
      <c r="E297" s="4">
        <f>参数!E$3/365*(净价!$A297-参数!E$4)+IF(参数!E$3/365*(净价!$A297-参数!E$4)&gt;=参数!E$3,-参数!E$3,0)</f>
        <v>6.424657534246575E-2</v>
      </c>
      <c r="F297" s="4">
        <f>参数!F$3/365*(净价!$A297-参数!F$4)+IF(参数!F$3/365*(净价!$A297-参数!F$4)&gt;=参数!F$3,-参数!F$3,0)</f>
        <v>5.9084109589041103E-2</v>
      </c>
    </row>
    <row r="298" spans="1:6" x14ac:dyDescent="0.15">
      <c r="A298" s="1">
        <v>42720</v>
      </c>
      <c r="B298" s="4">
        <f>参数!B$3/365*(净价!$A298-参数!B$4)+IF(参数!B$3/365*(净价!$A298-参数!B$4)&gt;=参数!B$3,-参数!B$3,0)</f>
        <v>6.1468493150684936E-2</v>
      </c>
      <c r="C298" s="4">
        <f>参数!C$3/365*(净价!$A298-参数!C$4)+IF(参数!C$3/365*(净价!$A298-参数!C$4)&gt;=参数!C$3,-参数!C$3,0)</f>
        <v>4.0753424657534246E-2</v>
      </c>
      <c r="D298" s="4">
        <f>参数!D$3/365*(净价!$A298-参数!D$4)+IF(参数!D$3/365*(净价!$A298-参数!D$4)&gt;=参数!D$3,-参数!D$3,0)-参数!D$3</f>
        <v>1.2111232876712341E-2</v>
      </c>
      <c r="E298" s="4">
        <f>参数!E$3/365*(净价!$A298-参数!E$4)+IF(参数!E$3/365*(净价!$A298-参数!E$4)&gt;=参数!E$3,-参数!E$3,0)</f>
        <v>6.4438356164383565E-2</v>
      </c>
      <c r="F298" s="4">
        <f>参数!F$3/365*(净价!$A298-参数!F$4)+IF(参数!F$3/365*(净价!$A298-参数!F$4)&gt;=参数!F$3,-参数!F$3,0)</f>
        <v>5.9272876712328768E-2</v>
      </c>
    </row>
    <row r="299" spans="1:6" x14ac:dyDescent="0.15">
      <c r="A299" s="1">
        <v>42723</v>
      </c>
      <c r="B299" s="4">
        <f>参数!B$3/365*(净价!$A299-参数!B$4)+IF(参数!B$3/365*(净价!$A299-参数!B$4)&gt;=参数!B$3,-参数!B$3,0)</f>
        <v>6.2052054794520542E-2</v>
      </c>
      <c r="C299" s="4">
        <f>参数!C$3/365*(净价!$A299-参数!C$4)+IF(参数!C$3/365*(净价!$A299-参数!C$4)&gt;=参数!C$3,-参数!C$3,0)</f>
        <v>4.1452054794520563E-2</v>
      </c>
      <c r="D299" s="4">
        <f>参数!D$3/365*(净价!$A299-参数!D$4)+IF(参数!D$3/365*(净价!$A299-参数!D$4)&gt;=参数!D$3,-参数!D$3,0)-参数!D$3</f>
        <v>1.269726027397261E-2</v>
      </c>
      <c r="E299" s="4">
        <f>参数!E$3/365*(净价!$A299-参数!E$4)+IF(参数!E$3/365*(净价!$A299-参数!E$4)&gt;=参数!E$3,-参数!E$3,0)</f>
        <v>6.5013698630137007E-2</v>
      </c>
      <c r="F299" s="4">
        <f>参数!F$3/365*(净价!$A299-参数!F$4)+IF(参数!F$3/365*(净价!$A299-参数!F$4)&gt;=参数!F$3,-参数!F$3,0)</f>
        <v>5.9839178082191788E-2</v>
      </c>
    </row>
    <row r="300" spans="1:6" x14ac:dyDescent="0.15">
      <c r="A300" s="1">
        <v>42724</v>
      </c>
      <c r="B300" s="4">
        <f>参数!B$3/365*(净价!$A300-参数!B$4)+IF(参数!B$3/365*(净价!$A300-参数!B$4)&gt;=参数!B$3,-参数!B$3,0)</f>
        <v>6.2246575342465735E-2</v>
      </c>
      <c r="C300" s="4">
        <f>参数!C$3/365*(净价!$A300-参数!C$4)+IF(参数!C$3/365*(净价!$A300-参数!C$4)&gt;=参数!C$3,-参数!C$3,0)</f>
        <v>4.1684931506849335E-2</v>
      </c>
      <c r="D300" s="4">
        <f>参数!D$3/365*(净价!$A300-参数!D$4)+IF(参数!D$3/365*(净价!$A300-参数!D$4)&gt;=参数!D$3,-参数!D$3,0)-参数!D$3</f>
        <v>1.2892602739726033E-2</v>
      </c>
      <c r="E300" s="4">
        <f>参数!E$3/365*(净价!$A300-参数!E$4)+IF(参数!E$3/365*(净价!$A300-参数!E$4)&gt;=参数!E$3,-参数!E$3,0)</f>
        <v>6.5205479452054793E-2</v>
      </c>
      <c r="F300" s="4">
        <f>参数!F$3/365*(净价!$A300-参数!F$4)+IF(参数!F$3/365*(净价!$A300-参数!F$4)&gt;=参数!F$3,-参数!F$3,0)</f>
        <v>6.0027945205479452E-2</v>
      </c>
    </row>
    <row r="301" spans="1:6" x14ac:dyDescent="0.15">
      <c r="A301" s="1">
        <v>42725</v>
      </c>
      <c r="B301" s="4">
        <f>参数!B$3/365*(净价!$A301-参数!B$4)+IF(参数!B$3/365*(净价!$A301-参数!B$4)&gt;=参数!B$3,-参数!B$3,0)</f>
        <v>6.2441095890410955E-2</v>
      </c>
      <c r="C301" s="4">
        <f>参数!C$3/365*(净价!$A301-参数!C$4)+IF(参数!C$3/365*(净价!$A301-参数!C$4)&gt;=参数!C$3,-参数!C$3,0)</f>
        <v>4.1917808219178079E-2</v>
      </c>
      <c r="D301" s="4">
        <f>参数!D$3/365*(净价!$A301-参数!D$4)+IF(参数!D$3/365*(净价!$A301-参数!D$4)&gt;=参数!D$3,-参数!D$3,0)-参数!D$3</f>
        <v>1.3087945205479457E-2</v>
      </c>
      <c r="E301" s="4">
        <f>参数!E$3/365*(净价!$A301-参数!E$4)+IF(参数!E$3/365*(净价!$A301-参数!E$4)&gt;=参数!E$3,-参数!E$3,0)</f>
        <v>6.5397260273972607E-2</v>
      </c>
      <c r="F301" s="4">
        <f>参数!F$3/365*(净价!$A301-参数!F$4)+IF(参数!F$3/365*(净价!$A301-参数!F$4)&gt;=参数!F$3,-参数!F$3,0)</f>
        <v>6.0216712328767144E-2</v>
      </c>
    </row>
    <row r="302" spans="1:6" x14ac:dyDescent="0.15">
      <c r="A302" s="1">
        <v>42726</v>
      </c>
      <c r="B302" s="4">
        <f>参数!B$3/365*(净价!$A302-参数!B$4)+IF(参数!B$3/365*(净价!$A302-参数!B$4)&gt;=参数!B$3,-参数!B$3,0)</f>
        <v>6.2635616438356148E-2</v>
      </c>
      <c r="C302" s="4">
        <f>参数!C$3/365*(净价!$A302-参数!C$4)+IF(参数!C$3/365*(净价!$A302-参数!C$4)&gt;=参数!C$3,-参数!C$3,0)</f>
        <v>4.2150684931506852E-2</v>
      </c>
      <c r="D302" s="4">
        <f>参数!D$3/365*(净价!$A302-参数!D$4)+IF(参数!D$3/365*(净价!$A302-参数!D$4)&gt;=参数!D$3,-参数!D$3,0)-参数!D$3</f>
        <v>1.328328767123288E-2</v>
      </c>
      <c r="E302" s="4">
        <f>参数!E$3/365*(净价!$A302-参数!E$4)+IF(参数!E$3/365*(净价!$A302-参数!E$4)&gt;=参数!E$3,-参数!E$3,0)</f>
        <v>6.5589041095890421E-2</v>
      </c>
      <c r="F302" s="4">
        <f>参数!F$3/365*(净价!$A302-参数!F$4)+IF(参数!F$3/365*(净价!$A302-参数!F$4)&gt;=参数!F$3,-参数!F$3,0)</f>
        <v>6.0405479452054808E-2</v>
      </c>
    </row>
    <row r="303" spans="1:6" x14ac:dyDescent="0.15">
      <c r="A303" s="1">
        <v>42727</v>
      </c>
      <c r="B303" s="4">
        <f>参数!B$3/365*(净价!$A303-参数!B$4)+IF(参数!B$3/365*(净价!$A303-参数!B$4)&gt;=参数!B$3,-参数!B$3,0)</f>
        <v>6.2830136986301369E-2</v>
      </c>
      <c r="C303" s="4">
        <f>参数!C$3/365*(净价!$A303-参数!C$4)+IF(参数!C$3/365*(净价!$A303-参数!C$4)&gt;=参数!C$3,-参数!C$3,0)</f>
        <v>4.2383561643835624E-2</v>
      </c>
      <c r="D303" s="4">
        <f>参数!D$3/365*(净价!$A303-参数!D$4)+IF(参数!D$3/365*(净价!$A303-参数!D$4)&gt;=参数!D$3,-参数!D$3,0)-参数!D$3</f>
        <v>1.3478630136986303E-2</v>
      </c>
      <c r="E303" s="4">
        <f>参数!E$3/365*(净价!$A303-参数!E$4)+IF(参数!E$3/365*(净价!$A303-参数!E$4)&gt;=参数!E$3,-参数!E$3,0)</f>
        <v>6.5780821917808235E-2</v>
      </c>
      <c r="F303" s="4">
        <f>参数!F$3/365*(净价!$A303-参数!F$4)+IF(参数!F$3/365*(净价!$A303-参数!F$4)&gt;=参数!F$3,-参数!F$3,0)</f>
        <v>6.0594246575342472E-2</v>
      </c>
    </row>
    <row r="304" spans="1:6" x14ac:dyDescent="0.15">
      <c r="A304" s="1">
        <v>42730</v>
      </c>
      <c r="B304" s="4">
        <f>参数!B$3/365*(净价!$A304-参数!B$4)+IF(参数!B$3/365*(净价!$A304-参数!B$4)&gt;=参数!B$3,-参数!B$3,0)</f>
        <v>6.3413698630136975E-2</v>
      </c>
      <c r="C304" s="4">
        <f>参数!C$3/365*(净价!$A304-参数!C$4)+IF(参数!C$3/365*(净价!$A304-参数!C$4)&gt;=参数!C$3,-参数!C$3,0)</f>
        <v>4.3082191780821913E-2</v>
      </c>
      <c r="D304" s="4">
        <f>参数!D$3/365*(净价!$A304-参数!D$4)+IF(参数!D$3/365*(净价!$A304-参数!D$4)&gt;=参数!D$3,-参数!D$3,0)-参数!D$3</f>
        <v>1.4064657534246572E-2</v>
      </c>
      <c r="E304" s="4">
        <f>参数!E$3/365*(净价!$A304-参数!E$4)+IF(参数!E$3/365*(净价!$A304-参数!E$4)&gt;=参数!E$3,-参数!E$3,0)</f>
        <v>6.635616438356165E-2</v>
      </c>
      <c r="F304" s="4">
        <f>参数!F$3/365*(净价!$A304-参数!F$4)+IF(参数!F$3/365*(净价!$A304-参数!F$4)&gt;=参数!F$3,-参数!F$3,0)</f>
        <v>6.1160547945205493E-2</v>
      </c>
    </row>
    <row r="305" spans="1:6" x14ac:dyDescent="0.15">
      <c r="A305" s="1">
        <v>42731</v>
      </c>
      <c r="B305" s="4">
        <f>参数!B$3/365*(净价!$A305-参数!B$4)+IF(参数!B$3/365*(净价!$A305-参数!B$4)&gt;=参数!B$3,-参数!B$3,0)</f>
        <v>6.3608219178082195E-2</v>
      </c>
      <c r="C305" s="4">
        <f>参数!C$3/365*(净价!$A305-参数!C$4)+IF(参数!C$3/365*(净价!$A305-参数!C$4)&gt;=参数!C$3,-参数!C$3,0)</f>
        <v>4.3315068493150685E-2</v>
      </c>
      <c r="D305" s="4">
        <f>参数!D$3/365*(净价!$A305-参数!D$4)+IF(参数!D$3/365*(净价!$A305-参数!D$4)&gt;=参数!D$3,-参数!D$3,0)-参数!D$3</f>
        <v>1.4259999999999995E-2</v>
      </c>
      <c r="E305" s="4">
        <f>参数!E$3/365*(净价!$A305-参数!E$4)+IF(参数!E$3/365*(净价!$A305-参数!E$4)&gt;=参数!E$3,-参数!E$3,0)</f>
        <v>6.6547945205479464E-2</v>
      </c>
      <c r="F305" s="4">
        <f>参数!F$3/365*(净价!$A305-参数!F$4)+IF(参数!F$3/365*(净价!$A305-参数!F$4)&gt;=参数!F$3,-参数!F$3,0)</f>
        <v>6.1349315068493157E-2</v>
      </c>
    </row>
    <row r="306" spans="1:6" x14ac:dyDescent="0.15">
      <c r="A306" s="1">
        <v>42732</v>
      </c>
      <c r="B306" s="4">
        <f>参数!B$3/365*(净价!$A306-参数!B$4)+IF(参数!B$3/365*(净价!$A306-参数!B$4)&gt;=参数!B$3,-参数!B$3,0)</f>
        <v>6.3802739726027388E-2</v>
      </c>
      <c r="C306" s="4">
        <f>参数!C$3/365*(净价!$A306-参数!C$4)+IF(参数!C$3/365*(净价!$A306-参数!C$4)&gt;=参数!C$3,-参数!C$3,0)</f>
        <v>4.3547945205479457E-2</v>
      </c>
      <c r="D306" s="4">
        <f>参数!D$3/365*(净价!$A306-参数!D$4)+IF(参数!D$3/365*(净价!$A306-参数!D$4)&gt;=参数!D$3,-参数!D$3,0)-参数!D$3</f>
        <v>1.4455342465753418E-2</v>
      </c>
      <c r="E306" s="4">
        <f>参数!E$3/365*(净价!$A306-参数!E$4)+IF(参数!E$3/365*(净价!$A306-参数!E$4)&gt;=参数!E$3,-参数!E$3,0)</f>
        <v>6.6739726027397278E-2</v>
      </c>
      <c r="F306" s="4">
        <f>参数!F$3/365*(净价!$A306-参数!F$4)+IF(参数!F$3/365*(净价!$A306-参数!F$4)&gt;=参数!F$3,-参数!F$3,0)</f>
        <v>6.1538082191780821E-2</v>
      </c>
    </row>
    <row r="307" spans="1:6" x14ac:dyDescent="0.15">
      <c r="A307" s="1">
        <v>42733</v>
      </c>
      <c r="B307" s="4">
        <f>参数!B$3/365*(净价!$A307-参数!B$4)+IF(参数!B$3/365*(净价!$A307-参数!B$4)&gt;=参数!B$3,-参数!B$3,0)</f>
        <v>6.3997260273972609E-2</v>
      </c>
      <c r="C307" s="4">
        <f>参数!C$3/365*(净价!$A307-参数!C$4)+IF(参数!C$3/365*(净价!$A307-参数!C$4)&gt;=参数!C$3,-参数!C$3,0)</f>
        <v>4.378082191780823E-2</v>
      </c>
      <c r="D307" s="4">
        <f>参数!D$3/365*(净价!$A307-参数!D$4)+IF(参数!D$3/365*(净价!$A307-参数!D$4)&gt;=参数!D$3,-参数!D$3,0)-参数!D$3</f>
        <v>1.4650684931506841E-2</v>
      </c>
      <c r="E307" s="4">
        <f>参数!E$3/365*(净价!$A307-参数!E$4)+IF(参数!E$3/365*(净价!$A307-参数!E$4)&gt;=参数!E$3,-参数!E$3,0)</f>
        <v>6.6931506849315064E-2</v>
      </c>
      <c r="F307" s="4">
        <f>参数!F$3/365*(净价!$A307-参数!F$4)+IF(参数!F$3/365*(净价!$A307-参数!F$4)&gt;=参数!F$3,-参数!F$3,0)</f>
        <v>6.1726849315068513E-2</v>
      </c>
    </row>
    <row r="308" spans="1:6" x14ac:dyDescent="0.15">
      <c r="A308" s="1">
        <v>42734</v>
      </c>
      <c r="B308" s="4">
        <f>参数!B$3/365*(净价!$A308-参数!B$4)+IF(参数!B$3/365*(净价!$A308-参数!B$4)&gt;=参数!B$3,-参数!B$3,0)</f>
        <v>6.4191780821917802E-2</v>
      </c>
      <c r="C308" s="4">
        <f>参数!C$3/365*(净价!$A308-参数!C$4)+IF(参数!C$3/365*(净价!$A308-参数!C$4)&gt;=参数!C$3,-参数!C$3,0)</f>
        <v>4.4013698630137002E-2</v>
      </c>
      <c r="D308" s="4">
        <f>参数!D$3/365*(净价!$A308-参数!D$4)+IF(参数!D$3/365*(净价!$A308-参数!D$4)&gt;=参数!D$3,-参数!D$3,0)-参数!D$3</f>
        <v>1.4846027397260264E-2</v>
      </c>
      <c r="E308" s="4">
        <f>参数!E$3/365*(净价!$A308-参数!E$4)+IF(参数!E$3/365*(净价!$A308-参数!E$4)&gt;=参数!E$3,-参数!E$3,0)</f>
        <v>6.7123287671232879E-2</v>
      </c>
      <c r="F308" s="4">
        <f>参数!F$3/365*(净价!$A308-参数!F$4)+IF(参数!F$3/365*(净价!$A308-参数!F$4)&gt;=参数!F$3,-参数!F$3,0)</f>
        <v>6.1915616438356177E-2</v>
      </c>
    </row>
    <row r="309" spans="1:6" x14ac:dyDescent="0.15">
      <c r="A309" s="1">
        <v>42738</v>
      </c>
      <c r="B309" s="4">
        <f>参数!B$3/365*(净价!$A309-参数!B$4)+IF(参数!B$3/365*(净价!$A309-参数!B$4)&gt;=参数!B$3,-参数!B$3,0)</f>
        <v>6.4969863013698628E-2</v>
      </c>
      <c r="C309" s="4">
        <f>参数!C$3/365*(净价!$A309-参数!C$4)+IF(参数!C$3/365*(净价!$A309-参数!C$4)&gt;=参数!C$3,-参数!C$3,0)</f>
        <v>4.4945205479452063E-2</v>
      </c>
      <c r="D309" s="4">
        <f>参数!D$3/365*(净价!$A309-参数!D$4)+IF(参数!D$3/365*(净价!$A309-参数!D$4)&gt;=参数!D$3,-参数!D$3,0)-参数!D$3</f>
        <v>1.5627397260273984E-2</v>
      </c>
      <c r="E309" s="4">
        <f>参数!E$3/365*(净价!$A309-参数!E$4)+IF(参数!E$3/365*(净价!$A309-参数!E$4)&gt;=参数!E$3,-参数!E$3,0)</f>
        <v>6.7890410958904107E-2</v>
      </c>
      <c r="F309" s="4">
        <f>参数!F$3/365*(净价!$A309-参数!F$4)+IF(参数!F$3/365*(净价!$A309-参数!F$4)&gt;=参数!F$3,-参数!F$3,0)</f>
        <v>6.2670684931506862E-2</v>
      </c>
    </row>
    <row r="310" spans="1:6" x14ac:dyDescent="0.15">
      <c r="A310" s="1">
        <v>42739</v>
      </c>
      <c r="B310" s="4">
        <f>参数!B$3/365*(净价!$A310-参数!B$4)+IF(参数!B$3/365*(净价!$A310-参数!B$4)&gt;=参数!B$3,-参数!B$3,0)</f>
        <v>6.5164383561643821E-2</v>
      </c>
      <c r="C310" s="4">
        <f>参数!C$3/365*(净价!$A310-参数!C$4)+IF(参数!C$3/365*(净价!$A310-参数!C$4)&gt;=参数!C$3,-参数!C$3,0)</f>
        <v>4.5178082191780836E-2</v>
      </c>
      <c r="D310" s="4">
        <f>参数!D$3/365*(净价!$A310-参数!D$4)+IF(参数!D$3/365*(净价!$A310-参数!D$4)&gt;=参数!D$3,-参数!D$3,0)-参数!D$3</f>
        <v>1.5822739726027407E-2</v>
      </c>
      <c r="E310" s="4">
        <f>参数!E$3/365*(净价!$A310-参数!E$4)+IF(参数!E$3/365*(净价!$A310-参数!E$4)&gt;=参数!E$3,-参数!E$3,0)</f>
        <v>6.8082191780821921E-2</v>
      </c>
      <c r="F310" s="4">
        <f>参数!F$3/365*(净价!$A310-参数!F$4)+IF(参数!F$3/365*(净价!$A310-参数!F$4)&gt;=参数!F$3,-参数!F$3,0)</f>
        <v>6.2859452054794526E-2</v>
      </c>
    </row>
    <row r="311" spans="1:6" x14ac:dyDescent="0.15">
      <c r="A311" s="1">
        <v>42740</v>
      </c>
      <c r="B311" s="4">
        <f>参数!B$3/365*(净价!$A311-参数!B$4)+IF(参数!B$3/365*(净价!$A311-参数!B$4)&gt;=参数!B$3,-参数!B$3,0)</f>
        <v>6.5358904109589042E-2</v>
      </c>
      <c r="C311" s="4">
        <f>参数!C$3/365*(净价!$A311-参数!C$4)+IF(参数!C$3/365*(净价!$A311-参数!C$4)&gt;=参数!C$3,-参数!C$3,0)</f>
        <v>4.5410958904109608E-2</v>
      </c>
      <c r="D311" s="4">
        <f>参数!D$3/365*(净价!$A311-参数!D$4)+IF(参数!D$3/365*(净价!$A311-参数!D$4)&gt;=参数!D$3,-参数!D$3,0)-参数!D$3</f>
        <v>1.601808219178083E-2</v>
      </c>
      <c r="E311" s="4">
        <f>参数!E$3/365*(净价!$A311-参数!E$4)+IF(参数!E$3/365*(净价!$A311-参数!E$4)&gt;=参数!E$3,-参数!E$3,0)</f>
        <v>6.8273972602739735E-2</v>
      </c>
      <c r="F311" s="4">
        <f>参数!F$3/365*(净价!$A311-参数!F$4)+IF(参数!F$3/365*(净价!$A311-参数!F$4)&gt;=参数!F$3,-参数!F$3,0)</f>
        <v>6.304821917808219E-2</v>
      </c>
    </row>
    <row r="312" spans="1:6" x14ac:dyDescent="0.15">
      <c r="A312" s="1">
        <v>42741</v>
      </c>
      <c r="B312" s="4">
        <f>参数!B$3/365*(净价!$A312-参数!B$4)+IF(参数!B$3/365*(净价!$A312-参数!B$4)&gt;=参数!B$3,-参数!B$3,0)</f>
        <v>6.5553424657534234E-2</v>
      </c>
      <c r="C312" s="4">
        <f>参数!C$3/365*(净价!$A312-参数!C$4)+IF(参数!C$3/365*(净价!$A312-参数!C$4)&gt;=参数!C$3,-参数!C$3,0)</f>
        <v>4.5643835616438352E-2</v>
      </c>
      <c r="D312" s="4">
        <f>参数!D$3/365*(净价!$A312-参数!D$4)+IF(参数!D$3/365*(净价!$A312-参数!D$4)&gt;=参数!D$3,-参数!D$3,0)-参数!D$3</f>
        <v>1.6213424657534253E-2</v>
      </c>
      <c r="E312" s="4">
        <f>参数!E$3/365*(净价!$A312-参数!E$4)+IF(参数!E$3/365*(净价!$A312-参数!E$4)&gt;=参数!E$3,-参数!E$3,0)</f>
        <v>6.8465753424657549E-2</v>
      </c>
      <c r="F312" s="4">
        <f>参数!F$3/365*(净价!$A312-参数!F$4)+IF(参数!F$3/365*(净价!$A312-参数!F$4)&gt;=参数!F$3,-参数!F$3,0)</f>
        <v>6.3236986301369882E-2</v>
      </c>
    </row>
    <row r="313" spans="1:6" x14ac:dyDescent="0.15">
      <c r="A313" s="1">
        <v>42744</v>
      </c>
      <c r="B313" s="4">
        <f>参数!B$3/365*(净价!$A313-参数!B$4)+IF(参数!B$3/365*(净价!$A313-参数!B$4)&gt;=参数!B$3,-参数!B$3,0)</f>
        <v>6.6136986301369868E-2</v>
      </c>
      <c r="C313" s="4">
        <f>参数!C$3/365*(净价!$A313-参数!C$4)+IF(参数!C$3/365*(净价!$A313-参数!C$4)&gt;=参数!C$3,-参数!C$3,0)</f>
        <v>4.6342465753424669E-2</v>
      </c>
      <c r="D313" s="4">
        <f>参数!D$3/365*(净价!$A313-参数!D$4)+IF(参数!D$3/365*(净价!$A313-参数!D$4)&gt;=参数!D$3,-参数!D$3,0)-参数!D$3</f>
        <v>1.6799452054794523E-2</v>
      </c>
      <c r="E313" s="4">
        <f>参数!E$3/365*(净价!$A313-参数!E$4)+IF(参数!E$3/365*(净价!$A313-参数!E$4)&gt;=参数!E$3,-参数!E$3,0)</f>
        <v>6.9041095890410964E-2</v>
      </c>
      <c r="F313" s="4">
        <f>参数!F$3/365*(净价!$A313-参数!F$4)+IF(参数!F$3/365*(净价!$A313-参数!F$4)&gt;=参数!F$3,-参数!F$3,0)</f>
        <v>6.3803287671232875E-2</v>
      </c>
    </row>
    <row r="314" spans="1:6" x14ac:dyDescent="0.15">
      <c r="A314" s="1">
        <v>42745</v>
      </c>
      <c r="B314" s="4">
        <f>参数!B$3/365*(净价!$A314-参数!B$4)+IF(参数!B$3/365*(净价!$A314-参数!B$4)&gt;=参数!B$3,-参数!B$3,0)</f>
        <v>6.6331506849315061E-2</v>
      </c>
      <c r="C314" s="4">
        <f>参数!C$3/365*(净价!$A314-参数!C$4)+IF(参数!C$3/365*(净价!$A314-参数!C$4)&gt;=参数!C$3,-参数!C$3,0)</f>
        <v>4.6575342465753442E-2</v>
      </c>
      <c r="D314" s="4">
        <f>参数!D$3/365*(净价!$A314-参数!D$4)+IF(参数!D$3/365*(净价!$A314-参数!D$4)&gt;=参数!D$3,-参数!D$3,0)-参数!D$3</f>
        <v>1.6994794520547946E-2</v>
      </c>
      <c r="E314" s="4">
        <f>参数!E$3/365*(净价!$A314-参数!E$4)+IF(参数!E$3/365*(净价!$A314-参数!E$4)&gt;=参数!E$3,-参数!E$3,0)</f>
        <v>6.9232876712328778E-2</v>
      </c>
      <c r="F314" s="4">
        <f>参数!F$3/365*(净价!$A314-参数!F$4)+IF(参数!F$3/365*(净价!$A314-参数!F$4)&gt;=参数!F$3,-参数!F$3,0)</f>
        <v>6.3992054794520567E-2</v>
      </c>
    </row>
    <row r="315" spans="1:6" x14ac:dyDescent="0.15">
      <c r="A315" s="1">
        <v>42746</v>
      </c>
      <c r="B315" s="4">
        <f>参数!B$3/365*(净价!$A315-参数!B$4)+IF(参数!B$3/365*(净价!$A315-参数!B$4)&gt;=参数!B$3,-参数!B$3,0)</f>
        <v>6.6526027397260254E-2</v>
      </c>
      <c r="C315" s="4">
        <f>参数!C$3/365*(净价!$A315-参数!C$4)+IF(参数!C$3/365*(净价!$A315-参数!C$4)&gt;=参数!C$3,-参数!C$3,0)</f>
        <v>4.6808219178082214E-2</v>
      </c>
      <c r="D315" s="4">
        <f>参数!D$3/365*(净价!$A315-参数!D$4)+IF(参数!D$3/365*(净价!$A315-参数!D$4)&gt;=参数!D$3,-参数!D$3,0)-参数!D$3</f>
        <v>1.7190136986301369E-2</v>
      </c>
      <c r="E315" s="4">
        <f>参数!E$3/365*(净价!$A315-参数!E$4)+IF(参数!E$3/365*(净价!$A315-参数!E$4)&gt;=参数!E$3,-参数!E$3,0)</f>
        <v>6.9424657534246592E-2</v>
      </c>
      <c r="F315" s="4">
        <f>参数!F$3/365*(净价!$A315-参数!F$4)+IF(参数!F$3/365*(净价!$A315-参数!F$4)&gt;=参数!F$3,-参数!F$3,0)</f>
        <v>6.4180821917808231E-2</v>
      </c>
    </row>
    <row r="316" spans="1:6" x14ac:dyDescent="0.15">
      <c r="A316" s="1">
        <v>42747</v>
      </c>
      <c r="B316" s="4">
        <f>参数!B$3/365*(净价!$A316-参数!B$4)+IF(参数!B$3/365*(净价!$A316-参数!B$4)&gt;=参数!B$3,-参数!B$3,0)</f>
        <v>6.6720547945205474E-2</v>
      </c>
      <c r="C316" s="4">
        <f>参数!C$3/365*(净价!$A316-参数!C$4)+IF(参数!C$3/365*(净价!$A316-参数!C$4)&gt;=参数!C$3,-参数!C$3,0)</f>
        <v>4.7041095890410958E-2</v>
      </c>
      <c r="D316" s="4">
        <f>参数!D$3/365*(净价!$A316-参数!D$4)+IF(参数!D$3/365*(净价!$A316-参数!D$4)&gt;=参数!D$3,-参数!D$3,0)-参数!D$3</f>
        <v>1.7385479452054792E-2</v>
      </c>
      <c r="E316" s="4">
        <f>参数!E$3/365*(净价!$A316-参数!E$4)+IF(参数!E$3/365*(净价!$A316-参数!E$4)&gt;=参数!E$3,-参数!E$3,0)</f>
        <v>6.9616438356164378E-2</v>
      </c>
      <c r="F316" s="4">
        <f>参数!F$3/365*(净价!$A316-参数!F$4)+IF(参数!F$3/365*(净价!$A316-参数!F$4)&gt;=参数!F$3,-参数!F$3,0)</f>
        <v>6.4369589041095895E-2</v>
      </c>
    </row>
    <row r="317" spans="1:6" x14ac:dyDescent="0.15">
      <c r="A317" s="1">
        <v>42748</v>
      </c>
      <c r="B317" s="4">
        <f>参数!B$3/365*(净价!$A317-参数!B$4)+IF(参数!B$3/365*(净价!$A317-参数!B$4)&gt;=参数!B$3,-参数!B$3,0)</f>
        <v>6.6915068493150667E-2</v>
      </c>
      <c r="C317" s="4">
        <f>参数!C$3/365*(净价!$A317-参数!C$4)+IF(参数!C$3/365*(净价!$A317-参数!C$4)&gt;=参数!C$3,-参数!C$3,0)</f>
        <v>4.7273972602739731E-2</v>
      </c>
      <c r="D317" s="4">
        <f>参数!D$3/365*(净价!$A317-参数!D$4)+IF(参数!D$3/365*(净价!$A317-参数!D$4)&gt;=参数!D$3,-参数!D$3,0)-参数!D$3</f>
        <v>1.7580821917808215E-2</v>
      </c>
      <c r="E317" s="4">
        <f>参数!E$3/365*(净价!$A317-参数!E$4)+IF(参数!E$3/365*(净价!$A317-参数!E$4)&gt;=参数!E$3,-参数!E$3,0)</f>
        <v>6.9808219178082193E-2</v>
      </c>
      <c r="F317" s="4">
        <f>参数!F$3/365*(净价!$A317-参数!F$4)+IF(参数!F$3/365*(净价!$A317-参数!F$4)&gt;=参数!F$3,-参数!F$3,0)</f>
        <v>6.4558356164383587E-2</v>
      </c>
    </row>
    <row r="318" spans="1:6" x14ac:dyDescent="0.15">
      <c r="A318" s="1">
        <v>42751</v>
      </c>
      <c r="B318" s="4">
        <f>参数!B$3/365*(净价!$A318-参数!B$4)+IF(参数!B$3/365*(净价!$A318-参数!B$4)&gt;=参数!B$3,-参数!B$3,0)</f>
        <v>6.7498630136986301E-2</v>
      </c>
      <c r="C318" s="4">
        <f>参数!C$3/365*(净价!$A318-参数!C$4)+IF(参数!C$3/365*(净价!$A318-参数!C$4)&gt;=参数!C$3,-参数!C$3,0)</f>
        <v>4.7972602739726047E-2</v>
      </c>
      <c r="D318" s="4">
        <f>参数!D$3/365*(净价!$A318-参数!D$4)+IF(参数!D$3/365*(净价!$A318-参数!D$4)&gt;=参数!D$3,-参数!D$3,0)-参数!D$3</f>
        <v>1.8166849315068484E-2</v>
      </c>
      <c r="E318" s="4">
        <f>参数!E$3/365*(净价!$A318-参数!E$4)+IF(参数!E$3/365*(净价!$A318-参数!E$4)&gt;=参数!E$3,-参数!E$3,0)-参数!E$3</f>
        <v>3.8356164383562819E-4</v>
      </c>
      <c r="F318" s="4">
        <f>参数!F$3/365*(净价!$A318-参数!F$4)+IF(参数!F$3/365*(净价!$A318-参数!F$4)&gt;=参数!F$3,-参数!F$3,0)</f>
        <v>6.512465753424658E-2</v>
      </c>
    </row>
    <row r="319" spans="1:6" x14ac:dyDescent="0.15">
      <c r="A319" s="1">
        <v>42752</v>
      </c>
      <c r="B319" s="4">
        <f>参数!B$3/365*(净价!$A319-参数!B$4)+IF(参数!B$3/365*(净价!$A319-参数!B$4)&gt;=参数!B$3,-参数!B$3,0)</f>
        <v>6.7693150684931494E-2</v>
      </c>
      <c r="C319" s="4">
        <f>参数!C$3/365*(净价!$A319-参数!C$4)+IF(参数!C$3/365*(净价!$A319-参数!C$4)&gt;=参数!C$3,-参数!C$3,0)</f>
        <v>4.8205479452054792E-2</v>
      </c>
      <c r="D319" s="4">
        <f>参数!D$3/365*(净价!$A319-参数!D$4)+IF(参数!D$3/365*(净价!$A319-参数!D$4)&gt;=参数!D$3,-参数!D$3,0)-参数!D$3</f>
        <v>1.8362191780821907E-2</v>
      </c>
      <c r="E319" s="4">
        <f>参数!E$3/365*(净价!$A319-参数!E$4)+IF(参数!E$3/365*(净价!$A319-参数!E$4)&gt;=参数!E$3,-参数!E$3,0)-参数!E$3</f>
        <v>5.7534246575341452E-4</v>
      </c>
      <c r="F319" s="4">
        <f>参数!F$3/365*(净价!$A319-参数!F$4)+IF(参数!F$3/365*(净价!$A319-参数!F$4)&gt;=参数!F$3,-参数!F$3,0)</f>
        <v>6.5313424657534272E-2</v>
      </c>
    </row>
    <row r="320" spans="1:6" x14ac:dyDescent="0.15">
      <c r="A320" s="1">
        <v>42753</v>
      </c>
      <c r="B320" s="4">
        <f>参数!B$3/365*(净价!$A320-参数!B$4)+IF(参数!B$3/365*(净价!$A320-参数!B$4)&gt;=参数!B$3,-参数!B$3,0)</f>
        <v>6.7887671232876715E-2</v>
      </c>
      <c r="C320" s="4">
        <f>参数!C$3/365*(净价!$A320-参数!C$4)+IF(参数!C$3/365*(净价!$A320-参数!C$4)&gt;=参数!C$3,-参数!C$3,0)</f>
        <v>4.8438356164383564E-2</v>
      </c>
      <c r="D320" s="4">
        <f>参数!D$3/365*(净价!$A320-参数!D$4)+IF(参数!D$3/365*(净价!$A320-参数!D$4)&gt;=参数!D$3,-参数!D$3,0)-参数!D$3</f>
        <v>1.8557534246575358E-2</v>
      </c>
      <c r="E320" s="4">
        <f>参数!E$3/365*(净价!$A320-参数!E$4)+IF(参数!E$3/365*(净价!$A320-参数!E$4)&gt;=参数!E$3,-参数!E$3,0)-参数!E$3</f>
        <v>7.6712328767122862E-4</v>
      </c>
      <c r="F320" s="4">
        <f>参数!F$3/365*(净价!$A320-参数!F$4)+IF(参数!F$3/365*(净价!$A320-参数!F$4)&gt;=参数!F$3,-参数!F$3,0)</f>
        <v>6.5502191780821936E-2</v>
      </c>
    </row>
    <row r="321" spans="1:6" x14ac:dyDescent="0.15">
      <c r="A321" s="1">
        <v>42754</v>
      </c>
      <c r="B321" s="4">
        <f>参数!B$3/365*(净价!$A321-参数!B$4)+IF(参数!B$3/365*(净价!$A321-参数!B$4)&gt;=参数!B$3,-参数!B$3,0)</f>
        <v>6.8082191780821907E-2</v>
      </c>
      <c r="C321" s="4">
        <f>参数!C$3/365*(净价!$A321-参数!C$4)+IF(参数!C$3/365*(净价!$A321-参数!C$4)&gt;=参数!C$3,-参数!C$3,0)</f>
        <v>4.8671232876712336E-2</v>
      </c>
      <c r="D321" s="4">
        <f>参数!D$3/365*(净价!$A321-参数!D$4)+IF(参数!D$3/365*(净价!$A321-参数!D$4)&gt;=参数!D$3,-参数!D$3,0)-参数!D$3</f>
        <v>1.8752876712328781E-2</v>
      </c>
      <c r="E321" s="4">
        <f>参数!E$3/365*(净价!$A321-参数!E$4)+IF(参数!E$3/365*(净价!$A321-参数!E$4)&gt;=参数!E$3,-参数!E$3,0)-参数!E$3</f>
        <v>9.5890410958904271E-4</v>
      </c>
      <c r="F321" s="4">
        <f>参数!F$3/365*(净价!$A321-参数!F$4)+IF(参数!F$3/365*(净价!$A321-参数!F$4)&gt;=参数!F$3,-参数!F$3,0)</f>
        <v>6.56909589041096E-2</v>
      </c>
    </row>
    <row r="322" spans="1:6" x14ac:dyDescent="0.15">
      <c r="A322" s="1">
        <v>42755</v>
      </c>
      <c r="B322" s="4">
        <f>参数!B$3/365*(净价!$A322-参数!B$4)+IF(参数!B$3/365*(净价!$A322-参数!B$4)&gt;=参数!B$3,-参数!B$3,0)</f>
        <v>6.8276712328767128E-2</v>
      </c>
      <c r="C322" s="4">
        <f>参数!C$3/365*(净价!$A322-参数!C$4)+IF(参数!C$3/365*(净价!$A322-参数!C$4)&gt;=参数!C$3,-参数!C$3,0)</f>
        <v>4.8904109589041109E-2</v>
      </c>
      <c r="D322" s="4">
        <f>参数!D$3/365*(净价!$A322-参数!D$4)+IF(参数!D$3/365*(净价!$A322-参数!D$4)&gt;=参数!D$3,-参数!D$3,0)-参数!D$3</f>
        <v>1.8948219178082204E-2</v>
      </c>
      <c r="E322" s="4">
        <f>参数!E$3/365*(净价!$A322-参数!E$4)+IF(参数!E$3/365*(净价!$A322-参数!E$4)&gt;=参数!E$3,-参数!E$3,0)-参数!E$3</f>
        <v>1.1506849315068568E-3</v>
      </c>
      <c r="F322" s="4">
        <f>参数!F$3/365*(净价!$A322-参数!F$4)+IF(参数!F$3/365*(净价!$A322-参数!F$4)&gt;=参数!F$3,-参数!F$3,0)</f>
        <v>6.5879726027397265E-2</v>
      </c>
    </row>
    <row r="323" spans="1:6" x14ac:dyDescent="0.15">
      <c r="A323" s="1">
        <v>42758</v>
      </c>
      <c r="B323" s="4">
        <f>参数!B$3/365*(净价!$A323-参数!B$4)+IF(参数!B$3/365*(净价!$A323-参数!B$4)&gt;=参数!B$3,-参数!B$3,0)</f>
        <v>6.8860273972602734E-2</v>
      </c>
      <c r="C323" s="4">
        <f>参数!C$3/365*(净价!$A323-参数!C$4)+IF(参数!C$3/365*(净价!$A323-参数!C$4)&gt;=参数!C$3,-参数!C$3,0)</f>
        <v>4.9602739726027398E-2</v>
      </c>
      <c r="D323" s="4">
        <f>参数!D$3/365*(净价!$A323-参数!D$4)+IF(参数!D$3/365*(净价!$A323-参数!D$4)&gt;=参数!D$3,-参数!D$3,0)-参数!D$3</f>
        <v>1.9534246575342473E-2</v>
      </c>
      <c r="E323" s="4">
        <f>参数!E$3/365*(净价!$A323-参数!E$4)+IF(参数!E$3/365*(净价!$A323-参数!E$4)&gt;=参数!E$3,-参数!E$3,0)-参数!E$3</f>
        <v>1.7260273972602713E-3</v>
      </c>
      <c r="F323" s="4">
        <f>参数!F$3/365*(净价!$A323-参数!F$4)+IF(参数!F$3/365*(净价!$A323-参数!F$4)&gt;=参数!F$3,-参数!F$3,0)</f>
        <v>6.6446027397260285E-2</v>
      </c>
    </row>
    <row r="324" spans="1:6" x14ac:dyDescent="0.15">
      <c r="A324" s="1">
        <v>42759</v>
      </c>
      <c r="B324" s="4">
        <f>参数!B$3/365*(净价!$A324-参数!B$4)+IF(参数!B$3/365*(净价!$A324-参数!B$4)&gt;=参数!B$3,-参数!B$3,0)</f>
        <v>6.9054794520547927E-2</v>
      </c>
      <c r="C324" s="4">
        <f>参数!C$3/365*(净价!$A324-参数!C$4)+IF(参数!C$3/365*(净价!$A324-参数!C$4)&gt;=参数!C$3,-参数!C$3,0)</f>
        <v>4.983561643835617E-2</v>
      </c>
      <c r="D324" s="4">
        <f>参数!D$3/365*(净价!$A324-参数!D$4)+IF(参数!D$3/365*(净价!$A324-参数!D$4)&gt;=参数!D$3,-参数!D$3,0)-参数!D$3</f>
        <v>1.9729589041095896E-2</v>
      </c>
      <c r="E324" s="4">
        <f>参数!E$3/365*(净价!$A324-参数!E$4)+IF(参数!E$3/365*(净价!$A324-参数!E$4)&gt;=参数!E$3,-参数!E$3,0)-参数!E$3</f>
        <v>1.9178082191780854E-3</v>
      </c>
      <c r="F324" s="4">
        <f>参数!F$3/365*(净价!$A324-参数!F$4)+IF(参数!F$3/365*(净价!$A324-参数!F$4)&gt;=参数!F$3,-参数!F$3,0)</f>
        <v>6.6634794520547949E-2</v>
      </c>
    </row>
    <row r="325" spans="1:6" x14ac:dyDescent="0.15">
      <c r="A325" s="1">
        <v>42760</v>
      </c>
      <c r="B325" s="4">
        <f>参数!B$3/365*(净价!$A325-参数!B$4)+IF(参数!B$3/365*(净价!$A325-参数!B$4)&gt;=参数!B$3,-参数!B$3,0)</f>
        <v>6.9249315068493147E-2</v>
      </c>
      <c r="C325" s="4">
        <f>参数!C$3/365*(净价!$A325-参数!C$4)+IF(参数!C$3/365*(净价!$A325-参数!C$4)&gt;=参数!C$3,-参数!C$3,0)</f>
        <v>5.0068493150684942E-2</v>
      </c>
      <c r="D325" s="4">
        <f>参数!D$3/365*(净价!$A325-参数!D$4)+IF(参数!D$3/365*(净价!$A325-参数!D$4)&gt;=参数!D$3,-参数!D$3,0)-参数!D$3</f>
        <v>1.9924931506849319E-2</v>
      </c>
      <c r="E325" s="4">
        <f>参数!E$3/365*(净价!$A325-参数!E$4)+IF(参数!E$3/365*(净价!$A325-参数!E$4)&gt;=参数!E$3,-参数!E$3,0)-参数!E$3</f>
        <v>2.1095890410958995E-3</v>
      </c>
      <c r="F325" s="4">
        <f>参数!F$3/365*(净价!$A325-参数!F$4)+IF(参数!F$3/365*(净价!$A325-参数!F$4)&gt;=参数!F$3,-参数!F$3,0)</f>
        <v>6.6823561643835641E-2</v>
      </c>
    </row>
    <row r="326" spans="1:6" x14ac:dyDescent="0.15">
      <c r="A326" s="1">
        <v>42761</v>
      </c>
      <c r="B326" s="4">
        <f>参数!B$3/365*(净价!$A326-参数!B$4)+IF(参数!B$3/365*(净价!$A326-参数!B$4)&gt;=参数!B$3,-参数!B$3,0)</f>
        <v>6.944383561643834E-2</v>
      </c>
      <c r="C326" s="4">
        <f>参数!C$3/365*(净价!$A326-参数!C$4)+IF(参数!C$3/365*(净价!$A326-参数!C$4)&gt;=参数!C$3,-参数!C$3,0)</f>
        <v>5.0301369863013715E-2</v>
      </c>
      <c r="D326" s="4">
        <f>参数!D$3/365*(净价!$A326-参数!D$4)+IF(参数!D$3/365*(净价!$A326-参数!D$4)&gt;=参数!D$3,-参数!D$3,0)-参数!D$3</f>
        <v>2.0120273972602742E-2</v>
      </c>
      <c r="E326" s="4">
        <f>参数!E$3/365*(净价!$A326-参数!E$4)+IF(参数!E$3/365*(净价!$A326-参数!E$4)&gt;=参数!E$3,-参数!E$3,0)-参数!E$3</f>
        <v>2.3013698630136858E-3</v>
      </c>
      <c r="F326" s="4">
        <f>参数!F$3/365*(净价!$A326-参数!F$4)+IF(参数!F$3/365*(净价!$A326-参数!F$4)&gt;=参数!F$3,-参数!F$3,0)</f>
        <v>6.7012328767123305E-2</v>
      </c>
    </row>
    <row r="327" spans="1:6" x14ac:dyDescent="0.15">
      <c r="A327" s="1">
        <v>42769</v>
      </c>
      <c r="B327" s="4">
        <f>参数!B$3/365*(净价!$A327-参数!B$4)+IF(参数!B$3/365*(净价!$A327-参数!B$4)&gt;=参数!B$3,-参数!B$3,0)</f>
        <v>7.0999999999999994E-2</v>
      </c>
      <c r="C327" s="4">
        <f>参数!C$3/365*(净价!$A327-参数!C$4)+IF(参数!C$3/365*(净价!$A327-参数!C$4)&gt;=参数!C$3,-参数!C$3,0)</f>
        <v>5.2164383561643837E-2</v>
      </c>
      <c r="D327" s="4">
        <f>参数!D$3/365*(净价!$A327-参数!D$4)+IF(参数!D$3/365*(净价!$A327-参数!D$4)&gt;=参数!D$3,-参数!D$3,0)-参数!D$3</f>
        <v>2.1683013698630127E-2</v>
      </c>
      <c r="E327" s="4">
        <f>参数!E$3/365*(净价!$A327-参数!E$4)+IF(参数!E$3/365*(净价!$A327-参数!E$4)&gt;=参数!E$3,-参数!E$3,0)-参数!E$3</f>
        <v>3.8356164383561708E-3</v>
      </c>
      <c r="F327" s="4">
        <f>参数!F$3/365*(净价!$A327-参数!F$4)+IF(参数!F$3/365*(净价!$A327-参数!F$4)&gt;=参数!F$3,-参数!F$3,0)</f>
        <v>6.8522465753424674E-2</v>
      </c>
    </row>
  </sheetData>
  <phoneticPr fontId="18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10" sqref="B10"/>
    </sheetView>
  </sheetViews>
  <sheetFormatPr defaultRowHeight="13.5" x14ac:dyDescent="0.15"/>
  <cols>
    <col min="2" max="2" width="9.5" bestFit="1" customWidth="1"/>
    <col min="3" max="3" width="10.5" bestFit="1" customWidth="1"/>
    <col min="4" max="4" width="11.625" bestFit="1" customWidth="1"/>
    <col min="5" max="5" width="10.5" bestFit="1" customWidth="1"/>
    <col min="6" max="6" width="9.5" bestFit="1" customWidth="1"/>
  </cols>
  <sheetData>
    <row r="1" spans="1:6" x14ac:dyDescent="0.15"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t="s">
        <v>8</v>
      </c>
      <c r="B3" s="3">
        <v>7.0999999999999994E-2</v>
      </c>
      <c r="C3" s="3">
        <v>8.5000000000000006E-2</v>
      </c>
      <c r="D3" s="3">
        <v>7.1300000000000002E-2</v>
      </c>
      <c r="E3" s="3">
        <v>7.0000000000000007E-2</v>
      </c>
      <c r="F3" s="3">
        <v>6.8900000000000003E-2</v>
      </c>
    </row>
    <row r="4" spans="1:6" x14ac:dyDescent="0.15">
      <c r="A4" t="s">
        <v>9</v>
      </c>
      <c r="B4" s="1">
        <v>42039</v>
      </c>
      <c r="C4" s="1">
        <v>42180</v>
      </c>
      <c r="D4" s="1">
        <v>41928</v>
      </c>
      <c r="E4" s="1">
        <v>42019</v>
      </c>
      <c r="F4" s="1">
        <v>42041</v>
      </c>
    </row>
    <row r="5" spans="1:6" x14ac:dyDescent="0.15">
      <c r="A5" t="s">
        <v>10</v>
      </c>
      <c r="B5" s="1">
        <v>43135</v>
      </c>
      <c r="C5" s="1">
        <v>43641</v>
      </c>
      <c r="D5" s="1">
        <v>43024</v>
      </c>
      <c r="E5" s="1">
        <v>42750</v>
      </c>
      <c r="F5" s="1">
        <v>42772</v>
      </c>
    </row>
    <row r="8" spans="1:6" x14ac:dyDescent="0.15">
      <c r="A8" t="s">
        <v>23</v>
      </c>
      <c r="B8">
        <v>55</v>
      </c>
    </row>
    <row r="9" spans="1:6" x14ac:dyDescent="0.15">
      <c r="A9" t="s">
        <v>30</v>
      </c>
      <c r="B9">
        <v>90</v>
      </c>
      <c r="C9">
        <v>90</v>
      </c>
    </row>
    <row r="10" spans="1:6" x14ac:dyDescent="0.15">
      <c r="C10" s="1">
        <v>42429</v>
      </c>
    </row>
    <row r="12" spans="1:6" x14ac:dyDescent="0.15">
      <c r="B12" s="3">
        <f ca="1">月收益率!X21</f>
        <v>0.18888462999144351</v>
      </c>
    </row>
    <row r="14" spans="1:6" x14ac:dyDescent="0.15">
      <c r="B14" s="4">
        <f ca="1">Sheet1!H327-1</f>
        <v>6.4577470578144336E-3</v>
      </c>
    </row>
    <row r="16" spans="1:6" x14ac:dyDescent="0.15">
      <c r="B16" s="3">
        <f ca="1">月收益率!V22</f>
        <v>0.20803022934963233</v>
      </c>
    </row>
    <row r="19" spans="2:2" x14ac:dyDescent="0.15">
      <c r="B19" s="20">
        <f ca="1">月收益率!X22</f>
        <v>0.22495873310953773</v>
      </c>
    </row>
    <row r="20" spans="2:2" x14ac:dyDescent="0.15">
      <c r="B20" s="20">
        <v>0.22495873310953773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4" sqref="C14"/>
    </sheetView>
  </sheetViews>
  <sheetFormatPr defaultRowHeight="13.5" x14ac:dyDescent="0.15"/>
  <cols>
    <col min="1" max="1" width="11.5" style="1" customWidth="1"/>
    <col min="12" max="12" width="12.75" bestFit="1" customWidth="1"/>
  </cols>
  <sheetData>
    <row r="1" spans="1:6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IF(净价!B3&lt;&gt;"",净价!B3+利息!B3*100,"")</f>
        <v>106.26958904109588</v>
      </c>
      <c r="C3" s="2">
        <f>IF(净价!C3&lt;&gt;"",净价!C3+利息!C3*100,"")</f>
        <v>111.75890410958904</v>
      </c>
      <c r="D3" s="2">
        <f>IF(净价!D3&lt;&gt;"",净价!D3+利息!D3*100,"")</f>
        <v>108.11745205479451</v>
      </c>
      <c r="E3" s="2">
        <f>IF(净价!E3&lt;&gt;"",净价!E3+利息!E3*100,"")</f>
        <v>105.07794520547945</v>
      </c>
      <c r="F3" s="2">
        <f>IF(净价!F3&lt;&gt;"",净价!F3+利息!F3*100,"")</f>
        <v>105.25490410958903</v>
      </c>
    </row>
    <row r="4" spans="1:6" x14ac:dyDescent="0.15">
      <c r="A4" s="1">
        <v>42285</v>
      </c>
      <c r="B4" s="2">
        <f>IF(净价!B4&lt;&gt;"",净价!B4+利息!B4*100,"")</f>
        <v>106.18520547945207</v>
      </c>
      <c r="C4" s="2">
        <f>IF(净价!C4&lt;&gt;"",净价!C4+利息!C4*100,"")</f>
        <v>111.94520547945206</v>
      </c>
      <c r="D4" s="2">
        <f>IF(净价!D4&lt;&gt;"",净价!D4+利息!D4*100,"")</f>
        <v>107.97372602739726</v>
      </c>
      <c r="E4" s="2">
        <f>IF(净价!E4&lt;&gt;"",净价!E4+利息!E4*100,"")</f>
        <v>105.2313698630137</v>
      </c>
      <c r="F4" s="2">
        <f>IF(净价!F4&lt;&gt;"",净价!F4+利息!F4*100,"")</f>
        <v>104.59591780821917</v>
      </c>
    </row>
    <row r="5" spans="1:6" x14ac:dyDescent="0.15">
      <c r="A5" s="1">
        <v>42286</v>
      </c>
      <c r="B5" s="2">
        <f>IF(净价!B5&lt;&gt;"",净价!B5+利息!B5*100,"")</f>
        <v>106.20465753424658</v>
      </c>
      <c r="C5" s="2">
        <f>IF(净价!C5&lt;&gt;"",净价!C5+利息!C5*100,"")</f>
        <v>111.46849315068494</v>
      </c>
      <c r="D5" s="2">
        <f>IF(净价!D5&lt;&gt;"",净价!D5+利息!D5*100,"")</f>
        <v>107.80326027397261</v>
      </c>
      <c r="E5" s="2">
        <f>IF(净价!E5&lt;&gt;"",净价!E5+利息!E5*100,"")</f>
        <v>105.25054794520548</v>
      </c>
      <c r="F5" s="2">
        <f>IF(净价!F5&lt;&gt;"",净价!F5+利息!F5*100,"")</f>
        <v>104.77479452054796</v>
      </c>
    </row>
    <row r="6" spans="1:6" x14ac:dyDescent="0.15">
      <c r="A6" s="1">
        <v>42289</v>
      </c>
      <c r="B6" s="2">
        <f>IF(净价!B6&lt;&gt;"",净价!B6+利息!B6*100,"")</f>
        <v>106.42301369863014</v>
      </c>
      <c r="C6" s="2">
        <f>IF(净价!C6&lt;&gt;"",净价!C6+利息!C6*100,"")</f>
        <v>111.53835616438356</v>
      </c>
      <c r="D6" s="2">
        <f>IF(净价!D6&lt;&gt;"",净价!D6+利息!D6*100,"")</f>
        <v>107.66186301369864</v>
      </c>
      <c r="E6" s="2">
        <f>IF(净价!E6&lt;&gt;"",净价!E6+利息!E6*100,"")</f>
        <v>105.30808219178081</v>
      </c>
      <c r="F6" s="2">
        <f>IF(净价!F6&lt;&gt;"",净价!F6+利息!F6*100,"")</f>
        <v>104.71142465753425</v>
      </c>
    </row>
    <row r="7" spans="1:6" x14ac:dyDescent="0.15">
      <c r="A7" s="1">
        <v>42290</v>
      </c>
      <c r="B7" s="2">
        <f>IF(净价!B7&lt;&gt;"",净价!B7+利息!B7*100,"")</f>
        <v>106.29246575342465</v>
      </c>
      <c r="C7" s="2">
        <f>IF(净价!C7&lt;&gt;"",净价!C7+利息!C7*100,"")</f>
        <v>111.56164383561644</v>
      </c>
      <c r="D7" s="2">
        <f>IF(净价!D7&lt;&gt;"",净价!D7+利息!D7*100,"")</f>
        <v>107.76139726027397</v>
      </c>
      <c r="E7" s="2">
        <f>IF(净价!E7&lt;&gt;"",净价!E7+利息!E7*100,"")</f>
        <v>105.3272602739726</v>
      </c>
      <c r="F7" s="2">
        <f>IF(净价!F7&lt;&gt;"",净价!F7+利息!F7*100,"")</f>
        <v>104.90030136986302</v>
      </c>
    </row>
    <row r="8" spans="1:6" x14ac:dyDescent="0.15">
      <c r="A8" s="1">
        <v>42291</v>
      </c>
      <c r="B8" s="2">
        <f>IF(净价!B8&lt;&gt;"",净价!B8+利息!B8*100,"")</f>
        <v>106.43191780821918</v>
      </c>
      <c r="C8" s="2">
        <f>IF(净价!C8&lt;&gt;"",净价!C8+利息!C8*100,"")</f>
        <v>111.58493150684932</v>
      </c>
      <c r="D8" s="2">
        <f>IF(净价!D8&lt;&gt;"",净价!D8+利息!D8*100,"")</f>
        <v>107.75093150684931</v>
      </c>
      <c r="E8" s="2">
        <f>IF(净价!E8&lt;&gt;"",净价!E8+利息!E8*100,"")</f>
        <v>105.34643835616438</v>
      </c>
      <c r="F8" s="2">
        <f>IF(净价!F8&lt;&gt;"",净价!F8+利息!F8*100,"")</f>
        <v>105.01917808219179</v>
      </c>
    </row>
    <row r="9" spans="1:6" x14ac:dyDescent="0.15">
      <c r="A9" s="1">
        <v>42292</v>
      </c>
      <c r="B9" s="2">
        <f>IF(净价!B9&lt;&gt;"",净价!B9+利息!B9*100,"")</f>
        <v>106.4513698630137</v>
      </c>
      <c r="C9" s="2">
        <f>IF(净价!C9&lt;&gt;"",净价!C9+利息!C9*100,"")</f>
        <v>114.10821917808219</v>
      </c>
      <c r="D9" s="2">
        <f>IF(净价!D9&lt;&gt;"",净价!D9+利息!D9*100,"")</f>
        <v>108.20046575342467</v>
      </c>
      <c r="E9" s="2">
        <f>IF(净价!E9&lt;&gt;"",净价!E9+利息!E9*100,"")</f>
        <v>105.36561643835616</v>
      </c>
      <c r="F9" s="2">
        <f>IF(净价!F9&lt;&gt;"",净价!F9+利息!F9*100,"")</f>
        <v>105.03805479452055</v>
      </c>
    </row>
    <row r="10" spans="1:6" x14ac:dyDescent="0.15">
      <c r="A10" s="1">
        <v>42293</v>
      </c>
      <c r="B10" s="2">
        <f>IF(净价!B10&lt;&gt;"",净价!B10+利息!B10*100,"")</f>
        <v>106.43082191780822</v>
      </c>
      <c r="C10" s="2">
        <f>IF(净价!C10&lt;&gt;"",净价!C10+利息!C10*100,"")</f>
        <v>112.63150684931507</v>
      </c>
      <c r="D10" s="2">
        <f>IF(净价!D10&lt;&gt;"",净价!D10+利息!D10*100,"")</f>
        <v>101.37</v>
      </c>
      <c r="E10" s="2">
        <f>IF(净价!E10&lt;&gt;"",净价!E10+利息!E10*100,"")</f>
        <v>105.38479452054794</v>
      </c>
      <c r="F10" s="2">
        <f>IF(净价!F10&lt;&gt;"",净价!F10+利息!F10*100,"")</f>
        <v>105.72693150684931</v>
      </c>
    </row>
    <row r="11" spans="1:6" x14ac:dyDescent="0.15">
      <c r="A11" s="1">
        <v>42296</v>
      </c>
      <c r="B11" s="2">
        <f>IF(净价!B11&lt;&gt;"",净价!B11+利息!B11*100,"")</f>
        <v>106.49917808219178</v>
      </c>
      <c r="C11" s="2">
        <f>IF(净价!C11&lt;&gt;"",净价!C11+利息!C11*100,"")</f>
        <v>112.7013698630137</v>
      </c>
      <c r="D11" s="2">
        <f>IF(净价!D11&lt;&gt;"",净价!D11+利息!D11*100,"")</f>
        <v>101.14860273972603</v>
      </c>
      <c r="E11" s="2">
        <f>IF(净价!E11&lt;&gt;"",净价!E11+利息!E11*100,"")</f>
        <v>105.44232876712329</v>
      </c>
      <c r="F11" s="2">
        <f>IF(净价!F11&lt;&gt;"",净价!F11+利息!F11*100,"")</f>
        <v>105.30356164383561</v>
      </c>
    </row>
    <row r="12" spans="1:6" x14ac:dyDescent="0.15">
      <c r="A12" s="1">
        <v>42297</v>
      </c>
      <c r="B12" s="2">
        <f>IF(净价!B12&lt;&gt;"",净价!B12+利息!B12*100,"")</f>
        <v>106.4586301369863</v>
      </c>
      <c r="C12" s="2">
        <f>IF(净价!C12&lt;&gt;"",净价!C12+利息!C12*100,"")</f>
        <v>114.61465753424658</v>
      </c>
      <c r="D12" s="2">
        <f>IF(净价!D12&lt;&gt;"",净价!D12+利息!D12*100,"")</f>
        <v>101.16813698630138</v>
      </c>
      <c r="E12" s="2">
        <f>IF(净价!E12&lt;&gt;"",净价!E12+利息!E12*100,"")</f>
        <v>105.46150684931507</v>
      </c>
      <c r="F12" s="2">
        <f>IF(净价!F12&lt;&gt;"",净价!F12+利息!F12*100,"")</f>
        <v>105.30243835616439</v>
      </c>
    </row>
    <row r="13" spans="1:6" x14ac:dyDescent="0.15">
      <c r="A13" s="1">
        <v>42298</v>
      </c>
      <c r="B13" s="2">
        <f>IF(净价!B13&lt;&gt;"",净价!B13+利息!B13*100,"")</f>
        <v>106.38808219178081</v>
      </c>
      <c r="C13" s="2">
        <f>IF(净价!C13&lt;&gt;"",净价!C13+利息!C13*100,"")</f>
        <v>114.63794520547945</v>
      </c>
      <c r="D13" s="2">
        <f>IF(净价!D13&lt;&gt;"",净价!D13+利息!D13*100,"")</f>
        <v>101.18767123287671</v>
      </c>
      <c r="E13" s="2">
        <f>IF(净价!E13&lt;&gt;"",净价!E13+利息!E13*100,"")</f>
        <v>105.48068493150684</v>
      </c>
      <c r="F13" s="2">
        <f>IF(净价!F13&lt;&gt;"",净价!F13+利息!F13*100,"")</f>
        <v>105.32131506849315</v>
      </c>
    </row>
    <row r="14" spans="1:6" x14ac:dyDescent="0.15">
      <c r="A14" s="1">
        <v>42299</v>
      </c>
      <c r="B14" s="2">
        <f>IF(净价!B14&lt;&gt;"",净价!B14+利息!B14*100,"")</f>
        <v>106.48753424657535</v>
      </c>
      <c r="C14" s="2">
        <f>IF(净价!C14&lt;&gt;"",净价!C14+利息!C14*100,"")</f>
        <v>113.27123287671233</v>
      </c>
      <c r="D14" s="2">
        <f>IF(净价!D14&lt;&gt;"",净价!D14+利息!D14*100,"")</f>
        <v>100.91720547945205</v>
      </c>
      <c r="E14" s="2">
        <f>IF(净价!E14&lt;&gt;"",净价!E14+利息!E14*100,"")</f>
        <v>105.49986301369863</v>
      </c>
      <c r="F14" s="2">
        <f>IF(净价!F14&lt;&gt;"",净价!F14+利息!F14*100,"")</f>
        <v>105.32019178082192</v>
      </c>
    </row>
    <row r="15" spans="1:6" x14ac:dyDescent="0.15">
      <c r="A15" s="1">
        <v>42300</v>
      </c>
      <c r="B15" s="2">
        <f>IF(净价!B15&lt;&gt;"",净价!B15+利息!B15*100,"")</f>
        <v>106.16698630136986</v>
      </c>
      <c r="C15" s="2">
        <f>IF(净价!C15&lt;&gt;"",净价!C15+利息!C15*100,"")</f>
        <v>114.79452054794521</v>
      </c>
      <c r="D15" s="2">
        <f>IF(净价!D15&lt;&gt;"",净价!D15+利息!D15*100,"")</f>
        <v>101.03673972602741</v>
      </c>
      <c r="E15" s="2">
        <f>IF(净价!E15&lt;&gt;"",净价!E15+利息!E15*100,"")</f>
        <v>105.5190410958904</v>
      </c>
      <c r="F15" s="2">
        <f>IF(净价!F15&lt;&gt;"",净价!F15+利息!F15*100,"")</f>
        <v>105.75906849315069</v>
      </c>
    </row>
    <row r="16" spans="1:6" x14ac:dyDescent="0.15">
      <c r="A16" s="1">
        <v>42303</v>
      </c>
      <c r="B16" s="2">
        <f>IF(净价!B16&lt;&gt;"",净价!B16+利息!B16*100,"")</f>
        <v>106.28534246575343</v>
      </c>
      <c r="C16" s="2">
        <f>IF(净价!C16&lt;&gt;"",净价!C16+利息!C16*100,"")</f>
        <v>114.86438356164383</v>
      </c>
      <c r="D16" s="2">
        <f>IF(净价!D16&lt;&gt;"",净价!D16+利息!D16*100,"")</f>
        <v>101.28534246575343</v>
      </c>
      <c r="E16" s="2">
        <f>IF(净价!E16&lt;&gt;"",净价!E16+利息!E16*100,"")</f>
        <v>105.57657534246574</v>
      </c>
      <c r="F16" s="2">
        <f>IF(净价!F16&lt;&gt;"",净价!F16+利息!F16*100,"")</f>
        <v>105.87569863013699</v>
      </c>
    </row>
    <row r="17" spans="1:6" x14ac:dyDescent="0.15">
      <c r="A17" s="1">
        <v>42304</v>
      </c>
      <c r="B17" s="2">
        <f>IF(净价!B17&lt;&gt;"",净价!B17+利息!B17*100,"")</f>
        <v>106.30479452054794</v>
      </c>
      <c r="C17" s="2">
        <f>IF(净价!C17&lt;&gt;"",净价!C17+利息!C17*100,"")</f>
        <v>114.88767123287671</v>
      </c>
      <c r="D17" s="2">
        <f>IF(净价!D17&lt;&gt;"",净价!D17+利息!D17*100,"")</f>
        <v>101.37487671232876</v>
      </c>
      <c r="E17" s="2">
        <f>IF(净价!E17&lt;&gt;"",净价!E17+利息!E17*100,"")</f>
        <v>105.59575342465753</v>
      </c>
      <c r="F17" s="2">
        <f>IF(净价!F17&lt;&gt;"",净价!F17+利息!F17*100,"")</f>
        <v>105.92457534246574</v>
      </c>
    </row>
    <row r="18" spans="1:6" x14ac:dyDescent="0.15">
      <c r="A18" s="1">
        <v>42305</v>
      </c>
      <c r="B18" s="2">
        <f>IF(净价!B18&lt;&gt;"",净价!B18+利息!B18*100,"")</f>
        <v>106.34424657534247</v>
      </c>
      <c r="C18" s="2">
        <f>IF(净价!C18&lt;&gt;"",净价!C18+利息!C18*100,"")</f>
        <v>114.91095890410959</v>
      </c>
      <c r="D18" s="2">
        <f>IF(净价!D18&lt;&gt;"",净价!D18+利息!D18*100,"")</f>
        <v>101.38441095890411</v>
      </c>
      <c r="E18" s="2">
        <f>IF(净价!E18&lt;&gt;"",净价!E18+利息!E18*100,"")</f>
        <v>105.61493150684932</v>
      </c>
      <c r="F18" s="2">
        <f>IF(净价!F18&lt;&gt;"",净价!F18+利息!F18*100,"")</f>
        <v>105.90345205479453</v>
      </c>
    </row>
    <row r="19" spans="1:6" x14ac:dyDescent="0.15">
      <c r="A19" s="1">
        <v>42306</v>
      </c>
      <c r="B19" s="2">
        <f>IF(净价!B19&lt;&gt;"",净价!B19+利息!B19*100,"")</f>
        <v>106.30369863013698</v>
      </c>
      <c r="C19" s="2">
        <f>IF(净价!C19&lt;&gt;"",净价!C19+利息!C19*100,"")</f>
        <v>114.93424657534247</v>
      </c>
      <c r="D19" s="2">
        <f>IF(净价!D19&lt;&gt;"",净价!D19+利息!D19*100,"")</f>
        <v>101.50394520547945</v>
      </c>
      <c r="E19" s="2">
        <f>IF(净价!E19&lt;&gt;"",净价!E19+利息!E19*100,"")</f>
        <v>105.63410958904109</v>
      </c>
      <c r="F19" s="2">
        <f>IF(净价!F19&lt;&gt;"",净价!F19+利息!F19*100,"")</f>
        <v>105.92232876712329</v>
      </c>
    </row>
    <row r="20" spans="1:6" x14ac:dyDescent="0.15">
      <c r="A20" s="1">
        <v>42307</v>
      </c>
      <c r="B20" s="2">
        <f>IF(净价!B20&lt;&gt;"",净价!B20+利息!B20*100,"")</f>
        <v>106.3431506849315</v>
      </c>
      <c r="C20" s="2">
        <f>IF(净价!C20&lt;&gt;"",净价!C20+利息!C20*100,"")</f>
        <v>114.95753424657535</v>
      </c>
      <c r="D20" s="2">
        <f>IF(净价!D20&lt;&gt;"",净价!D20+利息!D20*100,"")</f>
        <v>101.5534794520548</v>
      </c>
      <c r="E20" s="2">
        <f>IF(净价!E20&lt;&gt;"",净价!E20+利息!E20*100,"")</f>
        <v>105.65328767123287</v>
      </c>
      <c r="F20" s="2">
        <f>IF(净价!F20&lt;&gt;"",净价!F20+利息!F20*100,"")</f>
        <v>105.99120547945205</v>
      </c>
    </row>
    <row r="21" spans="1:6" x14ac:dyDescent="0.15">
      <c r="A21" s="1">
        <v>42310</v>
      </c>
      <c r="B21" s="2">
        <f>IF(净价!B21&lt;&gt;"",净价!B21+利息!B21*100,"")</f>
        <v>106.35150684931507</v>
      </c>
      <c r="C21" s="2">
        <f>IF(净价!C21&lt;&gt;"",净价!C21+利息!C21*100,"")</f>
        <v>114.92739726027398</v>
      </c>
      <c r="D21" s="2">
        <f>IF(净价!D21&lt;&gt;"",净价!D21+利息!D21*100,"")</f>
        <v>101.68208219178082</v>
      </c>
      <c r="E21" s="2">
        <f>IF(净价!E21&lt;&gt;"",净价!E21+利息!E21*100,"")</f>
        <v>105.71082191780822</v>
      </c>
      <c r="F21" s="2">
        <f>IF(净价!F21&lt;&gt;"",净价!F21+利息!F21*100,"")</f>
        <v>105.70783561643836</v>
      </c>
    </row>
    <row r="22" spans="1:6" x14ac:dyDescent="0.15">
      <c r="A22" s="1">
        <v>42311</v>
      </c>
      <c r="B22" s="2">
        <f>IF(净价!B22&lt;&gt;"",净价!B22+利息!B22*100,"")</f>
        <v>105.94095890410959</v>
      </c>
      <c r="C22" s="2">
        <f>IF(净价!C22&lt;&gt;"",净价!C22+利息!C22*100,"")</f>
        <v>114.95068493150686</v>
      </c>
      <c r="D22" s="2">
        <f>IF(净价!D22&lt;&gt;"",净价!D22+利息!D22*100,"")</f>
        <v>101.70161643835615</v>
      </c>
      <c r="E22" s="2">
        <f>IF(净价!E22&lt;&gt;"",净价!E22+利息!E22*100,"")</f>
        <v>105.72999999999999</v>
      </c>
      <c r="F22" s="2">
        <f>IF(净价!F22&lt;&gt;"",净价!F22+利息!F22*100,"")</f>
        <v>106.07671232876713</v>
      </c>
    </row>
    <row r="23" spans="1:6" x14ac:dyDescent="0.15">
      <c r="A23" s="1">
        <v>42312</v>
      </c>
      <c r="B23" s="2">
        <f>IF(净价!B23&lt;&gt;"",净价!B23+利息!B23*100,"")</f>
        <v>105.73041095890412</v>
      </c>
      <c r="C23" s="2">
        <f>IF(净价!C23&lt;&gt;"",净价!C23+利息!C23*100,"")</f>
        <v>114.97397260273974</v>
      </c>
      <c r="D23" s="2">
        <f>IF(净价!D23&lt;&gt;"",净价!D23+利息!D23*100,"")</f>
        <v>101.65115068493151</v>
      </c>
      <c r="E23" s="2">
        <f>IF(净价!E23&lt;&gt;"",净价!E23+利息!E23*100,"")</f>
        <v>105.74917808219178</v>
      </c>
      <c r="F23" s="2">
        <f>IF(净价!F23&lt;&gt;"",净价!F23+利息!F23*100,"")</f>
        <v>106.09558904109589</v>
      </c>
    </row>
    <row r="24" spans="1:6" x14ac:dyDescent="0.15">
      <c r="A24" s="1">
        <v>42313</v>
      </c>
      <c r="B24" s="2">
        <f>IF(净价!B24&lt;&gt;"",净价!B24+利息!B24*100,"")</f>
        <v>105.75986301369863</v>
      </c>
      <c r="C24" s="2">
        <f>IF(净价!C24&lt;&gt;"",净价!C24+利息!C24*100,"")</f>
        <v>114.99726027397261</v>
      </c>
      <c r="D24" s="2">
        <f>IF(净价!D24&lt;&gt;"",净价!D24+利息!D24*100,"")</f>
        <v>101.58068493150685</v>
      </c>
      <c r="E24" s="2">
        <f>IF(净价!E24&lt;&gt;"",净价!E24+利息!E24*100,"")</f>
        <v>105.76835616438356</v>
      </c>
      <c r="F24" s="2">
        <f>IF(净价!F24&lt;&gt;"",净价!F24+利息!F24*100,"")</f>
        <v>105.81446575342467</v>
      </c>
    </row>
    <row r="25" spans="1:6" x14ac:dyDescent="0.15">
      <c r="A25" s="1">
        <v>42314</v>
      </c>
      <c r="B25" s="2">
        <f>IF(净价!B25&lt;&gt;"",净价!B25+利息!B25*100,"")</f>
        <v>105.91931506849315</v>
      </c>
      <c r="C25" s="2">
        <f>IF(净价!C25&lt;&gt;"",净价!C25+利息!C25*100,"")</f>
        <v>115.02054794520548</v>
      </c>
      <c r="D25" s="2">
        <f>IF(净价!D25&lt;&gt;"",净价!D25+利息!D25*100,"")</f>
        <v>101.56021917808219</v>
      </c>
      <c r="E25" s="2">
        <f>IF(净价!E25&lt;&gt;"",净价!E25+利息!E25*100,"")</f>
        <v>105.78753424657533</v>
      </c>
      <c r="F25" s="2">
        <f>IF(净价!F25&lt;&gt;"",净价!F25+利息!F25*100,"")</f>
        <v>105.95334246575342</v>
      </c>
    </row>
    <row r="26" spans="1:6" x14ac:dyDescent="0.15">
      <c r="A26" s="1">
        <v>42317</v>
      </c>
      <c r="B26" s="2">
        <f>IF(净价!B26&lt;&gt;"",净价!B26+利息!B26*100,"")</f>
        <v>105.90767123287671</v>
      </c>
      <c r="C26" s="2">
        <f>IF(净价!C26&lt;&gt;"",净价!C26+利息!C26*100,"")</f>
        <v>115.09041095890412</v>
      </c>
      <c r="D26" s="2">
        <f>IF(净价!D26&lt;&gt;"",净价!D26+利息!D26*100,"")</f>
        <v>101.55882191780822</v>
      </c>
      <c r="E26" s="2">
        <f>IF(净价!E26&lt;&gt;"",净价!E26+利息!E26*100,"")</f>
        <v>105.84506849315068</v>
      </c>
      <c r="F26" s="2">
        <f>IF(净价!F26&lt;&gt;"",净价!F26+利息!F26*100,"")</f>
        <v>105.71997260273973</v>
      </c>
    </row>
    <row r="27" spans="1:6" x14ac:dyDescent="0.15">
      <c r="A27" s="1">
        <v>42318</v>
      </c>
      <c r="B27" s="2">
        <f>IF(净价!B27&lt;&gt;"",净价!B27+利息!B27*100,"")</f>
        <v>106.07712328767124</v>
      </c>
      <c r="C27" s="2">
        <f>IF(净价!C27&lt;&gt;"",净价!C27+利息!C27*100,"")</f>
        <v>115.11369863013699</v>
      </c>
      <c r="D27" s="2">
        <f>IF(净价!D27&lt;&gt;"",净价!D27+利息!D27*100,"")</f>
        <v>101.31835616438356</v>
      </c>
      <c r="E27" s="2">
        <f>IF(净价!E27&lt;&gt;"",净价!E27+利息!E27*100,"")</f>
        <v>105.86424657534246</v>
      </c>
      <c r="F27" s="2">
        <f>IF(净价!F27&lt;&gt;"",净价!F27+利息!F27*100,"")</f>
        <v>105.32884931506848</v>
      </c>
    </row>
    <row r="28" spans="1:6" x14ac:dyDescent="0.15">
      <c r="A28" s="1">
        <v>42319</v>
      </c>
      <c r="B28" s="2">
        <f>IF(净价!B28&lt;&gt;"",净价!B28+利息!B28*100,"")</f>
        <v>106.02657534246575</v>
      </c>
      <c r="C28" s="2">
        <f>IF(净价!C28&lt;&gt;"",净价!C28+利息!C28*100,"")</f>
        <v>114.22698630136986</v>
      </c>
      <c r="D28" s="2">
        <f>IF(净价!D28&lt;&gt;"",净价!D28+利息!D28*100,"")</f>
        <v>101.26789041095891</v>
      </c>
      <c r="E28" s="2">
        <f>IF(净价!E28&lt;&gt;"",净价!E28+利息!E28*100,"")</f>
        <v>105.88342465753425</v>
      </c>
      <c r="F28" s="2">
        <f>IF(净价!F28&lt;&gt;"",净价!F28+利息!F28*100,"")</f>
        <v>105.34772602739726</v>
      </c>
    </row>
    <row r="29" spans="1:6" x14ac:dyDescent="0.15">
      <c r="A29" s="1">
        <v>42320</v>
      </c>
      <c r="B29" s="2">
        <f>IF(净价!B29&lt;&gt;"",净价!B29+利息!B29*100,"")</f>
        <v>105.36602739726028</v>
      </c>
      <c r="C29" s="2">
        <f>IF(净价!C29&lt;&gt;"",净价!C29+利息!C29*100,"")</f>
        <v>114.25027397260274</v>
      </c>
      <c r="D29" s="2">
        <f>IF(净价!D29&lt;&gt;"",净价!D29+利息!D29*100,"")</f>
        <v>100.44742465753424</v>
      </c>
      <c r="E29" s="2">
        <f>IF(净价!E29&lt;&gt;"",净价!E29+利息!E29*100,"")</f>
        <v>105.90260273972602</v>
      </c>
      <c r="F29" s="2">
        <f>IF(净价!F29&lt;&gt;"",净价!F29+利息!F29*100,"")</f>
        <v>105.16660273972603</v>
      </c>
    </row>
    <row r="30" spans="1:6" x14ac:dyDescent="0.15">
      <c r="A30" s="1">
        <v>42321</v>
      </c>
      <c r="B30" s="2">
        <f>IF(净价!B30&lt;&gt;"",净价!B30+利息!B30*100,"")</f>
        <v>104.48547945205479</v>
      </c>
      <c r="C30" s="2">
        <f>IF(净价!C30&lt;&gt;"",净价!C30+利息!C30*100,"")</f>
        <v>114.27356164383561</v>
      </c>
      <c r="D30" s="2">
        <f>IF(净价!D30&lt;&gt;"",净价!D30+利息!D30*100,"")</f>
        <v>100.32695890410959</v>
      </c>
      <c r="E30" s="2">
        <f>IF(净价!E30&lt;&gt;"",净价!E30+利息!E30*100,"")</f>
        <v>105.92178082191781</v>
      </c>
      <c r="F30" s="2">
        <f>IF(净价!F30&lt;&gt;"",净价!F30+利息!F30*100,"")</f>
        <v>104.6354794520548</v>
      </c>
    </row>
    <row r="31" spans="1:6" x14ac:dyDescent="0.15">
      <c r="A31" s="1">
        <v>42324</v>
      </c>
      <c r="B31" s="2">
        <f>IF(净价!B31&lt;&gt;"",净价!B31+利息!B31*100,"")</f>
        <v>104.44383561643836</v>
      </c>
      <c r="C31" s="2">
        <f>IF(净价!C31&lt;&gt;"",净价!C31+利息!C31*100,"")</f>
        <v>113.34342465753424</v>
      </c>
      <c r="D31" s="2">
        <f>IF(净价!D31&lt;&gt;"",净价!D31+利息!D31*100,"")</f>
        <v>99.805561643835617</v>
      </c>
      <c r="E31" s="2">
        <f>IF(净价!E31&lt;&gt;"",净价!E31+利息!E31*100,"")</f>
        <v>105.97931506849315</v>
      </c>
      <c r="F31" s="2">
        <f>IF(净价!F31&lt;&gt;"",净价!F31+利息!F31*100,"")</f>
        <v>104.6921095890411</v>
      </c>
    </row>
    <row r="32" spans="1:6" x14ac:dyDescent="0.15">
      <c r="A32" s="1">
        <v>42325</v>
      </c>
      <c r="B32" s="2">
        <f>IF(净价!B32&lt;&gt;"",净价!B32+利息!B32*100,"")</f>
        <v>104.53328767123287</v>
      </c>
      <c r="C32" s="2">
        <f>IF(净价!C32&lt;&gt;"",净价!C32+利息!C32*100,"")</f>
        <v>113.36671232876712</v>
      </c>
      <c r="D32" s="2">
        <f>IF(净价!D32&lt;&gt;"",净价!D32+利息!D32*100,"")</f>
        <v>99.615095890410956</v>
      </c>
      <c r="E32" s="2">
        <f>IF(净价!E32&lt;&gt;"",净价!E32+利息!E32*100,"")</f>
        <v>105.99849315068492</v>
      </c>
      <c r="F32" s="2">
        <f>IF(净价!F32&lt;&gt;"",净价!F32+利息!F32*100,"")</f>
        <v>104.46098630136986</v>
      </c>
    </row>
    <row r="33" spans="1:6" x14ac:dyDescent="0.15">
      <c r="A33" s="1">
        <v>42326</v>
      </c>
      <c r="B33" s="2">
        <f>IF(净价!B33&lt;&gt;"",净价!B33+利息!B33*100,"")</f>
        <v>104.46273972602739</v>
      </c>
      <c r="C33" s="2">
        <f>IF(净价!C33&lt;&gt;"",净价!C33+利息!C33*100,"")</f>
        <v>113.39</v>
      </c>
      <c r="D33" s="2">
        <f>IF(净价!D33&lt;&gt;"",净价!D33+利息!D33*100,"")</f>
        <v>99.234630136986311</v>
      </c>
      <c r="E33" s="2">
        <f>IF(净价!E33&lt;&gt;"",净价!E33+利息!E33*100,"")</f>
        <v>106.01767123287671</v>
      </c>
      <c r="F33" s="2">
        <f>IF(净价!F33&lt;&gt;"",净价!F33+利息!F33*100,"")</f>
        <v>103.53986301369862</v>
      </c>
    </row>
    <row r="34" spans="1:6" x14ac:dyDescent="0.15">
      <c r="A34" s="1">
        <v>42327</v>
      </c>
      <c r="B34" s="2">
        <f>IF(净价!B34&lt;&gt;"",净价!B34+利息!B34*100,"")</f>
        <v>104.48219178082191</v>
      </c>
      <c r="C34" s="2">
        <f>IF(净价!C34&lt;&gt;"",净价!C34+利息!C34*100,"")</f>
        <v>113.41328767123287</v>
      </c>
      <c r="D34" s="2">
        <f>IF(净价!D34&lt;&gt;"",净价!D34+利息!D34*100,"")</f>
        <v>99.184164383561637</v>
      </c>
      <c r="E34" s="2">
        <f>IF(净价!E34&lt;&gt;"",净价!E34+利息!E34*100,"")</f>
        <v>106.03684931506849</v>
      </c>
      <c r="F34" s="2">
        <f>IF(净价!F34&lt;&gt;"",净价!F34+利息!F34*100,"")</f>
        <v>103.5587397260274</v>
      </c>
    </row>
    <row r="35" spans="1:6" x14ac:dyDescent="0.15">
      <c r="A35" s="1">
        <v>42328</v>
      </c>
      <c r="B35" s="2">
        <f>IF(净价!B35&lt;&gt;"",净价!B35+利息!B35*100,"")</f>
        <v>104.48164383561644</v>
      </c>
      <c r="C35" s="2">
        <f>IF(净价!C35&lt;&gt;"",净价!C35+利息!C35*100,"")</f>
        <v>113.43657534246574</v>
      </c>
      <c r="D35" s="2">
        <f>IF(净价!D35&lt;&gt;"",净价!D35+利息!D35*100,"")</f>
        <v>99.24369863013699</v>
      </c>
      <c r="E35" s="2">
        <f>IF(净价!E35&lt;&gt;"",净价!E35+利息!E35*100,"")</f>
        <v>106.05602739726027</v>
      </c>
      <c r="F35" s="2">
        <f>IF(净价!F35&lt;&gt;"",净价!F35+利息!F35*100,"")</f>
        <v>103.57761643835616</v>
      </c>
    </row>
    <row r="36" spans="1:6" x14ac:dyDescent="0.15">
      <c r="A36" s="1">
        <v>42331</v>
      </c>
      <c r="B36" s="2">
        <f>IF(净价!B36&lt;&gt;"",净价!B36+利息!B36*100,"")</f>
        <v>104.33000000000001</v>
      </c>
      <c r="C36" s="2">
        <f>IF(净价!C36&lt;&gt;"",净价!C36+利息!C36*100,"")</f>
        <v>110.01643835616439</v>
      </c>
      <c r="D36" s="2">
        <f>IF(净价!D36&lt;&gt;"",净价!D36+利息!D36*100,"")</f>
        <v>99.242301369863014</v>
      </c>
      <c r="E36" s="2">
        <f>IF(净价!E36&lt;&gt;"",净价!E36+利息!E36*100,"")</f>
        <v>106.11356164383561</v>
      </c>
      <c r="F36" s="2">
        <f>IF(净价!F36&lt;&gt;"",净价!F36+利息!F36*100,"")</f>
        <v>103.63424657534246</v>
      </c>
    </row>
    <row r="37" spans="1:6" x14ac:dyDescent="0.15">
      <c r="A37" s="1">
        <v>42332</v>
      </c>
      <c r="B37" s="2">
        <f>IF(净价!B37&lt;&gt;"",净价!B37+利息!B37*100,"")</f>
        <v>104.34945205479453</v>
      </c>
      <c r="C37" s="2">
        <f>IF(净价!C37&lt;&gt;"",净价!C37+利息!C37*100,"")</f>
        <v>110.12972602739727</v>
      </c>
      <c r="D37" s="2">
        <f>IF(净价!D37&lt;&gt;"",净价!D37+利息!D37*100,"")</f>
        <v>99.281835616438357</v>
      </c>
      <c r="E37" s="2">
        <f>IF(净价!E37&lt;&gt;"",净价!E37+利息!E37*100,"")</f>
        <v>105.0027397260274</v>
      </c>
      <c r="F37" s="2">
        <f>IF(净价!F37&lt;&gt;"",净价!F37+利息!F37*100,"")</f>
        <v>104.49312328767124</v>
      </c>
    </row>
    <row r="38" spans="1:6" x14ac:dyDescent="0.15">
      <c r="A38" s="1">
        <v>42333</v>
      </c>
      <c r="B38" s="2">
        <f>IF(净价!B38&lt;&gt;"",净价!B38+利息!B38*100,"")</f>
        <v>104.70890410958904</v>
      </c>
      <c r="C38" s="2">
        <f>IF(净价!C38&lt;&gt;"",净价!C38+利息!C38*100,"")</f>
        <v>110.16301369863014</v>
      </c>
      <c r="D38" s="2">
        <f>IF(净价!D38&lt;&gt;"",净价!D38+利息!D38*100,"")</f>
        <v>99.331369863013691</v>
      </c>
      <c r="E38" s="2">
        <f>IF(净价!E38&lt;&gt;"",净价!E38+利息!E38*100,"")</f>
        <v>105.02191780821917</v>
      </c>
      <c r="F38" s="2">
        <f>IF(净价!F38&lt;&gt;"",净价!F38+利息!F38*100,"")</f>
        <v>104.512</v>
      </c>
    </row>
    <row r="39" spans="1:6" x14ac:dyDescent="0.15">
      <c r="A39" s="1">
        <v>42334</v>
      </c>
      <c r="B39" s="2">
        <f>IF(净价!B39&lt;&gt;"",净价!B39+利息!B39*100,"")</f>
        <v>104.20835616438356</v>
      </c>
      <c r="C39" s="2">
        <f>IF(净价!C39&lt;&gt;"",净价!C39+利息!C39*100,"")</f>
        <v>111.77630136986301</v>
      </c>
      <c r="D39" s="2">
        <f>IF(净价!D39&lt;&gt;"",净价!D39+利息!D39*100,"")</f>
        <v>99.27090410958904</v>
      </c>
      <c r="E39" s="2">
        <f>IF(净价!E39&lt;&gt;"",净价!E39+利息!E39*100,"")</f>
        <v>105.04109589041096</v>
      </c>
      <c r="F39" s="2">
        <f>IF(净价!F39&lt;&gt;"",净价!F39+利息!F39*100,"")</f>
        <v>103.44087671232876</v>
      </c>
    </row>
    <row r="40" spans="1:6" x14ac:dyDescent="0.15">
      <c r="A40" s="1">
        <v>42335</v>
      </c>
      <c r="B40" s="2">
        <f>IF(净价!B40&lt;&gt;"",净价!B40+利息!B40*100,"")</f>
        <v>104.13780821917808</v>
      </c>
      <c r="C40" s="2">
        <f>IF(净价!C40&lt;&gt;"",净价!C40+利息!C40*100,"")</f>
        <v>111.79958904109589</v>
      </c>
      <c r="D40" s="2">
        <f>IF(净价!D40&lt;&gt;"",净价!D40+利息!D40*100,"")</f>
        <v>99.200438356164383</v>
      </c>
      <c r="E40" s="2">
        <f>IF(净价!E40&lt;&gt;"",净价!E40+利息!E40*100,"")</f>
        <v>105.06027397260274</v>
      </c>
      <c r="F40" s="2">
        <f>IF(净价!F40&lt;&gt;"",净价!F40+利息!F40*100,"")</f>
        <v>103.45975342465753</v>
      </c>
    </row>
    <row r="41" spans="1:6" x14ac:dyDescent="0.15">
      <c r="A41" s="1">
        <v>42338</v>
      </c>
      <c r="B41" s="2">
        <f>IF(净价!B41&lt;&gt;"",净价!B41+利息!B41*100,"")</f>
        <v>103.79616438356165</v>
      </c>
      <c r="C41" s="2">
        <f>IF(净价!C41&lt;&gt;"",净价!C41+利息!C41*100,"")</f>
        <v>110.17945205479452</v>
      </c>
      <c r="D41" s="2">
        <f>IF(净价!D41&lt;&gt;"",净价!D41+利息!D41*100,"")</f>
        <v>98.799041095890416</v>
      </c>
      <c r="E41" s="2">
        <f>IF(净价!E41&lt;&gt;"",净价!E41+利息!E41*100,"")</f>
        <v>105.11780821917809</v>
      </c>
      <c r="F41" s="2">
        <f>IF(净价!F41&lt;&gt;"",净价!F41+利息!F41*100,"")</f>
        <v>103.51638356164383</v>
      </c>
    </row>
    <row r="42" spans="1:6" x14ac:dyDescent="0.15">
      <c r="A42" s="1">
        <v>42339</v>
      </c>
      <c r="B42" s="2">
        <f>IF(净价!B42&lt;&gt;"",净价!B42+利息!B42*100,"")</f>
        <v>103.63561643835617</v>
      </c>
      <c r="C42" s="2">
        <f>IF(净价!C42&lt;&gt;"",净价!C42+利息!C42*100,"")</f>
        <v>112.18273972602741</v>
      </c>
      <c r="D42" s="2">
        <f>IF(净价!D42&lt;&gt;"",净价!D42+利息!D42*100,"")</f>
        <v>98.688575342465754</v>
      </c>
      <c r="E42" s="2">
        <f>IF(净价!E42&lt;&gt;"",净价!E42+利息!E42*100,"")</f>
        <v>105.13698630136986</v>
      </c>
      <c r="F42" s="2">
        <f>IF(净价!F42&lt;&gt;"",净价!F42+利息!F42*100,"")</f>
        <v>103.5452602739726</v>
      </c>
    </row>
    <row r="43" spans="1:6" x14ac:dyDescent="0.15">
      <c r="A43" s="1">
        <v>42340</v>
      </c>
      <c r="B43" s="2">
        <f>IF(净价!B43&lt;&gt;"",净价!B43+利息!B43*100,"")</f>
        <v>103.33506849315069</v>
      </c>
      <c r="C43" s="2">
        <f>IF(净价!C43&lt;&gt;"",净价!C43+利息!C43*100,"")</f>
        <v>112.20602739726027</v>
      </c>
      <c r="D43" s="2">
        <f>IF(净价!D43&lt;&gt;"",净价!D43+利息!D43*100,"")</f>
        <v>98.788109589041099</v>
      </c>
      <c r="E43" s="2">
        <f>IF(净价!E43&lt;&gt;"",净价!E43+利息!E43*100,"")</f>
        <v>105.15616438356165</v>
      </c>
      <c r="F43" s="2">
        <f>IF(净价!F43&lt;&gt;"",净价!F43+利息!F43*100,"")</f>
        <v>104.63413698630137</v>
      </c>
    </row>
    <row r="44" spans="1:6" x14ac:dyDescent="0.15">
      <c r="A44" s="1">
        <v>42341</v>
      </c>
      <c r="B44" s="2">
        <f>IF(净价!B44&lt;&gt;"",净价!B44+利息!B44*100,"")</f>
        <v>103.66452054794522</v>
      </c>
      <c r="C44" s="2">
        <f>IF(净价!C44&lt;&gt;"",净价!C44+利息!C44*100,"")</f>
        <v>110.74931506849315</v>
      </c>
      <c r="D44" s="2">
        <f>IF(净价!D44&lt;&gt;"",净价!D44+利息!D44*100,"")</f>
        <v>98.837643835616447</v>
      </c>
      <c r="E44" s="2">
        <f>IF(净价!E44&lt;&gt;"",净价!E44+利息!E44*100,"")</f>
        <v>105.17534246575343</v>
      </c>
      <c r="F44" s="2">
        <f>IF(净价!F44&lt;&gt;"",净价!F44+利息!F44*100,"")</f>
        <v>103.66301369863014</v>
      </c>
    </row>
    <row r="45" spans="1:6" x14ac:dyDescent="0.15">
      <c r="A45" s="1">
        <v>42342</v>
      </c>
      <c r="B45" s="2">
        <f>IF(净价!B45&lt;&gt;"",净价!B45+利息!B45*100,"")</f>
        <v>104.23397260273973</v>
      </c>
      <c r="C45" s="2">
        <f>IF(净价!C45&lt;&gt;"",净价!C45+利息!C45*100,"")</f>
        <v>111.26260273972602</v>
      </c>
      <c r="D45" s="2">
        <f>IF(净价!D45&lt;&gt;"",净价!D45+利息!D45*100,"")</f>
        <v>99.327178082191793</v>
      </c>
      <c r="E45" s="2">
        <f>IF(净价!E45&lt;&gt;"",净价!E45+利息!E45*100,"")</f>
        <v>105.1945205479452</v>
      </c>
      <c r="F45" s="2">
        <f>IF(净价!F45&lt;&gt;"",净价!F45+利息!F45*100,"")</f>
        <v>104.1818904109589</v>
      </c>
    </row>
    <row r="46" spans="1:6" x14ac:dyDescent="0.15">
      <c r="A46" s="1">
        <v>42345</v>
      </c>
      <c r="B46" s="2">
        <f>IF(净价!B46&lt;&gt;"",净价!B46+利息!B46*100,"")</f>
        <v>104.29232876712329</v>
      </c>
      <c r="C46" s="2">
        <f>IF(净价!C46&lt;&gt;"",净价!C46+利息!C46*100,"")</f>
        <v>111.35246575342467</v>
      </c>
      <c r="D46" s="2">
        <f>IF(净价!D46&lt;&gt;"",净价!D46+利息!D46*100,"")</f>
        <v>99.175780821917812</v>
      </c>
      <c r="E46" s="2">
        <f>IF(净价!E46&lt;&gt;"",净价!E46+利息!E46*100,"")</f>
        <v>105.25205479452055</v>
      </c>
      <c r="F46" s="2">
        <f>IF(净价!F46&lt;&gt;"",净价!F46+利息!F46*100,"")</f>
        <v>104.72852054794519</v>
      </c>
    </row>
    <row r="47" spans="1:6" x14ac:dyDescent="0.15">
      <c r="A47" s="1">
        <v>42346</v>
      </c>
      <c r="B47" s="2">
        <f>IF(净价!B47&lt;&gt;"",净价!B47+利息!B47*100,"")</f>
        <v>103.7417808219178</v>
      </c>
      <c r="C47" s="2">
        <f>IF(净价!C47&lt;&gt;"",净价!C47+利息!C47*100,"")</f>
        <v>110.86575342465754</v>
      </c>
      <c r="D47" s="2">
        <f>IF(净价!D47&lt;&gt;"",净价!D47+利息!D47*100,"")</f>
        <v>99.085315068493145</v>
      </c>
      <c r="E47" s="2">
        <f>IF(净价!E47&lt;&gt;"",净价!E47+利息!E47*100,"")</f>
        <v>105.27123287671233</v>
      </c>
      <c r="F47" s="2">
        <f>IF(净价!F47&lt;&gt;"",净价!F47+利息!F47*100,"")</f>
        <v>104.74739726027397</v>
      </c>
    </row>
    <row r="48" spans="1:6" x14ac:dyDescent="0.15">
      <c r="A48" s="1">
        <v>42347</v>
      </c>
      <c r="B48" s="2">
        <f>IF(净价!B48&lt;&gt;"",净价!B48+利息!B48*100,"")</f>
        <v>103.48123287671233</v>
      </c>
      <c r="C48" s="2">
        <f>IF(净价!C48&lt;&gt;"",净价!C48+利息!C48*100,"")</f>
        <v>110.88904109589041</v>
      </c>
      <c r="D48" s="2">
        <f>IF(净价!D48&lt;&gt;"",净价!D48+利息!D48*100,"")</f>
        <v>98.864849315068497</v>
      </c>
      <c r="E48" s="2">
        <f>IF(净价!E48&lt;&gt;"",净价!E48+利息!E48*100,"")</f>
        <v>105.2904109589041</v>
      </c>
      <c r="F48" s="2">
        <f>IF(净价!F48&lt;&gt;"",净价!F48+利息!F48*100,"")</f>
        <v>104.76627397260273</v>
      </c>
    </row>
    <row r="49" spans="1:6" x14ac:dyDescent="0.15">
      <c r="A49" s="1">
        <v>42348</v>
      </c>
      <c r="B49" s="2">
        <f>IF(净价!B49&lt;&gt;"",净价!B49+利息!B49*100,"")</f>
        <v>103.31068493150684</v>
      </c>
      <c r="C49" s="2">
        <f>IF(净价!C49&lt;&gt;"",净价!C49+利息!C49*100,"")</f>
        <v>111.86232876712329</v>
      </c>
      <c r="D49" s="2">
        <f>IF(净价!D49&lt;&gt;"",净价!D49+利息!D49*100,"")</f>
        <v>98.514383561643839</v>
      </c>
      <c r="E49" s="2">
        <f>IF(净价!E49&lt;&gt;"",净价!E49+利息!E49*100,"")</f>
        <v>105.30958904109589</v>
      </c>
      <c r="F49" s="2">
        <f>IF(净价!F49&lt;&gt;"",净价!F49+利息!F49*100,"")</f>
        <v>103.93515068493151</v>
      </c>
    </row>
    <row r="50" spans="1:6" x14ac:dyDescent="0.15">
      <c r="A50" s="1">
        <v>42349</v>
      </c>
      <c r="B50" s="2">
        <f>IF(净价!B50&lt;&gt;"",净价!B50+利息!B50*100,"")</f>
        <v>102.81013698630137</v>
      </c>
      <c r="C50" s="2">
        <f>IF(净价!C50&lt;&gt;"",净价!C50+利息!C50*100,"")</f>
        <v>110.03561643835616</v>
      </c>
      <c r="D50" s="2">
        <f>IF(净价!D50&lt;&gt;"",净价!D50+利息!D50*100,"")</f>
        <v>97.513917808219176</v>
      </c>
      <c r="E50" s="2">
        <f>IF(净价!E50&lt;&gt;"",净价!E50+利息!E50*100,"")</f>
        <v>105.32876712328768</v>
      </c>
      <c r="F50" s="2">
        <f>IF(净价!F50&lt;&gt;"",净价!F50+利息!F50*100,"")</f>
        <v>104.30402739726027</v>
      </c>
    </row>
    <row r="51" spans="1:6" x14ac:dyDescent="0.15">
      <c r="A51" s="1">
        <v>42352</v>
      </c>
      <c r="B51" s="2">
        <f>IF(净价!B51&lt;&gt;"",净价!B51+利息!B51*100,"")</f>
        <v>102.38849315068492</v>
      </c>
      <c r="C51" s="2">
        <f>IF(净价!C51&lt;&gt;"",净价!C51+利息!C51*100,"")</f>
        <v>110.10547945205479</v>
      </c>
      <c r="D51" s="2">
        <f>IF(净价!D51&lt;&gt;"",净价!D51+利息!D51*100,"")</f>
        <v>97.202520547945198</v>
      </c>
      <c r="E51" s="2">
        <f>IF(净价!E51&lt;&gt;"",净价!E51+利息!E51*100,"")</f>
        <v>105.38630136986302</v>
      </c>
      <c r="F51" s="2">
        <f>IF(净价!F51&lt;&gt;"",净价!F51+利息!F51*100,"")</f>
        <v>104.36065753424657</v>
      </c>
    </row>
    <row r="52" spans="1:6" x14ac:dyDescent="0.15">
      <c r="A52" s="1">
        <v>42353</v>
      </c>
      <c r="B52" s="2">
        <f>IF(净价!B52&lt;&gt;"",净价!B52+利息!B52*100,"")</f>
        <v>102.29794520547945</v>
      </c>
      <c r="C52" s="2">
        <f>IF(净价!C52&lt;&gt;"",净价!C52+利息!C52*100,"")</f>
        <v>108.03876712328767</v>
      </c>
      <c r="D52" s="2">
        <f>IF(净价!D52&lt;&gt;"",净价!D52+利息!D52*100,"")</f>
        <v>97.082054794520545</v>
      </c>
      <c r="E52" s="2">
        <f>IF(净价!E52&lt;&gt;"",净价!E52+利息!E52*100,"")</f>
        <v>105.40547945205479</v>
      </c>
      <c r="F52" s="2">
        <f>IF(净价!F52&lt;&gt;"",净价!F52+利息!F52*100,"")</f>
        <v>104.37953424657533</v>
      </c>
    </row>
    <row r="53" spans="1:6" x14ac:dyDescent="0.15">
      <c r="A53" s="1">
        <v>42354</v>
      </c>
      <c r="B53" s="2">
        <f>IF(净价!B53&lt;&gt;"",净价!B53+利息!B53*100,"")</f>
        <v>102.29739726027397</v>
      </c>
      <c r="C53" s="2">
        <f>IF(净价!C53&lt;&gt;"",净价!C53+利息!C53*100,"")</f>
        <v>110.55205479452054</v>
      </c>
      <c r="D53" s="2">
        <f>IF(净价!D53&lt;&gt;"",净价!D53+利息!D53*100,"")</f>
        <v>97.161589041095894</v>
      </c>
      <c r="E53" s="2">
        <f>IF(净价!E53&lt;&gt;"",净价!E53+利息!E53*100,"")</f>
        <v>105.42465753424658</v>
      </c>
      <c r="F53" s="2">
        <f>IF(净价!F53&lt;&gt;"",净价!F53+利息!F53*100,"")</f>
        <v>103.40841095890411</v>
      </c>
    </row>
    <row r="54" spans="1:6" x14ac:dyDescent="0.15">
      <c r="A54" s="1">
        <v>42355</v>
      </c>
      <c r="B54" s="2">
        <f>IF(净价!B54&lt;&gt;"",净价!B54+利息!B54*100,"")</f>
        <v>101.69684931506849</v>
      </c>
      <c r="C54" s="2">
        <f>IF(净价!C54&lt;&gt;"",净价!C54+利息!C54*100,"")</f>
        <v>110.87534246575342</v>
      </c>
      <c r="D54" s="2">
        <f>IF(净价!D54&lt;&gt;"",净价!D54+利息!D54*100,"")</f>
        <v>97.111123287671234</v>
      </c>
      <c r="E54" s="2">
        <f>IF(净价!E54&lt;&gt;"",净价!E54+利息!E54*100,"")</f>
        <v>105.44383561643835</v>
      </c>
      <c r="F54" s="2">
        <f>IF(净价!F54&lt;&gt;"",净价!F54+利息!F54*100,"")</f>
        <v>103.42728767123288</v>
      </c>
    </row>
    <row r="55" spans="1:6" x14ac:dyDescent="0.15">
      <c r="A55" s="1">
        <v>42356</v>
      </c>
      <c r="B55" s="2">
        <f>IF(净价!B55&lt;&gt;"",净价!B55+利息!B55*100,"")</f>
        <v>101.826301369863</v>
      </c>
      <c r="C55" s="2">
        <f>IF(净价!C55&lt;&gt;"",净价!C55+利息!C55*100,"")</f>
        <v>110.8986301369863</v>
      </c>
      <c r="D55" s="2">
        <f>IF(净价!D55&lt;&gt;"",净价!D55+利息!D55*100,"")</f>
        <v>97.030657534246572</v>
      </c>
      <c r="E55" s="2">
        <f>IF(净价!E55&lt;&gt;"",净价!E55+利息!E55*100,"")</f>
        <v>105.46301369863014</v>
      </c>
      <c r="F55" s="2">
        <f>IF(净价!F55&lt;&gt;"",净价!F55+利息!F55*100,"")</f>
        <v>103.44616438356164</v>
      </c>
    </row>
    <row r="56" spans="1:6" x14ac:dyDescent="0.15">
      <c r="A56" s="1">
        <v>42359</v>
      </c>
      <c r="B56" s="2">
        <f>IF(净价!B56&lt;&gt;"",净价!B56+利息!B56*100,"")</f>
        <v>101.78465753424658</v>
      </c>
      <c r="C56" s="2">
        <f>IF(净价!C56&lt;&gt;"",净价!C56+利息!C56*100,"")</f>
        <v>110.96849315068494</v>
      </c>
      <c r="D56" s="2">
        <f>IF(净价!D56&lt;&gt;"",净价!D56+利息!D56*100,"")</f>
        <v>96.549260273972607</v>
      </c>
      <c r="E56" s="2">
        <f>IF(净价!E56&lt;&gt;"",净价!E56+利息!E56*100,"")</f>
        <v>105.52054794520548</v>
      </c>
      <c r="F56" s="2">
        <f>IF(净价!F56&lt;&gt;"",净价!F56+利息!F56*100,"")</f>
        <v>103.50279452054795</v>
      </c>
    </row>
    <row r="57" spans="1:6" x14ac:dyDescent="0.15">
      <c r="A57" s="1">
        <v>42360</v>
      </c>
      <c r="B57" s="2">
        <f>IF(净价!B57&lt;&gt;"",净价!B57+利息!B57*100,"")</f>
        <v>101.1641095890411</v>
      </c>
      <c r="C57" s="2">
        <f>IF(净价!C57&lt;&gt;"",净价!C57+利息!C57*100,"")</f>
        <v>108.6917808219178</v>
      </c>
      <c r="D57" s="2">
        <f>IF(净价!D57&lt;&gt;"",净价!D57+利息!D57*100,"")</f>
        <v>95.718794520547945</v>
      </c>
      <c r="E57" s="2">
        <f>IF(净价!E57&lt;&gt;"",净价!E57+利息!E57*100,"")</f>
        <v>106.53972602739726</v>
      </c>
      <c r="F57" s="2">
        <f>IF(净价!F57&lt;&gt;"",净价!F57+利息!F57*100,"")</f>
        <v>103.52167123287671</v>
      </c>
    </row>
    <row r="58" spans="1:6" x14ac:dyDescent="0.15">
      <c r="A58" s="1">
        <v>42361</v>
      </c>
      <c r="B58" s="2">
        <f>IF(净价!B58&lt;&gt;"",净价!B58+利息!B58*100,"")</f>
        <v>99.893561643835611</v>
      </c>
      <c r="C58" s="2">
        <f>IF(净价!C58&lt;&gt;"",净价!C58+利息!C58*100,"")</f>
        <v>108.72506849315069</v>
      </c>
      <c r="D58" s="2">
        <f>IF(净价!D58&lt;&gt;"",净价!D58+利息!D58*100,"")</f>
        <v>94.448328767123286</v>
      </c>
      <c r="E58" s="2">
        <f>IF(净价!E58&lt;&gt;"",净价!E58+利息!E58*100,"")</f>
        <v>106.55890410958904</v>
      </c>
      <c r="F58" s="2">
        <f>IF(净价!F58&lt;&gt;"",净价!F58+利息!F58*100,"")</f>
        <v>103.54054794520547</v>
      </c>
    </row>
    <row r="59" spans="1:6" x14ac:dyDescent="0.15">
      <c r="A59" s="1">
        <v>42362</v>
      </c>
      <c r="B59" s="2">
        <f>IF(净价!B59&lt;&gt;"",净价!B59+利息!B59*100,"")</f>
        <v>99.58301369863014</v>
      </c>
      <c r="C59" s="2">
        <f>IF(净价!C59&lt;&gt;"",净价!C59+利息!C59*100,"")</f>
        <v>109.53835616438356</v>
      </c>
      <c r="D59" s="2">
        <f>IF(净价!D59&lt;&gt;"",净价!D59+利息!D59*100,"")</f>
        <v>94.307863013698622</v>
      </c>
      <c r="E59" s="2">
        <f>IF(净价!E59&lt;&gt;"",净价!E59+利息!E59*100,"")</f>
        <v>106.57808219178082</v>
      </c>
      <c r="F59" s="2">
        <f>IF(净价!F59&lt;&gt;"",净价!F59+利息!F59*100,"")</f>
        <v>103.55942465753425</v>
      </c>
    </row>
    <row r="60" spans="1:6" x14ac:dyDescent="0.15">
      <c r="A60" s="1">
        <v>42363</v>
      </c>
      <c r="B60" s="2">
        <f>IF(净价!B60&lt;&gt;"",净价!B60+利息!B60*100,"")</f>
        <v>98.982465753424663</v>
      </c>
      <c r="C60" s="2">
        <f>IF(净价!C60&lt;&gt;"",净价!C60+利息!C60*100,"")</f>
        <v>109.54164383561644</v>
      </c>
      <c r="D60" s="2">
        <f>IF(净价!D60&lt;&gt;"",净价!D60+利息!D60*100,"")</f>
        <v>94.517397260273981</v>
      </c>
      <c r="E60" s="2">
        <f>IF(净价!E60&lt;&gt;"",净价!E60+利息!E60*100,"")</f>
        <v>106.59726027397261</v>
      </c>
      <c r="F60" s="2">
        <f>IF(净价!F60&lt;&gt;"",净价!F60+利息!F60*100,"")</f>
        <v>103.57830136986301</v>
      </c>
    </row>
    <row r="61" spans="1:6" x14ac:dyDescent="0.15">
      <c r="A61" s="1">
        <v>42366</v>
      </c>
      <c r="B61" s="2">
        <f>IF(净价!B61&lt;&gt;"",净价!B61+利息!B61*100,"")</f>
        <v>98.000821917808224</v>
      </c>
      <c r="C61" s="2">
        <f>IF(净价!C61&lt;&gt;"",净价!C61+利息!C61*100,"")</f>
        <v>109.58150684931508</v>
      </c>
      <c r="D61" s="2">
        <f>IF(净价!D61&lt;&gt;"",净价!D61+利息!D61*100,"")</f>
        <v>94.456000000000003</v>
      </c>
      <c r="E61" s="2">
        <f>IF(净价!E61&lt;&gt;"",净价!E61+利息!E61*100,"")</f>
        <v>106.65479452054795</v>
      </c>
      <c r="F61" s="2">
        <f>IF(净价!F61&lt;&gt;"",净价!F61+利息!F61*100,"")</f>
        <v>103.92493150684932</v>
      </c>
    </row>
    <row r="62" spans="1:6" x14ac:dyDescent="0.15">
      <c r="A62" s="1">
        <v>42367</v>
      </c>
      <c r="B62" s="2">
        <f>IF(净价!B62&lt;&gt;"",净价!B62+利息!B62*100,"")</f>
        <v>97.380273972602737</v>
      </c>
      <c r="C62" s="2">
        <f>IF(净价!C62&lt;&gt;"",净价!C62+利息!C62*100,"")</f>
        <v>109.58479452054794</v>
      </c>
      <c r="D62" s="2">
        <f>IF(净价!D62&lt;&gt;"",净价!D62+利息!D62*100,"")</f>
        <v>93.885534246575347</v>
      </c>
      <c r="E62" s="2">
        <f>IF(净价!E62&lt;&gt;"",净价!E62+利息!E62*100,"")</f>
        <v>106.67397260273972</v>
      </c>
      <c r="F62" s="2">
        <f>IF(净价!F62&lt;&gt;"",净价!F62+利息!F62*100,"")</f>
        <v>103.94380821917809</v>
      </c>
    </row>
    <row r="63" spans="1:6" x14ac:dyDescent="0.15">
      <c r="A63" s="1">
        <v>42368</v>
      </c>
      <c r="B63" s="2">
        <f>IF(净价!B63&lt;&gt;"",净价!B63+利息!B63*100,"")</f>
        <v>96.109726027397258</v>
      </c>
      <c r="C63" s="2">
        <f>IF(净价!C63&lt;&gt;"",净价!C63+利息!C63*100,"")</f>
        <v>106.37808219178082</v>
      </c>
      <c r="D63" s="2">
        <f>IF(净价!D63&lt;&gt;"",净价!D63+利息!D63*100,"")</f>
        <v>93.565068493150676</v>
      </c>
      <c r="E63" s="2">
        <f>IF(净价!E63&lt;&gt;"",净价!E63+利息!E63*100,"")</f>
        <v>106.67315068493151</v>
      </c>
      <c r="F63" s="2">
        <f>IF(净价!F63&lt;&gt;"",净价!F63+利息!F63*100,"")</f>
        <v>103.49268493150684</v>
      </c>
    </row>
    <row r="64" spans="1:6" x14ac:dyDescent="0.15">
      <c r="A64" s="1">
        <v>42369</v>
      </c>
      <c r="B64" s="2">
        <f>IF(净价!B64&lt;&gt;"",净价!B64+利息!B64*100,"")</f>
        <v>96.539178082191782</v>
      </c>
      <c r="C64" s="2">
        <f>IF(净价!C64&lt;&gt;"",净价!C64+利息!C64*100,"")</f>
        <v>106.39136986301369</v>
      </c>
      <c r="D64" s="2">
        <f>IF(净价!D64&lt;&gt;"",净价!D64+利息!D64*100,"")</f>
        <v>93.994602739726034</v>
      </c>
      <c r="E64" s="2">
        <f>IF(净价!E64&lt;&gt;"",净价!E64+利息!E64*100,"")</f>
        <v>106.69232876712329</v>
      </c>
      <c r="F64" s="2">
        <f>IF(净价!F64&lt;&gt;"",净价!F64+利息!F64*100,"")</f>
        <v>102.77156164383561</v>
      </c>
    </row>
    <row r="65" spans="1:12" x14ac:dyDescent="0.15">
      <c r="A65" s="1">
        <v>42373</v>
      </c>
      <c r="B65" s="2">
        <f>IF(净价!B65&lt;&gt;"",净价!B65+利息!B65*100,"")</f>
        <v>96.606986301369858</v>
      </c>
      <c r="C65" s="2">
        <f>IF(净价!C65&lt;&gt;"",净价!C65+利息!C65*100,"")</f>
        <v>106.4445205479452</v>
      </c>
      <c r="D65" s="2">
        <f>IF(净价!D65&lt;&gt;"",净价!D65+利息!D65*100,"")</f>
        <v>93.952739726027403</v>
      </c>
      <c r="E65" s="2">
        <f>IF(净价!E65&lt;&gt;"",净价!E65+利息!E65*100,"")</f>
        <v>100.39904109589041</v>
      </c>
      <c r="F65" s="2">
        <f>IF(净价!F65&lt;&gt;"",净价!F65+利息!F65*100,"")</f>
        <v>103.76706849315069</v>
      </c>
    </row>
    <row r="66" spans="1:12" x14ac:dyDescent="0.15">
      <c r="A66" s="1">
        <v>42374</v>
      </c>
      <c r="B66" s="2">
        <f>IF(净价!B66&lt;&gt;"",净价!B66+利息!B66*100,"")</f>
        <v>96.61643835616438</v>
      </c>
      <c r="C66" s="2">
        <f>IF(净价!C66&lt;&gt;"",净价!C66+利息!C66*100,"")</f>
        <v>106.50780821917807</v>
      </c>
      <c r="D66" s="2">
        <f>IF(净价!D66&lt;&gt;"",净价!D66+利息!D66*100,"")</f>
        <v>94.082273972602735</v>
      </c>
      <c r="E66" s="2">
        <f>IF(净价!E66&lt;&gt;"",净价!E66+利息!E66*100,"")</f>
        <v>106.7082191780822</v>
      </c>
      <c r="F66" s="2">
        <f>IF(净价!F66&lt;&gt;"",净价!F66+利息!F66*100,"")</f>
        <v>103.78594520547945</v>
      </c>
    </row>
    <row r="67" spans="1:12" x14ac:dyDescent="0.15">
      <c r="A67" s="1">
        <v>42375</v>
      </c>
      <c r="B67" s="2">
        <f>IF(净价!B67&lt;&gt;"",净价!B67+利息!B67*100,"")</f>
        <v>96.435890410958905</v>
      </c>
      <c r="C67" s="2">
        <f>IF(净价!C67&lt;&gt;"",净价!C67+利息!C67*100,"")</f>
        <v>106.54109589041096</v>
      </c>
      <c r="D67" s="2">
        <f>IF(净价!D67&lt;&gt;"",净价!D67+利息!D67*100,"")</f>
        <v>94.261808219178079</v>
      </c>
      <c r="E67" s="2">
        <f>IF(净价!E67&lt;&gt;"",净价!E67+利息!E67*100,"")</f>
        <v>102.09739726027397</v>
      </c>
      <c r="F67" s="2">
        <f>IF(净价!F67&lt;&gt;"",净价!F67+利息!F67*100,"")</f>
        <v>103.80482191780823</v>
      </c>
    </row>
    <row r="68" spans="1:12" x14ac:dyDescent="0.15">
      <c r="A68" s="1">
        <v>42376</v>
      </c>
      <c r="B68" s="2">
        <f>IF(净价!B68&lt;&gt;"",净价!B68+利息!B68*100,"")</f>
        <v>96.115342465753429</v>
      </c>
      <c r="C68" s="2">
        <f>IF(净价!C68&lt;&gt;"",净价!C68+利息!C68*100,"")</f>
        <v>106.56438356164384</v>
      </c>
      <c r="D68" s="2">
        <f>IF(净价!D68&lt;&gt;"",净价!D68+利息!D68*100,"")</f>
        <v>94.121342465753429</v>
      </c>
      <c r="E68" s="2">
        <f>IF(净价!E68&lt;&gt;"",净价!E68+利息!E68*100,"")</f>
        <v>102.11657534246575</v>
      </c>
      <c r="F68" s="2">
        <f>IF(净价!F68&lt;&gt;"",净价!F68+利息!F68*100,"")</f>
        <v>103.82369863013699</v>
      </c>
    </row>
    <row r="69" spans="1:12" x14ac:dyDescent="0.15">
      <c r="A69" s="1">
        <v>42377</v>
      </c>
      <c r="B69" s="2">
        <f>IF(净价!B69&lt;&gt;"",净价!B69+利息!B69*100,"")</f>
        <v>96.054794520547944</v>
      </c>
      <c r="C69" s="2">
        <f>IF(净价!C69&lt;&gt;"",净价!C69+利息!C69*100,"")</f>
        <v>106.58767123287672</v>
      </c>
      <c r="D69" s="2">
        <f>IF(净价!D69&lt;&gt;"",净价!D69+利息!D69*100,"")</f>
        <v>94.320876712328769</v>
      </c>
      <c r="E69" s="2">
        <f>IF(净价!E69&lt;&gt;"",净价!E69+利息!E69*100,"")</f>
        <v>102.13575342465754</v>
      </c>
      <c r="F69" s="2">
        <f>IF(净价!F69&lt;&gt;"",净价!F69+利息!F69*100,"")</f>
        <v>103.84257534246575</v>
      </c>
    </row>
    <row r="70" spans="1:12" x14ac:dyDescent="0.15">
      <c r="A70" s="1">
        <v>42380</v>
      </c>
      <c r="B70" s="2">
        <f>IF(净价!B70&lt;&gt;"",净价!B70+利息!B70*100,"")</f>
        <v>96.123150684931502</v>
      </c>
      <c r="C70" s="2">
        <f>IF(净价!C70&lt;&gt;"",净价!C70+利息!C70*100,"")</f>
        <v>106.65753424657534</v>
      </c>
      <c r="D70" s="2">
        <f>IF(净价!D70&lt;&gt;"",净价!D70+利息!D70*100,"")</f>
        <v>94.199479452054788</v>
      </c>
      <c r="E70" s="2">
        <f>IF(净价!E70&lt;&gt;"",净价!E70+利息!E70*100,"")</f>
        <v>105.78328767123287</v>
      </c>
      <c r="F70" s="2">
        <f>IF(净价!F70&lt;&gt;"",净价!F70+利息!F70*100,"")</f>
        <v>103.89920547945205</v>
      </c>
    </row>
    <row r="71" spans="1:12" x14ac:dyDescent="0.15">
      <c r="A71" s="1">
        <v>42381</v>
      </c>
      <c r="B71" s="2">
        <f>IF(净价!B71&lt;&gt;"",净价!B71+利息!B71*100,"")</f>
        <v>96.132602739726025</v>
      </c>
      <c r="C71" s="2">
        <f>IF(净价!C71&lt;&gt;"",净价!C71+利息!C71*100,"")</f>
        <v>106.68082191780822</v>
      </c>
      <c r="D71" s="2">
        <f>IF(净价!D71&lt;&gt;"",净价!D71+利息!D71*100,"")</f>
        <v>94.239013698630131</v>
      </c>
      <c r="E71" s="2">
        <f>IF(净价!E71&lt;&gt;"",净价!E71+利息!E71*100,"")</f>
        <v>105.80246575342466</v>
      </c>
      <c r="F71" s="2">
        <f>IF(净价!F71&lt;&gt;"",净价!F71+利息!F71*100,"")</f>
        <v>104.91808219178083</v>
      </c>
    </row>
    <row r="72" spans="1:12" x14ac:dyDescent="0.15">
      <c r="A72" s="1">
        <v>42382</v>
      </c>
      <c r="B72" s="2">
        <f>IF(净价!B72&lt;&gt;"",净价!B72+利息!B72*100,"")</f>
        <v>96.182054794520553</v>
      </c>
      <c r="C72" s="2">
        <f>IF(净价!C72&lt;&gt;"",净价!C72+利息!C72*100,"")</f>
        <v>107.6041095890411</v>
      </c>
      <c r="D72" s="2">
        <f>IF(净价!D72&lt;&gt;"",净价!D72+利息!D72*100,"")</f>
        <v>94.238547945205482</v>
      </c>
      <c r="E72" s="2">
        <f>IF(净价!E72&lt;&gt;"",净价!E72+利息!E72*100,"")</f>
        <v>105.83164383561645</v>
      </c>
      <c r="F72" s="2">
        <f>IF(净价!F72&lt;&gt;"",净价!F72+利息!F72*100,"")</f>
        <v>105.41695890410959</v>
      </c>
    </row>
    <row r="73" spans="1:12" x14ac:dyDescent="0.15">
      <c r="A73" s="1">
        <v>42383</v>
      </c>
      <c r="B73" s="2">
        <f>IF(净价!B73&lt;&gt;"",净价!B73+利息!B73*100,"")</f>
        <v>96.811506849315066</v>
      </c>
      <c r="C73" s="2">
        <f>IF(净价!C73&lt;&gt;"",净价!C73+利息!C73*100,"")</f>
        <v>106.72739726027397</v>
      </c>
      <c r="D73" s="2">
        <f>IF(净价!D73&lt;&gt;"",净价!D73+利息!D73*100,"")</f>
        <v>94.438082191780822</v>
      </c>
      <c r="E73" s="2">
        <f>IF(净价!E73&lt;&gt;"",净价!E73+利息!E73*100,"")</f>
        <v>105.85082191780822</v>
      </c>
      <c r="F73" s="2">
        <f>IF(净价!F73&lt;&gt;"",净价!F73+利息!F73*100,"")</f>
        <v>106.45583561643836</v>
      </c>
    </row>
    <row r="74" spans="1:12" x14ac:dyDescent="0.15">
      <c r="A74" s="1">
        <v>42384</v>
      </c>
      <c r="B74" s="2">
        <f>IF(净价!B74&lt;&gt;"",净价!B74+利息!B74*100,"")</f>
        <v>97.960958904109589</v>
      </c>
      <c r="C74" s="2">
        <f>IF(净价!C74&lt;&gt;"",净价!C74+利息!C74*100,"")</f>
        <v>106.65068493150686</v>
      </c>
      <c r="D74" s="2">
        <f>IF(净价!D74&lt;&gt;"",净价!D74+利息!D74*100,"")</f>
        <v>95.257616438356166</v>
      </c>
      <c r="E74" s="2">
        <f>IF(净价!E74&lt;&gt;"",净价!E74+利息!E74*100,"")</f>
        <v>99.8</v>
      </c>
      <c r="F74" s="2">
        <f>IF(净价!F74&lt;&gt;"",净价!F74+利息!F74*100,"")</f>
        <v>105.48471232876713</v>
      </c>
    </row>
    <row r="75" spans="1:12" x14ac:dyDescent="0.15">
      <c r="A75" s="1">
        <v>42387</v>
      </c>
      <c r="B75" s="2">
        <f>IF(净价!B75&lt;&gt;"",净价!B75+利息!B75*100,"")</f>
        <v>98.72931506849315</v>
      </c>
      <c r="C75" s="2">
        <f>IF(净价!C75&lt;&gt;"",净价!C75+利息!C75*100,"")</f>
        <v>106.72054794520548</v>
      </c>
      <c r="D75" s="2">
        <f>IF(净价!D75&lt;&gt;"",净价!D75+利息!D75*100,"")</f>
        <v>95.476219178082189</v>
      </c>
      <c r="E75" s="2">
        <f>IF(净价!E75&lt;&gt;"",净价!E75+利息!E75*100,"")</f>
        <v>99.927534246575348</v>
      </c>
      <c r="F75" s="2">
        <f>IF(净价!F75&lt;&gt;"",净价!F75+利息!F75*100,"")</f>
        <v>105.54134246575343</v>
      </c>
    </row>
    <row r="76" spans="1:12" x14ac:dyDescent="0.15">
      <c r="A76" s="1">
        <v>42388</v>
      </c>
      <c r="B76" s="2">
        <f>IF(净价!B76&lt;&gt;"",净价!B76+利息!B76*100,"")</f>
        <v>98.598767123287672</v>
      </c>
      <c r="C76" s="2">
        <f>IF(净价!C76&lt;&gt;"",净价!C76+利息!C76*100,"")</f>
        <v>106.65383561643836</v>
      </c>
      <c r="D76" s="2">
        <f>IF(净价!D76&lt;&gt;"",净价!D76+利息!D76*100,"")</f>
        <v>95.175753424657529</v>
      </c>
      <c r="E76" s="2">
        <f>IF(净价!E76&lt;&gt;"",净价!E76+利息!E76*100,"")</f>
        <v>97.446712328767134</v>
      </c>
      <c r="F76" s="2">
        <f>IF(净价!F76&lt;&gt;"",净价!F76+利息!F76*100,"")</f>
        <v>105.56021917808219</v>
      </c>
      <c r="K76" s="5">
        <v>42646</v>
      </c>
      <c r="L76">
        <v>-105</v>
      </c>
    </row>
    <row r="77" spans="1:12" x14ac:dyDescent="0.15">
      <c r="A77" s="1">
        <v>42389</v>
      </c>
      <c r="B77" s="2">
        <f>IF(净价!B77&lt;&gt;"",净价!B77+利息!B77*100,"")</f>
        <v>98.478219178082199</v>
      </c>
      <c r="C77" s="2">
        <f>IF(净价!C77&lt;&gt;"",净价!C77+利息!C77*100,"")</f>
        <v>106.66712328767123</v>
      </c>
      <c r="D77" s="2">
        <f>IF(净价!D77&lt;&gt;"",净价!D77+利息!D77*100,"")</f>
        <v>95.015287671232883</v>
      </c>
      <c r="E77" s="2">
        <f>IF(净价!E77&lt;&gt;"",净价!E77+利息!E77*100,"")</f>
        <v>97.395890410958899</v>
      </c>
      <c r="F77" s="2">
        <f>IF(净价!F77&lt;&gt;"",净价!F77+利息!F77*100,"")</f>
        <v>106.42909589041096</v>
      </c>
      <c r="K77" s="5">
        <v>42677</v>
      </c>
      <c r="L77">
        <v>5</v>
      </c>
    </row>
    <row r="78" spans="1:12" x14ac:dyDescent="0.15">
      <c r="A78" s="1">
        <v>42390</v>
      </c>
      <c r="B78" s="2">
        <f>IF(净价!B78&lt;&gt;"",净价!B78+利息!B78*100,"")</f>
        <v>98.497671232876712</v>
      </c>
      <c r="C78" s="2">
        <f>IF(净价!C78&lt;&gt;"",净价!C78+利息!C78*100,"")</f>
        <v>106.69041095890411</v>
      </c>
      <c r="D78" s="2">
        <f>IF(净价!D78&lt;&gt;"",净价!D78+利息!D78*100,"")</f>
        <v>95.224821917808214</v>
      </c>
      <c r="E78" s="2">
        <f>IF(净价!E78&lt;&gt;"",净价!E78+利息!E78*100,"")</f>
        <v>97.415068493150685</v>
      </c>
      <c r="F78" s="2">
        <f>IF(净价!F78&lt;&gt;"",净价!F78+利息!F78*100,"")</f>
        <v>106.34797260273973</v>
      </c>
      <c r="K78" s="5">
        <v>42707</v>
      </c>
      <c r="L78">
        <v>105</v>
      </c>
    </row>
    <row r="79" spans="1:12" x14ac:dyDescent="0.15">
      <c r="A79" s="1">
        <v>42391</v>
      </c>
      <c r="B79" s="2">
        <f>IF(净价!B79&lt;&gt;"",净价!B79+利息!B79*100,"")</f>
        <v>98.717123287671242</v>
      </c>
      <c r="C79" s="2">
        <f>IF(净价!C79&lt;&gt;"",净价!C79+利息!C79*100,"")</f>
        <v>106.71369863013699</v>
      </c>
      <c r="D79" s="2">
        <f>IF(净价!D79&lt;&gt;"",净价!D79+利息!D79*100,"")</f>
        <v>95.284356164383567</v>
      </c>
      <c r="E79" s="2">
        <f>IF(净价!E79&lt;&gt;"",净价!E79+利息!E79*100,"")</f>
        <v>97.114246575342463</v>
      </c>
      <c r="F79" s="2">
        <f>IF(净价!F79&lt;&gt;"",净价!F79+利息!F79*100,"")</f>
        <v>108.09684931506848</v>
      </c>
    </row>
    <row r="80" spans="1:12" x14ac:dyDescent="0.15">
      <c r="A80" s="1">
        <v>42394</v>
      </c>
      <c r="B80" s="2">
        <f>IF(净价!B80&lt;&gt;"",净价!B80+利息!B80*100,"")</f>
        <v>98.815479452054788</v>
      </c>
      <c r="C80" s="2">
        <f>IF(净价!C80&lt;&gt;"",净价!C80+利息!C80*100,"")</f>
        <v>106.78356164383561</v>
      </c>
      <c r="D80" s="2">
        <f>IF(净价!D80&lt;&gt;"",净价!D80+利息!D80*100,"")</f>
        <v>95.242958904109585</v>
      </c>
      <c r="E80" s="2">
        <f>IF(净价!E80&lt;&gt;"",净价!E80+利息!E80*100,"")</f>
        <v>97.181780821917798</v>
      </c>
      <c r="F80" s="2">
        <f>IF(净价!F80&lt;&gt;"",净价!F80+利息!F80*100,"")</f>
        <v>108.1534794520548</v>
      </c>
    </row>
    <row r="81" spans="1:12" x14ac:dyDescent="0.15">
      <c r="A81" s="1">
        <v>42395</v>
      </c>
      <c r="B81" s="2">
        <f>IF(净价!B81&lt;&gt;"",净价!B81+利息!B81*100,"")</f>
        <v>98.674931506849319</v>
      </c>
      <c r="C81" s="2">
        <f>IF(净价!C81&lt;&gt;"",净价!C81+利息!C81*100,"")</f>
        <v>106.80684931506849</v>
      </c>
      <c r="D81" s="2">
        <f>IF(净价!D81&lt;&gt;"",净价!D81+利息!D81*100,"")</f>
        <v>94.822493150684934</v>
      </c>
      <c r="E81" s="2">
        <f>IF(净价!E81&lt;&gt;"",净价!E81+利息!E81*100,"")</f>
        <v>97.050958904109592</v>
      </c>
      <c r="F81" s="2">
        <f>IF(净价!F81&lt;&gt;"",净价!F81+利息!F81*100,"")</f>
        <v>108.17235616438356</v>
      </c>
    </row>
    <row r="82" spans="1:12" x14ac:dyDescent="0.15">
      <c r="A82" s="1">
        <v>42396</v>
      </c>
      <c r="B82" s="2">
        <f>IF(净价!B82&lt;&gt;"",净价!B82+利息!B82*100,"")</f>
        <v>98.604383561643829</v>
      </c>
      <c r="C82" s="2">
        <f>IF(净价!C82&lt;&gt;"",净价!C82+利息!C82*100,"")</f>
        <v>106.62013698630138</v>
      </c>
      <c r="D82" s="2">
        <f>IF(净价!D82&lt;&gt;"",净价!D82+利息!D82*100,"")</f>
        <v>94.512027397260269</v>
      </c>
      <c r="E82" s="2">
        <f>IF(净价!E82&lt;&gt;"",净价!E82+利息!E82*100,"")</f>
        <v>97.080136986301369</v>
      </c>
      <c r="F82" s="2">
        <f>IF(净价!F82&lt;&gt;"",净价!F82+利息!F82*100,"")</f>
        <v>108.19123287671232</v>
      </c>
      <c r="L82" s="4">
        <f>XIRR(L76:L78,K76:K78)</f>
        <v>0.32949028611183162</v>
      </c>
    </row>
    <row r="83" spans="1:12" x14ac:dyDescent="0.15">
      <c r="A83" s="1">
        <v>42397</v>
      </c>
      <c r="B83" s="2">
        <f>IF(净价!B83&lt;&gt;"",净价!B83+利息!B83*100,"")</f>
        <v>98.533835616438353</v>
      </c>
      <c r="C83" s="2">
        <f>IF(净价!C83&lt;&gt;"",净价!C83+利息!C83*100,"")</f>
        <v>106.81342465753426</v>
      </c>
      <c r="D83" s="2">
        <f>IF(净价!D83&lt;&gt;"",净价!D83+利息!D83*100,"")</f>
        <v>94.481561643835619</v>
      </c>
      <c r="E83" s="2">
        <f>IF(净价!E83&lt;&gt;"",净价!E83+利息!E83*100,"")</f>
        <v>96.969315068493145</v>
      </c>
      <c r="F83" s="2">
        <f>IF(净价!F83&lt;&gt;"",净价!F83+利息!F83*100,"")</f>
        <v>102.7801095890411</v>
      </c>
      <c r="L83" s="4">
        <f>XIRR(L76:L79,K76:K79)</f>
        <v>0.32949028611183162</v>
      </c>
    </row>
    <row r="84" spans="1:12" x14ac:dyDescent="0.15">
      <c r="A84" s="1">
        <v>42398</v>
      </c>
      <c r="B84" s="2">
        <f>IF(净价!B84&lt;&gt;"",净价!B84+利息!B84*100,"")</f>
        <v>98.503287671232869</v>
      </c>
      <c r="C84" s="2">
        <f>IF(净价!C84&lt;&gt;"",净价!C84+利息!C84*100,"")</f>
        <v>106.83671232876713</v>
      </c>
      <c r="D84" s="2">
        <f>IF(净价!D84&lt;&gt;"",净价!D84+利息!D84*100,"")</f>
        <v>94.301095890410963</v>
      </c>
      <c r="E84" s="2">
        <f>IF(净价!E84&lt;&gt;"",净价!E84+利息!E84*100,"")</f>
        <v>96.938493150684934</v>
      </c>
      <c r="F84" s="2">
        <f>IF(净价!F84&lt;&gt;"",净价!F84+利息!F84*100,"")</f>
        <v>102.71898630136987</v>
      </c>
      <c r="L84" s="4" t="e">
        <f>XIRR(L77:L80,K77:K80)</f>
        <v>#NUM!</v>
      </c>
    </row>
    <row r="85" spans="1:12" x14ac:dyDescent="0.15">
      <c r="A85" s="1">
        <v>42401</v>
      </c>
      <c r="B85" s="2">
        <f>IF(净价!B85&lt;&gt;"",净价!B85+利息!B85*100,"")</f>
        <v>98.341643835616438</v>
      </c>
      <c r="C85" s="2">
        <f>IF(净价!C85&lt;&gt;"",净价!C85+利息!C85*100,"")</f>
        <v>105.59657534246575</v>
      </c>
      <c r="D85" s="2">
        <f>IF(净价!D85&lt;&gt;"",净价!D85+利息!D85*100,"")</f>
        <v>93.49969863013699</v>
      </c>
      <c r="E85" s="2">
        <f>IF(净价!E85&lt;&gt;"",净价!E85+利息!E85*100,"")</f>
        <v>96.156027397260274</v>
      </c>
      <c r="F85" s="2">
        <f>IF(净价!F85&lt;&gt;"",净价!F85+利息!F85*100,"")</f>
        <v>102.79561643835616</v>
      </c>
    </row>
    <row r="86" spans="1:12" x14ac:dyDescent="0.15">
      <c r="A86" s="1">
        <v>42402</v>
      </c>
      <c r="B86" s="2">
        <f>IF(净价!B86&lt;&gt;"",净价!B86+利息!B86*100,"")</f>
        <v>98.131095890410947</v>
      </c>
      <c r="C86" s="2">
        <f>IF(净价!C86&lt;&gt;"",净价!C86+利息!C86*100,"")</f>
        <v>105.67986301369864</v>
      </c>
      <c r="D86" s="2">
        <f>IF(净价!D86&lt;&gt;"",净价!D86+利息!D86*100,"")</f>
        <v>93.399232876712318</v>
      </c>
      <c r="E86" s="2">
        <f>IF(净价!E86&lt;&gt;"",净价!E86+利息!E86*100,"")</f>
        <v>95.90520547945205</v>
      </c>
      <c r="F86" s="2">
        <f>IF(净价!F86&lt;&gt;"",净价!F86+利息!F86*100,"")</f>
        <v>102.39449315068492</v>
      </c>
    </row>
    <row r="87" spans="1:12" x14ac:dyDescent="0.15">
      <c r="A87" s="1">
        <v>42403</v>
      </c>
      <c r="B87" s="2">
        <f>IF(净价!B87&lt;&gt;"",净价!B87+利息!B87*100,"")</f>
        <v>98.240547945205478</v>
      </c>
      <c r="C87" s="2">
        <f>IF(净价!C87&lt;&gt;"",净价!C87+利息!C87*100,"")</f>
        <v>105.70315068493152</v>
      </c>
      <c r="D87" s="2">
        <f>IF(净价!D87&lt;&gt;"",净价!D87+利息!D87*100,"")</f>
        <v>93.308767123287666</v>
      </c>
      <c r="E87" s="2">
        <f>IF(净价!E87&lt;&gt;"",净价!E87+利息!E87*100,"")</f>
        <v>95.894383561643835</v>
      </c>
      <c r="F87" s="2">
        <f>IF(净价!F87&lt;&gt;"",净价!F87+利息!F87*100,"")</f>
        <v>102.3833698630137</v>
      </c>
    </row>
    <row r="88" spans="1:12" x14ac:dyDescent="0.15">
      <c r="A88" s="1">
        <v>42404</v>
      </c>
      <c r="B88" s="2">
        <f>IF(净价!B88&lt;&gt;"",净价!B88+利息!B88*100,"")</f>
        <v>91.77</v>
      </c>
      <c r="C88" s="2">
        <f>IF(净价!C88&lt;&gt;"",净价!C88+利息!C88*100,"")</f>
        <v>105.72643835616439</v>
      </c>
      <c r="D88" s="2">
        <f>IF(净价!D88&lt;&gt;"",净价!D88+利息!D88*100,"")</f>
        <v>93.62830136986301</v>
      </c>
      <c r="E88" s="2">
        <f>IF(净价!E88&lt;&gt;"",净价!E88+利息!E88*100,"")</f>
        <v>95.983561643835614</v>
      </c>
      <c r="F88" s="2">
        <f>IF(净价!F88&lt;&gt;"",净价!F88+利息!F88*100,"")</f>
        <v>102.45224657534246</v>
      </c>
    </row>
    <row r="89" spans="1:12" x14ac:dyDescent="0.15">
      <c r="A89" s="1">
        <v>42405</v>
      </c>
      <c r="B89" s="2">
        <f>IF(净价!B89&lt;&gt;"",净价!B89+利息!B89*100,"")</f>
        <v>92.599452054794526</v>
      </c>
      <c r="C89" s="2">
        <f>IF(净价!C89&lt;&gt;"",净价!C89+利息!C89*100,"")</f>
        <v>105.99972602739726</v>
      </c>
      <c r="D89" s="2">
        <f>IF(净价!D89&lt;&gt;"",净价!D89+利息!D89*100,"")</f>
        <v>94.037835616438358</v>
      </c>
      <c r="E89" s="2">
        <f>IF(净价!E89&lt;&gt;"",净价!E89+利息!E89*100,"")</f>
        <v>96.402739726027391</v>
      </c>
      <c r="F89" s="2">
        <f>IF(净价!F89&lt;&gt;"",净价!F89+利息!F89*100,"")</f>
        <v>103.32112328767124</v>
      </c>
    </row>
    <row r="90" spans="1:12" x14ac:dyDescent="0.15">
      <c r="A90" s="1">
        <v>42415</v>
      </c>
      <c r="B90" s="2">
        <f>IF(净价!B90&lt;&gt;"",净价!B90+利息!B90*100,"")</f>
        <v>92.603972602739731</v>
      </c>
      <c r="C90" s="2">
        <f>IF(净价!C90&lt;&gt;"",净价!C90+利息!C90*100,"")</f>
        <v>106.23260273972603</v>
      </c>
      <c r="D90" s="2">
        <f>IF(净价!D90&lt;&gt;"",净价!D90+利息!D90*100,"")</f>
        <v>94.083178082191779</v>
      </c>
      <c r="E90" s="2">
        <f>IF(净价!E90&lt;&gt;"",净价!E90+利息!E90*100,"")</f>
        <v>96.474520547945204</v>
      </c>
      <c r="F90" s="2">
        <f>IF(净价!F90&lt;&gt;"",净价!F90+利息!F90*100,"")</f>
        <v>96.769890410958894</v>
      </c>
    </row>
    <row r="91" spans="1:12" x14ac:dyDescent="0.15">
      <c r="A91" s="1">
        <v>42416</v>
      </c>
      <c r="B91" s="2">
        <f>IF(净价!B91&lt;&gt;"",净价!B91+利息!B91*100,"")</f>
        <v>92.64342465753424</v>
      </c>
      <c r="C91" s="2">
        <f>IF(净价!C91&lt;&gt;"",净价!C91+利息!C91*100,"")</f>
        <v>106.30589041095891</v>
      </c>
      <c r="D91" s="2">
        <f>IF(净价!D91&lt;&gt;"",净价!D91+利息!D91*100,"")</f>
        <v>94.002712328767117</v>
      </c>
      <c r="E91" s="2">
        <f>IF(净价!E91&lt;&gt;"",净价!E91+利息!E91*100,"")</f>
        <v>96.313698630136983</v>
      </c>
      <c r="F91" s="2">
        <f>IF(净价!F91&lt;&gt;"",净价!F91+利息!F91*100,"")</f>
        <v>96.238767123287673</v>
      </c>
    </row>
    <row r="92" spans="1:12" x14ac:dyDescent="0.15">
      <c r="A92" s="1">
        <v>42417</v>
      </c>
      <c r="B92" s="2">
        <f>IF(净价!B92&lt;&gt;"",净价!B92+利息!B92*100,"")</f>
        <v>92.732876712328775</v>
      </c>
      <c r="C92" s="2">
        <f>IF(净价!C92&lt;&gt;"",净价!C92+利息!C92*100,"")</f>
        <v>106.98917808219178</v>
      </c>
      <c r="D92" s="2">
        <f>IF(净价!D92&lt;&gt;"",净价!D92+利息!D92*100,"")</f>
        <v>94.022246575342464</v>
      </c>
      <c r="E92" s="2">
        <f>IF(净价!E92&lt;&gt;"",净价!E92+利息!E92*100,"")</f>
        <v>96.302876712328768</v>
      </c>
      <c r="F92" s="2">
        <f>IF(净价!F92&lt;&gt;"",净价!F92+利息!F92*100,"")</f>
        <v>96.627643835616439</v>
      </c>
    </row>
    <row r="93" spans="1:12" x14ac:dyDescent="0.15">
      <c r="A93" s="1">
        <v>42418</v>
      </c>
      <c r="B93" s="2">
        <f>IF(净价!B93&lt;&gt;"",净价!B93+利息!B93*100,"")</f>
        <v>92.532328767123289</v>
      </c>
      <c r="C93" s="2">
        <f>IF(净价!C93&lt;&gt;"",净价!C93+利息!C93*100,"")</f>
        <v>106.84246575342465</v>
      </c>
      <c r="D93" s="2">
        <f>IF(净价!D93&lt;&gt;"",净价!D93+利息!D93*100,"")</f>
        <v>93.931780821917798</v>
      </c>
      <c r="E93" s="2">
        <f>IF(净价!E93&lt;&gt;"",净价!E93+利息!E93*100,"")</f>
        <v>96.432054794520553</v>
      </c>
      <c r="F93" s="2">
        <f>IF(净价!F93&lt;&gt;"",净价!F93+利息!F93*100,"")</f>
        <v>96.2565205479452</v>
      </c>
    </row>
    <row r="94" spans="1:12" x14ac:dyDescent="0.15">
      <c r="A94" s="1">
        <v>42419</v>
      </c>
      <c r="B94" s="2">
        <f>IF(净价!B94&lt;&gt;"",净价!B94+利息!B94*100,"")</f>
        <v>92.501780821917805</v>
      </c>
      <c r="C94" s="2">
        <f>IF(净价!C94&lt;&gt;"",净价!C94+利息!C94*100,"")</f>
        <v>106.82575342465753</v>
      </c>
      <c r="D94" s="2">
        <f>IF(净价!D94&lt;&gt;"",净价!D94+利息!D94*100,"")</f>
        <v>93.971315068493155</v>
      </c>
      <c r="E94" s="2">
        <f>IF(净价!E94&lt;&gt;"",净价!E94+利息!E94*100,"")</f>
        <v>96.651232876712328</v>
      </c>
      <c r="F94" s="2">
        <f>IF(净价!F94&lt;&gt;"",净价!F94+利息!F94*100,"")</f>
        <v>98.815397260273969</v>
      </c>
    </row>
    <row r="95" spans="1:12" x14ac:dyDescent="0.15">
      <c r="A95" s="1">
        <v>42422</v>
      </c>
      <c r="B95" s="2">
        <f>IF(净价!B95&lt;&gt;"",净价!B95+利息!B95*100,"")</f>
        <v>92.420136986301358</v>
      </c>
      <c r="C95" s="2">
        <f>IF(净价!C95&lt;&gt;"",净价!C95+利息!C95*100,"")</f>
        <v>106.78561643835617</v>
      </c>
      <c r="D95" s="2">
        <f>IF(净价!D95&lt;&gt;"",净价!D95+利息!D95*100,"")</f>
        <v>93.919917808219182</v>
      </c>
      <c r="E95" s="2">
        <f>IF(净价!E95&lt;&gt;"",净价!E95+利息!E95*100,"")</f>
        <v>96.728767123287668</v>
      </c>
      <c r="F95" s="2">
        <f>IF(净价!F95&lt;&gt;"",净价!F95+利息!F95*100,"")</f>
        <v>98.872027397260268</v>
      </c>
    </row>
    <row r="96" spans="1:12" x14ac:dyDescent="0.15">
      <c r="A96" s="1">
        <v>42423</v>
      </c>
      <c r="B96" s="2">
        <f>IF(净价!B96&lt;&gt;"",净价!B96+利息!B96*100,"")</f>
        <v>92.41958904109589</v>
      </c>
      <c r="C96" s="2">
        <f>IF(净价!C96&lt;&gt;"",净价!C96+利息!C96*100,"")</f>
        <v>106.86890410958904</v>
      </c>
      <c r="D96" s="2">
        <f>IF(净价!D96&lt;&gt;"",净价!D96+利息!D96*100,"")</f>
        <v>93.919452054794519</v>
      </c>
      <c r="E96" s="2">
        <f>IF(净价!E96&lt;&gt;"",净价!E96+利息!E96*100,"")</f>
        <v>97.107945205479453</v>
      </c>
      <c r="F96" s="2">
        <f>IF(净价!F96&lt;&gt;"",净价!F96+利息!F96*100,"")</f>
        <v>96.820904109589037</v>
      </c>
    </row>
    <row r="97" spans="1:6" x14ac:dyDescent="0.15">
      <c r="A97" s="1">
        <v>42424</v>
      </c>
      <c r="B97" s="2">
        <f>IF(净价!B97&lt;&gt;"",净价!B97+利息!B97*100,"")</f>
        <v>92.439041095890403</v>
      </c>
      <c r="C97" s="2">
        <f>IF(净价!C97&lt;&gt;"",净价!C97+利息!C97*100,"")</f>
        <v>106.88219178082193</v>
      </c>
      <c r="D97" s="2">
        <f>IF(净价!D97&lt;&gt;"",净价!D97+利息!D97*100,"")</f>
        <v>93.748986301369854</v>
      </c>
      <c r="E97" s="2">
        <f>IF(净价!E97&lt;&gt;"",净价!E97+利息!E97*100,"")</f>
        <v>97.057123287671246</v>
      </c>
      <c r="F97" s="2">
        <f>IF(净价!F97&lt;&gt;"",净价!F97+利息!F97*100,"")</f>
        <v>96.829780821917808</v>
      </c>
    </row>
    <row r="98" spans="1:6" x14ac:dyDescent="0.15">
      <c r="A98" s="1">
        <v>42425</v>
      </c>
      <c r="B98" s="2">
        <f>IF(净价!B98&lt;&gt;"",净价!B98+利息!B98*100,"")</f>
        <v>92.06849315068493</v>
      </c>
      <c r="C98" s="2">
        <f>IF(净价!C98&lt;&gt;"",净价!C98+利息!C98*100,"")</f>
        <v>106.40547945205479</v>
      </c>
      <c r="D98" s="2">
        <f>IF(净价!D98&lt;&gt;"",净价!D98+利息!D98*100,"")</f>
        <v>92.298520547945202</v>
      </c>
      <c r="E98" s="2">
        <f>IF(净价!E98&lt;&gt;"",净价!E98+利息!E98*100,"")</f>
        <v>96.75630136986301</v>
      </c>
      <c r="F98" s="2">
        <f>IF(净价!F98&lt;&gt;"",净价!F98+利息!F98*100,"")</f>
        <v>96.358657534246575</v>
      </c>
    </row>
    <row r="99" spans="1:6" x14ac:dyDescent="0.15">
      <c r="A99" s="1">
        <v>42426</v>
      </c>
      <c r="B99" s="2">
        <f>IF(净价!B99&lt;&gt;"",净价!B99+利息!B99*100,"")</f>
        <v>92.457945205479447</v>
      </c>
      <c r="C99" s="2">
        <f>IF(净价!C99&lt;&gt;"",净价!C99+利息!C99*100,"")</f>
        <v>106.42876712328767</v>
      </c>
      <c r="D99" s="2">
        <f>IF(净价!D99&lt;&gt;"",净价!D99+利息!D99*100,"")</f>
        <v>92.398054794520547</v>
      </c>
      <c r="E99" s="2">
        <f>IF(净价!E99&lt;&gt;"",净价!E99+利息!E99*100,"")</f>
        <v>96.905479452054792</v>
      </c>
      <c r="F99" s="2">
        <f>IF(净价!F99&lt;&gt;"",净价!F99+利息!F99*100,"")</f>
        <v>96.737534246575336</v>
      </c>
    </row>
    <row r="100" spans="1:6" x14ac:dyDescent="0.15">
      <c r="A100" s="1">
        <v>42429</v>
      </c>
      <c r="B100" s="2">
        <f>IF(净价!B100&lt;&gt;"",净价!B100+利息!B100*100,"")</f>
        <v>92.306301369863007</v>
      </c>
      <c r="C100" s="2">
        <f>IF(净价!C100&lt;&gt;"",净价!C100+利息!C100*100,"")</f>
        <v>106.1586301369863</v>
      </c>
      <c r="D100" s="2">
        <f>IF(净价!D100&lt;&gt;"",净价!D100+利息!D100*100,"")</f>
        <v>91.936657534246578</v>
      </c>
      <c r="E100" s="2">
        <f>IF(净价!E100&lt;&gt;"",净价!E100+利息!E100*100,"")</f>
        <v>96.863013698630141</v>
      </c>
      <c r="F100" s="2">
        <f>IF(净价!F100&lt;&gt;"",净价!F100+利息!F100*100,"")</f>
        <v>96.424164383561646</v>
      </c>
    </row>
    <row r="101" spans="1:6" x14ac:dyDescent="0.15">
      <c r="A101" s="1">
        <v>42430</v>
      </c>
      <c r="B101" s="2">
        <f>IF(净价!B101&lt;&gt;"",净价!B101+利息!B101*100,"")</f>
        <v>92.415753424657538</v>
      </c>
      <c r="C101" s="2">
        <f>IF(净价!C101&lt;&gt;"",净价!C101+利息!C101*100,"")</f>
        <v>105.98191780821918</v>
      </c>
      <c r="D101" s="2">
        <f>IF(净价!D101&lt;&gt;"",净价!D101+利息!D101*100,"")</f>
        <v>91.806191780821919</v>
      </c>
      <c r="E101" s="2">
        <f>IF(净价!E101&lt;&gt;"",净价!E101+利息!E101*100,"")</f>
        <v>96.872191780821908</v>
      </c>
      <c r="F101" s="2">
        <f>IF(净价!F101&lt;&gt;"",净价!F101+利息!F101*100,"")</f>
        <v>96.443041095890408</v>
      </c>
    </row>
    <row r="102" spans="1:6" x14ac:dyDescent="0.15">
      <c r="A102" s="1">
        <v>42431</v>
      </c>
      <c r="B102" s="2">
        <f>IF(净价!B102&lt;&gt;"",净价!B102+利息!B102*100,"")</f>
        <v>92.42520547945206</v>
      </c>
      <c r="C102" s="2">
        <f>IF(净价!C102&lt;&gt;"",净价!C102+利息!C102*100,"")</f>
        <v>105.84520547945206</v>
      </c>
      <c r="D102" s="2">
        <f>IF(净价!D102&lt;&gt;"",净价!D102+利息!D102*100,"")</f>
        <v>92.595726027397262</v>
      </c>
      <c r="E102" s="2">
        <f>IF(净价!E102&lt;&gt;"",净价!E102+利息!E102*100,"")</f>
        <v>96.961369863013701</v>
      </c>
      <c r="F102" s="2">
        <f>IF(净价!F102&lt;&gt;"",净价!F102+利息!F102*100,"")</f>
        <v>96.171917808219177</v>
      </c>
    </row>
    <row r="103" spans="1:6" x14ac:dyDescent="0.15">
      <c r="A103" s="1">
        <v>42432</v>
      </c>
      <c r="B103" s="2">
        <f>IF(净价!B103&lt;&gt;"",净价!B103+利息!B103*100,"")</f>
        <v>92.644657534246562</v>
      </c>
      <c r="C103" s="2">
        <f>IF(净价!C103&lt;&gt;"",净价!C103+利息!C103*100,"")</f>
        <v>105.86849315068493</v>
      </c>
      <c r="D103" s="2">
        <f>IF(净价!D103&lt;&gt;"",净价!D103+利息!D103*100,"")</f>
        <v>93.045260273972602</v>
      </c>
      <c r="E103" s="2">
        <f>IF(净价!E103&lt;&gt;"",净价!E103+利息!E103*100,"")</f>
        <v>97.080547945205481</v>
      </c>
      <c r="F103" s="2">
        <f>IF(净价!F103&lt;&gt;"",净价!F103+利息!F103*100,"")</f>
        <v>96.090794520547945</v>
      </c>
    </row>
    <row r="104" spans="1:6" x14ac:dyDescent="0.15">
      <c r="A104" s="1">
        <v>42433</v>
      </c>
      <c r="B104" s="2">
        <f>IF(净价!B104&lt;&gt;"",净价!B104+利息!B104*100,"")</f>
        <v>92.66410958904109</v>
      </c>
      <c r="C104" s="2">
        <f>IF(净价!C104&lt;&gt;"",净价!C104+利息!C104*100,"")</f>
        <v>105.89178082191781</v>
      </c>
      <c r="D104" s="2">
        <f>IF(净价!D104&lt;&gt;"",净价!D104+利息!D104*100,"")</f>
        <v>93.254794520547946</v>
      </c>
      <c r="E104" s="2">
        <f>IF(净价!E104&lt;&gt;"",净价!E104+利息!E104*100,"")</f>
        <v>97.189726027397256</v>
      </c>
      <c r="F104" s="2">
        <f>IF(净价!F104&lt;&gt;"",净价!F104+利息!F104*100,"")</f>
        <v>96.109671232876707</v>
      </c>
    </row>
    <row r="105" spans="1:6" x14ac:dyDescent="0.15">
      <c r="A105" s="1">
        <v>42436</v>
      </c>
      <c r="B105" s="2">
        <f>IF(净价!B105&lt;&gt;"",净价!B105+利息!B105*100,"")</f>
        <v>92.942465753424656</v>
      </c>
      <c r="C105" s="2">
        <f>IF(净价!C105&lt;&gt;"",净价!C105+利息!C105*100,"")</f>
        <v>105.95164383561644</v>
      </c>
      <c r="D105" s="2">
        <f>IF(净价!D105&lt;&gt;"",净价!D105+利息!D105*100,"")</f>
        <v>93.573397260273978</v>
      </c>
      <c r="E105" s="2">
        <f>IF(净价!E105&lt;&gt;"",净价!E105+利息!E105*100,"")</f>
        <v>97.307260273972602</v>
      </c>
      <c r="F105" s="2">
        <f>IF(净价!F105&lt;&gt;"",净价!F105+利息!F105*100,"")</f>
        <v>96.166301369863007</v>
      </c>
    </row>
    <row r="106" spans="1:6" x14ac:dyDescent="0.15">
      <c r="A106" s="1">
        <v>42437</v>
      </c>
      <c r="B106" s="2">
        <f>IF(净价!B106&lt;&gt;"",净价!B106+利息!B106*100,"")</f>
        <v>92.941917808219173</v>
      </c>
      <c r="C106" s="2">
        <f>IF(净价!C106&lt;&gt;"",净价!C106+利息!C106*100,"")</f>
        <v>105.64493150684932</v>
      </c>
      <c r="D106" s="2">
        <f>IF(净价!D106&lt;&gt;"",净价!D106+利息!D106*100,"")</f>
        <v>93.552931506849305</v>
      </c>
      <c r="E106" s="2">
        <f>IF(净价!E106&lt;&gt;"",净价!E106+利息!E106*100,"")</f>
        <v>97.24643835616439</v>
      </c>
      <c r="F106" s="2">
        <f>IF(净价!F106&lt;&gt;"",净价!F106+利息!F106*100,"")</f>
        <v>96.205178082191779</v>
      </c>
    </row>
    <row r="107" spans="1:6" x14ac:dyDescent="0.15">
      <c r="A107" s="1">
        <v>42438</v>
      </c>
      <c r="B107" s="2">
        <f>IF(净价!B107&lt;&gt;"",净价!B107+利息!B107*100,"")</f>
        <v>93.021369863013703</v>
      </c>
      <c r="C107" s="2">
        <f>IF(净价!C107&lt;&gt;"",净价!C107+利息!C107*100,"")</f>
        <v>104.88821917808218</v>
      </c>
      <c r="D107" s="2">
        <f>IF(净价!D107&lt;&gt;"",净价!D107+利息!D107*100,"")</f>
        <v>93.622465753424663</v>
      </c>
      <c r="E107" s="2">
        <f>IF(净价!E107&lt;&gt;"",净价!E107+利息!E107*100,"")</f>
        <v>97.225616438356155</v>
      </c>
      <c r="F107" s="2">
        <f>IF(净价!F107&lt;&gt;"",净价!F107+利息!F107*100,"")</f>
        <v>96.204054794520545</v>
      </c>
    </row>
    <row r="108" spans="1:6" x14ac:dyDescent="0.15">
      <c r="A108" s="1">
        <v>42439</v>
      </c>
      <c r="B108" s="2">
        <f>IF(净价!B108&lt;&gt;"",净价!B108+利息!B108*100,"")</f>
        <v>92.88082191780822</v>
      </c>
      <c r="C108" s="2">
        <f>IF(净价!C108&lt;&gt;"",净价!C108+利息!C108*100,"")</f>
        <v>103.82150684931507</v>
      </c>
      <c r="D108" s="2">
        <f>IF(净价!D108&lt;&gt;"",净价!D108+利息!D108*100,"")</f>
        <v>93.512</v>
      </c>
      <c r="E108" s="2">
        <f>IF(净价!E108&lt;&gt;"",净价!E108+利息!E108*100,"")</f>
        <v>97.244794520547941</v>
      </c>
      <c r="F108" s="2">
        <f>IF(净价!F108&lt;&gt;"",净价!F108+利息!F108*100,"")</f>
        <v>96.192931506849305</v>
      </c>
    </row>
    <row r="109" spans="1:6" x14ac:dyDescent="0.15">
      <c r="A109" s="1">
        <v>42440</v>
      </c>
      <c r="B109" s="2">
        <f>IF(净价!B109&lt;&gt;"",净价!B109+利息!B109*100,"")</f>
        <v>92.990273972602751</v>
      </c>
      <c r="C109" s="2">
        <f>IF(净价!C109&lt;&gt;"",净价!C109+利息!C109*100,"")</f>
        <v>103.60479452054794</v>
      </c>
      <c r="D109" s="2">
        <f>IF(净价!D109&lt;&gt;"",净价!D109+利息!D109*100,"")</f>
        <v>93.771534246575342</v>
      </c>
      <c r="E109" s="2">
        <f>IF(净价!E109&lt;&gt;"",净价!E109+利息!E109*100,"")</f>
        <v>97.283972602739723</v>
      </c>
      <c r="F109" s="2">
        <f>IF(净价!F109&lt;&gt;"",净价!F109+利息!F109*100,"")</f>
        <v>96.181808219178095</v>
      </c>
    </row>
    <row r="110" spans="1:6" x14ac:dyDescent="0.15">
      <c r="A110" s="1">
        <v>42443</v>
      </c>
      <c r="B110" s="2">
        <f>IF(净价!B110&lt;&gt;"",净价!B110+利息!B110*100,"")</f>
        <v>93.008630136986298</v>
      </c>
      <c r="C110" s="2">
        <f>IF(净价!C110&lt;&gt;"",净价!C110+利息!C110*100,"")</f>
        <v>103.39465753424658</v>
      </c>
      <c r="D110" s="2">
        <f>IF(净价!D110&lt;&gt;"",净价!D110+利息!D110*100,"")</f>
        <v>94.000136986301357</v>
      </c>
      <c r="E110" s="2">
        <f>IF(净价!E110&lt;&gt;"",净价!E110+利息!E110*100,"")</f>
        <v>97.471506849315077</v>
      </c>
      <c r="F110" s="2">
        <f>IF(净价!F110&lt;&gt;"",净价!F110+利息!F110*100,"")</f>
        <v>96.198438356164388</v>
      </c>
    </row>
    <row r="111" spans="1:6" x14ac:dyDescent="0.15">
      <c r="A111" s="1">
        <v>42444</v>
      </c>
      <c r="B111" s="2">
        <f>IF(净价!B111&lt;&gt;"",净价!B111+利息!B111*100,"")</f>
        <v>93.138082191780825</v>
      </c>
      <c r="C111" s="2">
        <f>IF(净价!C111&lt;&gt;"",净价!C111+利息!C111*100,"")</f>
        <v>103.34794520547946</v>
      </c>
      <c r="D111" s="2">
        <f>IF(净价!D111&lt;&gt;"",净价!D111+利息!D111*100,"")</f>
        <v>94.789671232876714</v>
      </c>
      <c r="E111" s="2">
        <f>IF(净价!E111&lt;&gt;"",净价!E111+利息!E111*100,"")</f>
        <v>97.980684931506843</v>
      </c>
      <c r="F111" s="2">
        <f>IF(净价!F111&lt;&gt;"",净价!F111+利息!F111*100,"")</f>
        <v>96.777315068493152</v>
      </c>
    </row>
    <row r="112" spans="1:6" x14ac:dyDescent="0.15">
      <c r="A112" s="1">
        <v>42445</v>
      </c>
      <c r="B112" s="2">
        <f>IF(净价!B112&lt;&gt;"",净价!B112+利息!B112*100,"")</f>
        <v>93.097534246575336</v>
      </c>
      <c r="C112" s="2">
        <f>IF(净价!C112&lt;&gt;"",净价!C112+利息!C112*100,"")</f>
        <v>103.26123287671233</v>
      </c>
      <c r="D112" s="2">
        <f>IF(净价!D112&lt;&gt;"",净价!D112+利息!D112*100,"")</f>
        <v>94.78920547945205</v>
      </c>
      <c r="E112" s="2">
        <f>IF(净价!E112&lt;&gt;"",净价!E112+利息!E112*100,"")</f>
        <v>97.88986301369863</v>
      </c>
      <c r="F112" s="2">
        <f>IF(净价!F112&lt;&gt;"",净价!F112+利息!F112*100,"")</f>
        <v>96.646191780821908</v>
      </c>
    </row>
    <row r="113" spans="1:6" x14ac:dyDescent="0.15">
      <c r="A113" s="1">
        <v>42446</v>
      </c>
      <c r="B113" s="2">
        <f>IF(净价!B113&lt;&gt;"",净价!B113+利息!B113*100,"")</f>
        <v>92.816986301369866</v>
      </c>
      <c r="C113" s="2">
        <f>IF(净价!C113&lt;&gt;"",净价!C113+利息!C113*100,"")</f>
        <v>103.1945205479452</v>
      </c>
      <c r="D113" s="2">
        <f>IF(净价!D113&lt;&gt;"",净价!D113+利息!D113*100,"")</f>
        <v>94.838739726027399</v>
      </c>
      <c r="E113" s="2">
        <f>IF(净价!E113&lt;&gt;"",净价!E113+利息!E113*100,"")</f>
        <v>97.699041095890422</v>
      </c>
      <c r="F113" s="2">
        <f>IF(净价!F113&lt;&gt;"",净价!F113+利息!F113*100,"")</f>
        <v>96.695068493150686</v>
      </c>
    </row>
    <row r="114" spans="1:6" x14ac:dyDescent="0.15">
      <c r="A114" s="1">
        <v>42447</v>
      </c>
      <c r="B114" s="2">
        <f>IF(净价!B114&lt;&gt;"",净价!B114+利息!B114*100,"")</f>
        <v>92.86643835616438</v>
      </c>
      <c r="C114" s="2">
        <f>IF(净价!C114&lt;&gt;"",净价!C114+利息!C114*100,"")</f>
        <v>103.01780821917808</v>
      </c>
      <c r="D114" s="2">
        <f>IF(净价!D114&lt;&gt;"",净价!D114+利息!D114*100,"")</f>
        <v>94.95827397260274</v>
      </c>
      <c r="E114" s="2">
        <f>IF(净价!E114&lt;&gt;"",净价!E114+利息!E114*100,"")</f>
        <v>97.848219178082189</v>
      </c>
      <c r="F114" s="2">
        <f>IF(净价!F114&lt;&gt;"",净价!F114+利息!F114*100,"")</f>
        <v>96.843945205479443</v>
      </c>
    </row>
    <row r="115" spans="1:6" x14ac:dyDescent="0.15">
      <c r="A115" s="1">
        <v>42450</v>
      </c>
      <c r="B115" s="2">
        <f>IF(净价!B115&lt;&gt;"",净价!B115+利息!B115*100,"")</f>
        <v>92.564794520547949</v>
      </c>
      <c r="C115" s="2">
        <f>IF(净价!C115&lt;&gt;"",净价!C115+利息!C115*100,"")</f>
        <v>103.08767123287672</v>
      </c>
      <c r="D115" s="2">
        <f>IF(净价!D115&lt;&gt;"",净价!D115+利息!D115*100,"")</f>
        <v>94.636876712328757</v>
      </c>
      <c r="E115" s="2">
        <f>IF(净价!E115&lt;&gt;"",净价!E115+利息!E115*100,"")</f>
        <v>97.665753424657538</v>
      </c>
      <c r="F115" s="2">
        <f>IF(净价!F115&lt;&gt;"",净价!F115+利息!F115*100,"")</f>
        <v>96.560575342465754</v>
      </c>
    </row>
    <row r="116" spans="1:6" x14ac:dyDescent="0.15">
      <c r="A116" s="1">
        <v>42451</v>
      </c>
      <c r="B116" s="2">
        <f>IF(净价!B116&lt;&gt;"",净价!B116+利息!B116*100,"")</f>
        <v>92.614246575342463</v>
      </c>
      <c r="C116" s="2">
        <f>IF(净价!C116&lt;&gt;"",净价!C116+利息!C116*100,"")</f>
        <v>102.99095890410959</v>
      </c>
      <c r="D116" s="2">
        <f>IF(净价!D116&lt;&gt;"",净价!D116+利息!D116*100,"")</f>
        <v>94.836410958904111</v>
      </c>
      <c r="E116" s="2">
        <f>IF(净价!E116&lt;&gt;"",净价!E116+利息!E116*100,"")</f>
        <v>97.764931506849322</v>
      </c>
      <c r="F116" s="2">
        <f>IF(净价!F116&lt;&gt;"",净价!F116+利息!F116*100,"")</f>
        <v>96.669452054794519</v>
      </c>
    </row>
    <row r="117" spans="1:6" x14ac:dyDescent="0.15">
      <c r="A117" s="1">
        <v>42452</v>
      </c>
      <c r="B117" s="2">
        <f>IF(净价!B117&lt;&gt;"",净价!B117+利息!B117*100,"")</f>
        <v>92.623698630136985</v>
      </c>
      <c r="C117" s="2">
        <f>IF(净价!C117&lt;&gt;"",净价!C117+利息!C117*100,"")</f>
        <v>103.02424657534246</v>
      </c>
      <c r="D117" s="2">
        <f>IF(净价!D117&lt;&gt;"",净价!D117+利息!D117*100,"")</f>
        <v>94.80594520547946</v>
      </c>
      <c r="E117" s="2">
        <f>IF(净价!E117&lt;&gt;"",净价!E117+利息!E117*100,"")</f>
        <v>97.864109589041092</v>
      </c>
      <c r="F117" s="2">
        <f>IF(净价!F117&lt;&gt;"",净价!F117+利息!F117*100,"")</f>
        <v>96.728328767123287</v>
      </c>
    </row>
    <row r="118" spans="1:6" x14ac:dyDescent="0.15">
      <c r="A118" s="1">
        <v>42453</v>
      </c>
      <c r="B118" s="2">
        <f>IF(净价!B118&lt;&gt;"",净价!B118+利息!B118*100,"")</f>
        <v>92.643150684931499</v>
      </c>
      <c r="C118" s="2">
        <f>IF(净价!C118&lt;&gt;"",净价!C118+利息!C118*100,"")</f>
        <v>103.00753424657535</v>
      </c>
      <c r="D118" s="2">
        <f>IF(净价!D118&lt;&gt;"",净价!D118+利息!D118*100,"")</f>
        <v>94.775479452054796</v>
      </c>
      <c r="E118" s="2">
        <f>IF(净价!E118&lt;&gt;"",净价!E118+利息!E118*100,"")</f>
        <v>97.893287671232869</v>
      </c>
      <c r="F118" s="2">
        <f>IF(净价!F118&lt;&gt;"",净价!F118+利息!F118*100,"")</f>
        <v>96.627205479452044</v>
      </c>
    </row>
    <row r="119" spans="1:6" x14ac:dyDescent="0.15">
      <c r="A119" s="1">
        <v>42454</v>
      </c>
      <c r="B119" s="2">
        <f>IF(净价!B119&lt;&gt;"",净价!B119+利息!B119*100,"")</f>
        <v>92.762602739726034</v>
      </c>
      <c r="C119" s="2">
        <f>IF(净价!C119&lt;&gt;"",净价!C119+利息!C119*100,"")</f>
        <v>103.02082191780822</v>
      </c>
      <c r="D119" s="2">
        <f>IF(净价!D119&lt;&gt;"",净价!D119+利息!D119*100,"")</f>
        <v>94.855013698630131</v>
      </c>
      <c r="E119" s="2">
        <f>IF(净价!E119&lt;&gt;"",净价!E119+利息!E119*100,"")</f>
        <v>97.872465753424663</v>
      </c>
      <c r="F119" s="2">
        <f>IF(净价!F119&lt;&gt;"",净价!F119+利息!F119*100,"")</f>
        <v>96.596082191780823</v>
      </c>
    </row>
    <row r="120" spans="1:6" x14ac:dyDescent="0.15">
      <c r="A120" s="1">
        <v>42457</v>
      </c>
      <c r="B120" s="2">
        <f>IF(净价!B120&lt;&gt;"",净价!B120+利息!B120*100,"")</f>
        <v>92.770958904109577</v>
      </c>
      <c r="C120" s="2">
        <f>IF(净价!C120&lt;&gt;"",净价!C120+利息!C120*100,"")</f>
        <v>103.04068493150686</v>
      </c>
      <c r="D120" s="2">
        <f>IF(净价!D120&lt;&gt;"",净价!D120+利息!D120*100,"")</f>
        <v>94.83361643835616</v>
      </c>
      <c r="E120" s="2">
        <f>IF(净价!E120&lt;&gt;"",净价!E120+利息!E120*100,"")</f>
        <v>97.92</v>
      </c>
      <c r="F120" s="2">
        <f>IF(净价!F120&lt;&gt;"",净价!F120+利息!F120*100,"")</f>
        <v>96.662712328767128</v>
      </c>
    </row>
    <row r="121" spans="1:6" x14ac:dyDescent="0.15">
      <c r="A121" s="1">
        <v>42458</v>
      </c>
      <c r="B121" s="2">
        <f>IF(净价!B121&lt;&gt;"",净价!B121+利息!B121*100,"")</f>
        <v>92.660410958904109</v>
      </c>
      <c r="C121" s="2">
        <f>IF(净价!C121&lt;&gt;"",净价!C121+利息!C121*100,"")</f>
        <v>100.77397260273972</v>
      </c>
      <c r="D121" s="2">
        <f>IF(净价!D121&lt;&gt;"",净价!D121+利息!D121*100,"")</f>
        <v>94.343150684931516</v>
      </c>
      <c r="E121" s="2">
        <f>IF(净价!E121&lt;&gt;"",净价!E121+利息!E121*100,"")</f>
        <v>97.929178082191783</v>
      </c>
      <c r="F121" s="2">
        <f>IF(净价!F121&lt;&gt;"",净价!F121+利息!F121*100,"")</f>
        <v>96.68158904109589</v>
      </c>
    </row>
    <row r="122" spans="1:6" x14ac:dyDescent="0.15">
      <c r="A122" s="1">
        <v>42459</v>
      </c>
      <c r="B122" s="2">
        <f>IF(净价!B122&lt;&gt;"",净价!B122+利息!B122*100,"")</f>
        <v>92.699863013698632</v>
      </c>
      <c r="C122" s="2">
        <f>IF(净价!C122&lt;&gt;"",净价!C122+利息!C122*100,"")</f>
        <v>101.78726027397261</v>
      </c>
      <c r="D122" s="2">
        <f>IF(净价!D122&lt;&gt;"",净价!D122+利息!D122*100,"")</f>
        <v>94.162684931506845</v>
      </c>
      <c r="E122" s="2">
        <f>IF(净价!E122&lt;&gt;"",净价!E122+利息!E122*100,"")</f>
        <v>97.958356164383559</v>
      </c>
      <c r="F122" s="2">
        <f>IF(净价!F122&lt;&gt;"",净价!F122+利息!F122*100,"")</f>
        <v>96.700465753424666</v>
      </c>
    </row>
    <row r="123" spans="1:6" x14ac:dyDescent="0.15">
      <c r="A123" s="1">
        <v>42460</v>
      </c>
      <c r="B123" s="2">
        <f>IF(净价!B123&lt;&gt;"",净价!B123+利息!B123*100,"")</f>
        <v>92.689315068493144</v>
      </c>
      <c r="C123" s="2">
        <f>IF(净价!C123&lt;&gt;"",净价!C123+利息!C123*100,"")</f>
        <v>101.81054794520549</v>
      </c>
      <c r="D123" s="2">
        <f>IF(净价!D123&lt;&gt;"",净价!D123+利息!D123*100,"")</f>
        <v>94.12221917808219</v>
      </c>
      <c r="E123" s="2">
        <f>IF(净价!E123&lt;&gt;"",净价!E123+利息!E123*100,"")</f>
        <v>97.98753424657535</v>
      </c>
      <c r="F123" s="2">
        <f>IF(净价!F123&lt;&gt;"",净价!F123+利息!F123*100,"")</f>
        <v>96.729342465753419</v>
      </c>
    </row>
    <row r="124" spans="1:6" x14ac:dyDescent="0.15">
      <c r="A124" s="1">
        <v>42461</v>
      </c>
      <c r="B124" s="2">
        <f>IF(净价!B124&lt;&gt;"",净价!B124+利息!B124*100,"")</f>
        <v>92.30876712328768</v>
      </c>
      <c r="C124" s="2">
        <f>IF(净价!C124&lt;&gt;"",净价!C124+利息!C124*100,"")</f>
        <v>101.53383561643835</v>
      </c>
      <c r="D124" s="2">
        <f>IF(净价!D124&lt;&gt;"",净价!D124+利息!D124*100,"")</f>
        <v>93.211753424657545</v>
      </c>
      <c r="E124" s="2">
        <f>IF(净价!E124&lt;&gt;"",净价!E124+利息!E124*100,"")</f>
        <v>97.956712328767125</v>
      </c>
      <c r="F124" s="2">
        <f>IF(净价!F124&lt;&gt;"",净价!F124+利息!F124*100,"")</f>
        <v>96.698219178082184</v>
      </c>
    </row>
    <row r="125" spans="1:6" x14ac:dyDescent="0.15">
      <c r="A125" s="1">
        <v>42465</v>
      </c>
      <c r="B125" s="2">
        <f>IF(净价!B125&lt;&gt;"",净价!B125+利息!B125*100,"")</f>
        <v>92.016575342465757</v>
      </c>
      <c r="C125" s="2">
        <f>IF(净价!C125&lt;&gt;"",净价!C125+利息!C125*100,"")</f>
        <v>101.02698630136986</v>
      </c>
      <c r="D125" s="2">
        <f>IF(净价!D125&lt;&gt;"",净价!D125+利息!D125*100,"")</f>
        <v>92.999890410958898</v>
      </c>
      <c r="E125" s="2">
        <f>IF(净价!E125&lt;&gt;"",净价!E125+利息!E125*100,"")</f>
        <v>97.953424657534256</v>
      </c>
      <c r="F125" s="2">
        <f>IF(净价!F125&lt;&gt;"",净价!F125+利息!F125*100,"")</f>
        <v>96.733726027397267</v>
      </c>
    </row>
    <row r="126" spans="1:6" x14ac:dyDescent="0.15">
      <c r="A126" s="1">
        <v>42466</v>
      </c>
      <c r="B126" s="2">
        <f>IF(净价!B126&lt;&gt;"",净价!B126+利息!B126*100,"")</f>
        <v>91.906027397260274</v>
      </c>
      <c r="C126" s="2">
        <f>IF(净价!C126&lt;&gt;"",净价!C126+利息!C126*100,"")</f>
        <v>100.65027397260273</v>
      </c>
      <c r="D126" s="2">
        <f>IF(净价!D126&lt;&gt;"",净价!D126+利息!D126*100,"")</f>
        <v>93.019424657534245</v>
      </c>
      <c r="E126" s="2">
        <f>IF(净价!E126&lt;&gt;"",净价!E126+利息!E126*100,"")</f>
        <v>98.042602739726021</v>
      </c>
      <c r="F126" s="2">
        <f>IF(净价!F126&lt;&gt;"",净价!F126+利息!F126*100,"")</f>
        <v>96.812602739726032</v>
      </c>
    </row>
    <row r="127" spans="1:6" x14ac:dyDescent="0.15">
      <c r="A127" s="1">
        <v>42467</v>
      </c>
      <c r="B127" s="2">
        <f>IF(净价!B127&lt;&gt;"",净价!B127+利息!B127*100,"")</f>
        <v>92.025479452054796</v>
      </c>
      <c r="C127" s="2">
        <f>IF(净价!C127&lt;&gt;"",净价!C127+利息!C127*100,"")</f>
        <v>100.31356164383561</v>
      </c>
      <c r="D127" s="2">
        <f>IF(净价!D127&lt;&gt;"",净价!D127+利息!D127*100,"")</f>
        <v>93.61895890410959</v>
      </c>
      <c r="E127" s="2">
        <f>IF(净价!E127&lt;&gt;"",净价!E127+利息!E127*100,"")</f>
        <v>98.231780821917809</v>
      </c>
      <c r="F127" s="2">
        <f>IF(净价!F127&lt;&gt;"",净价!F127+利息!F127*100,"")</f>
        <v>97.031479452054796</v>
      </c>
    </row>
    <row r="128" spans="1:6" x14ac:dyDescent="0.15">
      <c r="A128" s="1">
        <v>42468</v>
      </c>
      <c r="B128" s="2">
        <f>IF(净价!B128&lt;&gt;"",净价!B128+利息!B128*100,"")</f>
        <v>92.564931506849305</v>
      </c>
      <c r="C128" s="2">
        <f>IF(净价!C128&lt;&gt;"",净价!C128+利息!C128*100,"")</f>
        <v>100.50684931506849</v>
      </c>
      <c r="D128" s="2">
        <f>IF(净价!D128&lt;&gt;"",净价!D128+利息!D128*100,"")</f>
        <v>93.828493150684935</v>
      </c>
      <c r="E128" s="2">
        <f>IF(净价!E128&lt;&gt;"",净价!E128+利息!E128*100,"")</f>
        <v>98.540958904109601</v>
      </c>
      <c r="F128" s="2">
        <f>IF(净价!F128&lt;&gt;"",净价!F128+利息!F128*100,"")</f>
        <v>97.230356164383565</v>
      </c>
    </row>
    <row r="129" spans="1:6" x14ac:dyDescent="0.15">
      <c r="A129" s="1">
        <v>42471</v>
      </c>
      <c r="B129" s="2">
        <f>IF(净价!B129&lt;&gt;"",净价!B129+利息!B129*100,"")</f>
        <v>92.403287671232874</v>
      </c>
      <c r="C129" s="2">
        <f>IF(净价!C129&lt;&gt;"",净价!C129+利息!C129*100,"")</f>
        <v>100.32671232876712</v>
      </c>
      <c r="D129" s="2">
        <f>IF(净价!D129&lt;&gt;"",净价!D129+利息!D129*100,"")</f>
        <v>93.887095890410961</v>
      </c>
      <c r="E129" s="2">
        <f>IF(净价!E129&lt;&gt;"",净价!E129+利息!E129*100,"")</f>
        <v>98.558493150684939</v>
      </c>
      <c r="F129" s="2">
        <f>IF(净价!F129&lt;&gt;"",净价!F129+利息!F129*100,"")</f>
        <v>97.296986301369856</v>
      </c>
    </row>
    <row r="130" spans="1:6" x14ac:dyDescent="0.15">
      <c r="A130" s="1">
        <v>42472</v>
      </c>
      <c r="B130" s="2">
        <f>IF(净价!B130&lt;&gt;"",净价!B130+利息!B130*100,"")</f>
        <v>92.422739726027388</v>
      </c>
      <c r="C130" s="2">
        <f>IF(净价!C130&lt;&gt;"",净价!C130+利息!C130*100,"")</f>
        <v>100.39999999999999</v>
      </c>
      <c r="D130" s="2">
        <f>IF(净价!D130&lt;&gt;"",净价!D130+利息!D130*100,"")</f>
        <v>93.596630136986292</v>
      </c>
      <c r="E130" s="2">
        <f>IF(净价!E130&lt;&gt;"",净价!E130+利息!E130*100,"")</f>
        <v>98.537671232876704</v>
      </c>
      <c r="F130" s="2">
        <f>IF(净价!F130&lt;&gt;"",净价!F130+利息!F130*100,"")</f>
        <v>97.055863013698627</v>
      </c>
    </row>
    <row r="131" spans="1:6" x14ac:dyDescent="0.15">
      <c r="A131" s="1">
        <v>42473</v>
      </c>
      <c r="B131" s="2">
        <f>IF(净价!B131&lt;&gt;"",净价!B131+利息!B131*100,"")</f>
        <v>92.322191780821925</v>
      </c>
      <c r="C131" s="2">
        <f>IF(净价!C131&lt;&gt;"",净价!C131+利息!C131*100,"")</f>
        <v>100.31328767123287</v>
      </c>
      <c r="D131" s="2">
        <f>IF(净价!D131&lt;&gt;"",净价!D131+利息!D131*100,"")</f>
        <v>93.536164383561641</v>
      </c>
      <c r="E131" s="2">
        <f>IF(净价!E131&lt;&gt;"",净价!E131+利息!E131*100,"")</f>
        <v>98.586849315068491</v>
      </c>
      <c r="F131" s="2">
        <f>IF(净价!F131&lt;&gt;"",净价!F131+利息!F131*100,"")</f>
        <v>97.144739726027396</v>
      </c>
    </row>
    <row r="132" spans="1:6" x14ac:dyDescent="0.15">
      <c r="A132" s="1">
        <v>42474</v>
      </c>
      <c r="B132" s="2">
        <f>IF(净价!B132&lt;&gt;"",净价!B132+利息!B132*100,"")</f>
        <v>92.071643835616428</v>
      </c>
      <c r="C132" s="2">
        <f>IF(净价!C132&lt;&gt;"",净价!C132+利息!C132*100,"")</f>
        <v>100.34657534246575</v>
      </c>
      <c r="D132" s="2">
        <f>IF(净价!D132&lt;&gt;"",净价!D132+利息!D132*100,"")</f>
        <v>93.525698630136986</v>
      </c>
      <c r="E132" s="2">
        <f>IF(净价!E132&lt;&gt;"",净价!E132+利息!E132*100,"")</f>
        <v>98.526027397260265</v>
      </c>
      <c r="F132" s="2">
        <f>IF(净价!F132&lt;&gt;"",净价!F132+利息!F132*100,"")</f>
        <v>97.163616438356158</v>
      </c>
    </row>
    <row r="133" spans="1:6" x14ac:dyDescent="0.15">
      <c r="A133" s="1">
        <v>42475</v>
      </c>
      <c r="B133" s="2">
        <f>IF(净价!B133&lt;&gt;"",净价!B133+利息!B133*100,"")</f>
        <v>92.121095890410956</v>
      </c>
      <c r="C133" s="2">
        <f>IF(净价!C133&lt;&gt;"",净价!C133+利息!C133*100,"")</f>
        <v>100.43986301369863</v>
      </c>
      <c r="D133" s="2">
        <f>IF(净价!D133&lt;&gt;"",净价!D133+利息!D133*100,"")</f>
        <v>93.535232876712328</v>
      </c>
      <c r="E133" s="2">
        <f>IF(净价!E133&lt;&gt;"",净价!E133+利息!E133*100,"")</f>
        <v>98.545205479452051</v>
      </c>
      <c r="F133" s="2">
        <f>IF(净价!F133&lt;&gt;"",净价!F133+利息!F133*100,"")</f>
        <v>97.152493150684933</v>
      </c>
    </row>
    <row r="134" spans="1:6" x14ac:dyDescent="0.15">
      <c r="A134" s="1">
        <v>42478</v>
      </c>
      <c r="B134" s="2">
        <f>IF(净价!B134&lt;&gt;"",净价!B134+利息!B134*100,"")</f>
        <v>92.059452054794519</v>
      </c>
      <c r="C134" s="2">
        <f>IF(净价!C134&lt;&gt;"",净价!C134+利息!C134*100,"")</f>
        <v>100.42972602739725</v>
      </c>
      <c r="D134" s="2">
        <f>IF(净价!D134&lt;&gt;"",净价!D134+利息!D134*100,"")</f>
        <v>93.363835616438351</v>
      </c>
      <c r="E134" s="2">
        <f>IF(净价!E134&lt;&gt;"",净价!E134+利息!E134*100,"")</f>
        <v>98.482739726027404</v>
      </c>
      <c r="F134" s="2">
        <f>IF(净价!F134&lt;&gt;"",净价!F134+利息!F134*100,"")</f>
        <v>97.049123287671236</v>
      </c>
    </row>
    <row r="135" spans="1:6" x14ac:dyDescent="0.15">
      <c r="A135" s="1">
        <v>42479</v>
      </c>
      <c r="B135" s="2">
        <f>IF(净价!B135&lt;&gt;"",净价!B135+利息!B135*100,"")</f>
        <v>92.128904109589044</v>
      </c>
      <c r="C135" s="2">
        <f>IF(净价!C135&lt;&gt;"",净价!C135+利息!C135*100,"")</f>
        <v>100.46301369863014</v>
      </c>
      <c r="D135" s="2">
        <f>IF(净价!D135&lt;&gt;"",净价!D135+利息!D135*100,"")</f>
        <v>93.573369863013696</v>
      </c>
      <c r="E135" s="2">
        <f>IF(净价!E135&lt;&gt;"",净价!E135+利息!E135*100,"")</f>
        <v>98.521917808219186</v>
      </c>
      <c r="F135" s="2">
        <f>IF(净价!F135&lt;&gt;"",净价!F135+利息!F135*100,"")</f>
        <v>97.028000000000006</v>
      </c>
    </row>
    <row r="136" spans="1:6" x14ac:dyDescent="0.15">
      <c r="A136" s="1">
        <v>42480</v>
      </c>
      <c r="B136" s="2">
        <f>IF(净价!B136&lt;&gt;"",净价!B136+利息!B136*100,"")</f>
        <v>92.018356164383562</v>
      </c>
      <c r="C136" s="2">
        <f>IF(净价!C136&lt;&gt;"",净价!C136+利息!C136*100,"")</f>
        <v>100.47630136986301</v>
      </c>
      <c r="D136" s="2">
        <f>IF(净价!D136&lt;&gt;"",净价!D136+利息!D136*100,"")</f>
        <v>93.652904109589045</v>
      </c>
      <c r="E136" s="2">
        <f>IF(净价!E136&lt;&gt;"",净价!E136+利息!E136*100,"")</f>
        <v>98.431095890410958</v>
      </c>
      <c r="F136" s="2">
        <f>IF(净价!F136&lt;&gt;"",净价!F136+利息!F136*100,"")</f>
        <v>96.946876712328759</v>
      </c>
    </row>
    <row r="137" spans="1:6" x14ac:dyDescent="0.15">
      <c r="A137" s="1">
        <v>42481</v>
      </c>
      <c r="B137" s="2">
        <f>IF(净价!B137&lt;&gt;"",净价!B137+利息!B137*100,"")</f>
        <v>92.097808219178077</v>
      </c>
      <c r="C137" s="2">
        <f>IF(净价!C137&lt;&gt;"",净价!C137+利息!C137*100,"")</f>
        <v>100.4095890410959</v>
      </c>
      <c r="D137" s="2">
        <f>IF(净价!D137&lt;&gt;"",净价!D137+利息!D137*100,"")</f>
        <v>93.452438356164379</v>
      </c>
      <c r="E137" s="2">
        <f>IF(净价!E137&lt;&gt;"",净价!E137+利息!E137*100,"")</f>
        <v>98.310273972602744</v>
      </c>
      <c r="F137" s="2">
        <f>IF(净价!F137&lt;&gt;"",净价!F137+利息!F137*100,"")</f>
        <v>96.965753424657535</v>
      </c>
    </row>
    <row r="138" spans="1:6" x14ac:dyDescent="0.15">
      <c r="A138" s="1">
        <v>42482</v>
      </c>
      <c r="B138" s="2">
        <f>IF(净价!B138&lt;&gt;"",净价!B138+利息!B138*100,"")</f>
        <v>91.97726027397259</v>
      </c>
      <c r="C138" s="2">
        <f>IF(净价!C138&lt;&gt;"",净价!C138+利息!C138*100,"")</f>
        <v>100.41287671232877</v>
      </c>
      <c r="D138" s="2">
        <f>IF(净价!D138&lt;&gt;"",净价!D138+利息!D138*100,"")</f>
        <v>93.211972602739721</v>
      </c>
      <c r="E138" s="2">
        <f>IF(净价!E138&lt;&gt;"",净价!E138+利息!E138*100,"")</f>
        <v>98.149452054794523</v>
      </c>
      <c r="F138" s="2">
        <f>IF(净价!F138&lt;&gt;"",净价!F138+利息!F138*100,"")</f>
        <v>96.914630136986304</v>
      </c>
    </row>
    <row r="139" spans="1:6" x14ac:dyDescent="0.15">
      <c r="A139" s="1">
        <v>42485</v>
      </c>
      <c r="B139" s="2">
        <f>IF(净价!B139&lt;&gt;"",净价!B139+利息!B139*100,"")</f>
        <v>92.025616438356167</v>
      </c>
      <c r="C139" s="2">
        <f>IF(净价!C139&lt;&gt;"",净价!C139+利息!C139*100,"")</f>
        <v>100.45273972602739</v>
      </c>
      <c r="D139" s="2">
        <f>IF(净价!D139&lt;&gt;"",净价!D139+利息!D139*100,"")</f>
        <v>93.500575342465751</v>
      </c>
      <c r="E139" s="2">
        <f>IF(净价!E139&lt;&gt;"",净价!E139+利息!E139*100,"")</f>
        <v>98.14698630136985</v>
      </c>
      <c r="F139" s="2">
        <f>IF(净价!F139&lt;&gt;"",净价!F139+利息!F139*100,"")</f>
        <v>97.001260273972605</v>
      </c>
    </row>
    <row r="140" spans="1:6" x14ac:dyDescent="0.15">
      <c r="A140" s="1">
        <v>42486</v>
      </c>
      <c r="B140" s="2">
        <f>IF(净价!B140&lt;&gt;"",净价!B140+利息!B140*100,"")</f>
        <v>92.085068493150686</v>
      </c>
      <c r="C140" s="2">
        <f>IF(净价!C140&lt;&gt;"",净价!C140+利息!C140*100,"")</f>
        <v>100.47602739726027</v>
      </c>
      <c r="D140" s="2">
        <f>IF(净价!D140&lt;&gt;"",净价!D140+利息!D140*100,"")</f>
        <v>93.740109589041097</v>
      </c>
      <c r="E140" s="2">
        <f>IF(净价!E140&lt;&gt;"",净价!E140+利息!E140*100,"")</f>
        <v>98.236164383561643</v>
      </c>
      <c r="F140" s="2">
        <f>IF(净价!F140&lt;&gt;"",净价!F140+利息!F140*100,"")</f>
        <v>96.99013698630138</v>
      </c>
    </row>
    <row r="141" spans="1:6" x14ac:dyDescent="0.15">
      <c r="A141" s="1">
        <v>42487</v>
      </c>
      <c r="B141" s="2">
        <f>IF(净价!B141&lt;&gt;"",净价!B141+利息!B141*100,"")</f>
        <v>92.164520547945202</v>
      </c>
      <c r="C141" s="2">
        <f>IF(净价!C141&lt;&gt;"",净价!C141+利息!C141*100,"")</f>
        <v>100.60931506849315</v>
      </c>
      <c r="D141" s="2">
        <f>IF(净价!D141&lt;&gt;"",净价!D141+利息!D141*100,"")</f>
        <v>94.039643835616431</v>
      </c>
      <c r="E141" s="2">
        <f>IF(净价!E141&lt;&gt;"",净价!E141+利息!E141*100,"")</f>
        <v>98.385342465753425</v>
      </c>
      <c r="F141" s="2">
        <f>IF(净价!F141&lt;&gt;"",净价!F141+利息!F141*100,"")</f>
        <v>97.039013698630143</v>
      </c>
    </row>
    <row r="142" spans="1:6" x14ac:dyDescent="0.15">
      <c r="A142" s="1">
        <v>42488</v>
      </c>
      <c r="B142" s="2">
        <f>IF(净价!B142&lt;&gt;"",净价!B142+利息!B142*100,"")</f>
        <v>92.093972602739726</v>
      </c>
      <c r="C142" s="2">
        <f>IF(净价!C142&lt;&gt;"",净价!C142+利息!C142*100,"")</f>
        <v>100.67260273972603</v>
      </c>
      <c r="D142" s="2">
        <f>IF(净价!D142&lt;&gt;"",净价!D142+利息!D142*100,"")</f>
        <v>94.059178082191778</v>
      </c>
      <c r="E142" s="2">
        <f>IF(净价!E142&lt;&gt;"",净价!E142+利息!E142*100,"")</f>
        <v>98.414520547945202</v>
      </c>
      <c r="F142" s="2">
        <f>IF(净价!F142&lt;&gt;"",净价!F142+利息!F142*100,"")</f>
        <v>97.067890410958896</v>
      </c>
    </row>
    <row r="143" spans="1:6" x14ac:dyDescent="0.15">
      <c r="A143" s="1">
        <v>42489</v>
      </c>
      <c r="B143" s="2">
        <f>IF(净价!B143&lt;&gt;"",净价!B143+利息!B143*100,"")</f>
        <v>92.003424657534239</v>
      </c>
      <c r="C143" s="2">
        <f>IF(净价!C143&lt;&gt;"",净价!C143+利息!C143*100,"")</f>
        <v>100.6858904109589</v>
      </c>
      <c r="D143" s="2">
        <f>IF(净价!D143&lt;&gt;"",净价!D143+利息!D143*100,"")</f>
        <v>93.94871232876713</v>
      </c>
      <c r="E143" s="2">
        <f>IF(净价!E143&lt;&gt;"",净价!E143+利息!E143*100,"")</f>
        <v>98.47369863013698</v>
      </c>
      <c r="F143" s="2">
        <f>IF(净价!F143&lt;&gt;"",净价!F143+利息!F143*100,"")</f>
        <v>97.076767123287681</v>
      </c>
    </row>
    <row r="144" spans="1:6" x14ac:dyDescent="0.15">
      <c r="A144" s="1">
        <v>42493</v>
      </c>
      <c r="B144" s="2">
        <f>IF(净价!B144&lt;&gt;"",净价!B144+利息!B144*100,"")</f>
        <v>91.841232876712326</v>
      </c>
      <c r="C144" s="2">
        <f>IF(净价!C144&lt;&gt;"",净价!C144+利息!C144*100,"")</f>
        <v>100.79904109589042</v>
      </c>
      <c r="D144" s="2">
        <f>IF(净价!D144&lt;&gt;"",净价!D144+利息!D144*100,"")</f>
        <v>93.966849315068501</v>
      </c>
      <c r="E144" s="2">
        <f>IF(净价!E144&lt;&gt;"",净价!E144+利息!E144*100,"")</f>
        <v>98.550410958904109</v>
      </c>
      <c r="F144" s="2">
        <f>IF(净价!F144&lt;&gt;"",净价!F144+利息!F144*100,"")</f>
        <v>97.082273972602735</v>
      </c>
    </row>
    <row r="145" spans="1:6" x14ac:dyDescent="0.15">
      <c r="A145" s="1">
        <v>42494</v>
      </c>
      <c r="B145" s="2">
        <f>IF(净价!B145&lt;&gt;"",净价!B145+利息!B145*100,"")</f>
        <v>91.750684931506854</v>
      </c>
      <c r="C145" s="2">
        <f>IF(净价!C145&lt;&gt;"",净价!C145+利息!C145*100,"")</f>
        <v>100.81232876712329</v>
      </c>
      <c r="D145" s="2">
        <f>IF(净价!D145&lt;&gt;"",净价!D145+利息!D145*100,"")</f>
        <v>93.976383561643829</v>
      </c>
      <c r="E145" s="2">
        <f>IF(净价!E145&lt;&gt;"",净价!E145+利息!E145*100,"")</f>
        <v>98.569589041095881</v>
      </c>
      <c r="F145" s="2">
        <f>IF(净价!F145&lt;&gt;"",净价!F145+利息!F145*100,"")</f>
        <v>97.141150684931517</v>
      </c>
    </row>
    <row r="146" spans="1:6" x14ac:dyDescent="0.15">
      <c r="A146" s="1">
        <v>42495</v>
      </c>
      <c r="B146" s="2">
        <f>IF(净价!B146&lt;&gt;"",净价!B146+利息!B146*100,"")</f>
        <v>91.790136986301363</v>
      </c>
      <c r="C146" s="2">
        <f>IF(净价!C146&lt;&gt;"",净价!C146+利息!C146*100,"")</f>
        <v>100.92561643835617</v>
      </c>
      <c r="D146" s="2">
        <f>IF(净价!D146&lt;&gt;"",净价!D146+利息!D146*100,"")</f>
        <v>93.915917808219177</v>
      </c>
      <c r="E146" s="2">
        <f>IF(净价!E146&lt;&gt;"",净价!E146+利息!E146*100,"")</f>
        <v>98.588767123287667</v>
      </c>
      <c r="F146" s="2">
        <f>IF(净价!F146&lt;&gt;"",净价!F146+利息!F146*100,"")</f>
        <v>97.17002739726027</v>
      </c>
    </row>
    <row r="147" spans="1:6" x14ac:dyDescent="0.15">
      <c r="A147" s="1">
        <v>42496</v>
      </c>
      <c r="B147" s="2">
        <f>IF(净价!B147&lt;&gt;"",净价!B147+利息!B147*100,"")</f>
        <v>91.869589041095892</v>
      </c>
      <c r="C147" s="2">
        <f>IF(净价!C147&lt;&gt;"",净价!C147+利息!C147*100,"")</f>
        <v>100.85890410958905</v>
      </c>
      <c r="D147" s="2">
        <f>IF(净价!D147&lt;&gt;"",净价!D147+利息!D147*100,"")</f>
        <v>94.025452054794528</v>
      </c>
      <c r="E147" s="2">
        <f>IF(净价!E147&lt;&gt;"",净价!E147+利息!E147*100,"")</f>
        <v>98.767945205479464</v>
      </c>
      <c r="F147" s="2">
        <f>IF(净价!F147&lt;&gt;"",净价!F147+利息!F147*100,"")</f>
        <v>97.368904109589039</v>
      </c>
    </row>
    <row r="148" spans="1:6" x14ac:dyDescent="0.15">
      <c r="A148" s="1">
        <v>42499</v>
      </c>
      <c r="B148" s="2">
        <f>IF(净价!B148&lt;&gt;"",净价!B148+利息!B148*100,"")</f>
        <v>91.707945205479447</v>
      </c>
      <c r="C148" s="2">
        <f>IF(净价!C148&lt;&gt;"",净价!C148+利息!C148*100,"")</f>
        <v>100.70876712328767</v>
      </c>
      <c r="D148" s="2">
        <f>IF(净价!D148&lt;&gt;"",净价!D148+利息!D148*100,"")</f>
        <v>93.824054794520549</v>
      </c>
      <c r="E148" s="2">
        <f>IF(净价!E148&lt;&gt;"",净价!E148+利息!E148*100,"")</f>
        <v>98.605479452054794</v>
      </c>
      <c r="F148" s="2">
        <f>IF(净价!F148&lt;&gt;"",净价!F148+利息!F148*100,"")</f>
        <v>97.255534246575337</v>
      </c>
    </row>
    <row r="149" spans="1:6" x14ac:dyDescent="0.15">
      <c r="A149" s="1">
        <v>42500</v>
      </c>
      <c r="B149" s="2">
        <f>IF(净价!B149&lt;&gt;"",净价!B149+利息!B149*100,"")</f>
        <v>91.71739726027397</v>
      </c>
      <c r="C149" s="2">
        <f>IF(净价!C149&lt;&gt;"",净价!C149+利息!C149*100,"")</f>
        <v>100.84205479452055</v>
      </c>
      <c r="D149" s="2">
        <f>IF(净价!D149&lt;&gt;"",净价!D149+利息!D149*100,"")</f>
        <v>93.863589041095878</v>
      </c>
      <c r="E149" s="2">
        <f>IF(净价!E149&lt;&gt;"",净价!E149+利息!E149*100,"")</f>
        <v>98.594657534246579</v>
      </c>
      <c r="F149" s="2">
        <f>IF(净价!F149&lt;&gt;"",净价!F149+利息!F149*100,"")</f>
        <v>97.274410958904113</v>
      </c>
    </row>
    <row r="150" spans="1:6" x14ac:dyDescent="0.15">
      <c r="A150" s="1">
        <v>42501</v>
      </c>
      <c r="B150" s="2">
        <f>IF(净价!B150&lt;&gt;"",净价!B150+利息!B150*100,"")</f>
        <v>91.766849315068484</v>
      </c>
      <c r="C150" s="2">
        <f>IF(净价!C150&lt;&gt;"",净价!C150+利息!C150*100,"")</f>
        <v>100.82534246575342</v>
      </c>
      <c r="D150" s="2">
        <f>IF(净价!D150&lt;&gt;"",净价!D150+利息!D150*100,"")</f>
        <v>93.883123287671225</v>
      </c>
      <c r="E150" s="2">
        <f>IF(净价!E150&lt;&gt;"",净价!E150+利息!E150*100,"")</f>
        <v>98.623835616438356</v>
      </c>
      <c r="F150" s="2">
        <f>IF(净价!F150&lt;&gt;"",净价!F150+利息!F150*100,"")</f>
        <v>97.353287671232877</v>
      </c>
    </row>
    <row r="151" spans="1:6" x14ac:dyDescent="0.15">
      <c r="A151" s="1">
        <v>42502</v>
      </c>
      <c r="B151" s="2">
        <f>IF(净价!B151&lt;&gt;"",净价!B151+利息!B151*100,"")</f>
        <v>91.736301369863014</v>
      </c>
      <c r="C151" s="2">
        <f>IF(净价!C151&lt;&gt;"",净价!C151+利息!C151*100,"")</f>
        <v>100.71863013698631</v>
      </c>
      <c r="D151" s="2">
        <f>IF(净价!D151&lt;&gt;"",净价!D151+利息!D151*100,"")</f>
        <v>93.772657534246576</v>
      </c>
      <c r="E151" s="2">
        <f>IF(净价!E151&lt;&gt;"",净价!E151+利息!E151*100,"")</f>
        <v>98.583013698630126</v>
      </c>
      <c r="F151" s="2">
        <f>IF(净价!F151&lt;&gt;"",净价!F151+利息!F151*100,"")</f>
        <v>97.352164383561657</v>
      </c>
    </row>
    <row r="152" spans="1:6" x14ac:dyDescent="0.15">
      <c r="A152" s="1">
        <v>42503</v>
      </c>
      <c r="B152" s="2">
        <f>IF(净价!B152&lt;&gt;"",净价!B152+利息!B152*100,"")</f>
        <v>90.905753424657533</v>
      </c>
      <c r="C152" s="2">
        <f>IF(净价!C152&lt;&gt;"",净价!C152+利息!C152*100,"")</f>
        <v>99.921917808219177</v>
      </c>
      <c r="D152" s="2">
        <f>IF(净价!D152&lt;&gt;"",净价!D152+利息!D152*100,"")</f>
        <v>93.112191780821917</v>
      </c>
      <c r="E152" s="2">
        <f>IF(净价!E152&lt;&gt;"",净价!E152+利息!E152*100,"")</f>
        <v>98.482191780821921</v>
      </c>
      <c r="F152" s="2">
        <f>IF(净价!F152&lt;&gt;"",净价!F152+利息!F152*100,"")</f>
        <v>97.281041095890416</v>
      </c>
    </row>
    <row r="153" spans="1:6" x14ac:dyDescent="0.15">
      <c r="A153" s="1">
        <v>42506</v>
      </c>
      <c r="B153" s="2">
        <f>IF(净价!B153&lt;&gt;"",净价!B153+利息!B153*100,"")</f>
        <v>91.064109589041095</v>
      </c>
      <c r="C153" s="2">
        <f>IF(净价!C153&lt;&gt;"",净价!C153+利息!C153*100,"")</f>
        <v>99.571780821917812</v>
      </c>
      <c r="D153" s="2">
        <f>IF(净价!D153&lt;&gt;"",净价!D153+利息!D153*100,"")</f>
        <v>93.250794520547956</v>
      </c>
      <c r="E153" s="2">
        <f>IF(净价!E153&lt;&gt;"",净价!E153+利息!E153*100,"")</f>
        <v>98.679726027397265</v>
      </c>
      <c r="F153" s="2">
        <f>IF(净价!F153&lt;&gt;"",净价!F153+利息!F153*100,"")</f>
        <v>97.487671232876707</v>
      </c>
    </row>
    <row r="154" spans="1:6" x14ac:dyDescent="0.15">
      <c r="A154" s="1">
        <v>42507</v>
      </c>
      <c r="B154" s="2">
        <f>IF(净价!B154&lt;&gt;"",净价!B154+利息!B154*100,"")</f>
        <v>90.953561643835613</v>
      </c>
      <c r="C154" s="2">
        <f>IF(净价!C154&lt;&gt;"",净价!C154+利息!C154*100,"")</f>
        <v>99.325068493150681</v>
      </c>
      <c r="D154" s="2">
        <f>IF(净价!D154&lt;&gt;"",净价!D154+利息!D154*100,"")</f>
        <v>93.380328767123288</v>
      </c>
      <c r="E154" s="2">
        <f>IF(净价!E154&lt;&gt;"",净价!E154+利息!E154*100,"")</f>
        <v>98.758904109589054</v>
      </c>
      <c r="F154" s="2">
        <f>IF(净价!F154&lt;&gt;"",净价!F154+利息!F154*100,"")</f>
        <v>97.55654794520548</v>
      </c>
    </row>
    <row r="155" spans="1:6" x14ac:dyDescent="0.15">
      <c r="A155" s="1">
        <v>42508</v>
      </c>
      <c r="B155" s="2">
        <f>IF(净价!B155&lt;&gt;"",净价!B155+利息!B155*100,"")</f>
        <v>90.523013698630137</v>
      </c>
      <c r="C155" s="2">
        <f>IF(净价!C155&lt;&gt;"",净价!C155+利息!C155*100,"")</f>
        <v>99.338356164383569</v>
      </c>
      <c r="D155" s="2">
        <f>IF(净价!D155&lt;&gt;"",净价!D155+利息!D155*100,"")</f>
        <v>93.039863013698636</v>
      </c>
      <c r="E155" s="2">
        <f>IF(净价!E155&lt;&gt;"",净价!E155+利息!E155*100,"")</f>
        <v>98.808082191780827</v>
      </c>
      <c r="F155" s="2">
        <f>IF(净价!F155&lt;&gt;"",净价!F155+利息!F155*100,"")</f>
        <v>97.595424657534252</v>
      </c>
    </row>
    <row r="156" spans="1:6" x14ac:dyDescent="0.15">
      <c r="A156" s="1">
        <v>42509</v>
      </c>
      <c r="B156" s="2">
        <f>IF(净价!B156&lt;&gt;"",净价!B156+利息!B156*100,"")</f>
        <v>90.332465753424657</v>
      </c>
      <c r="C156" s="2">
        <f>IF(净价!C156&lt;&gt;"",净价!C156+利息!C156*100,"")</f>
        <v>99.341643835616452</v>
      </c>
      <c r="D156" s="2">
        <f>IF(净价!D156&lt;&gt;"",净价!D156+利息!D156*100,"")</f>
        <v>92.969397260273979</v>
      </c>
      <c r="E156" s="2">
        <f>IF(净价!E156&lt;&gt;"",净价!E156+利息!E156*100,"")</f>
        <v>98.907260273972611</v>
      </c>
      <c r="F156" s="2">
        <f>IF(净价!F156&lt;&gt;"",净价!F156+利息!F156*100,"")</f>
        <v>97.774301369863011</v>
      </c>
    </row>
    <row r="157" spans="1:6" x14ac:dyDescent="0.15">
      <c r="A157" s="1">
        <v>42510</v>
      </c>
      <c r="B157" s="2">
        <f>IF(净价!B157&lt;&gt;"",净价!B157+利息!B157*100,"")</f>
        <v>89.941917808219173</v>
      </c>
      <c r="C157" s="2">
        <f>IF(净价!C157&lt;&gt;"",净价!C157+利息!C157*100,"")</f>
        <v>99.284931506849304</v>
      </c>
      <c r="D157" s="2">
        <f>IF(净价!D157&lt;&gt;"",净价!D157+利息!D157*100,"")</f>
        <v>92.708931506849311</v>
      </c>
      <c r="E157" s="2">
        <f>IF(净价!E157&lt;&gt;"",净价!E157+利息!E157*100,"")</f>
        <v>98.956438356164384</v>
      </c>
      <c r="F157" s="2">
        <f>IF(净价!F157&lt;&gt;"",净价!F157+利息!F157*100,"")</f>
        <v>97.723178082191779</v>
      </c>
    </row>
    <row r="158" spans="1:6" x14ac:dyDescent="0.15">
      <c r="A158" s="1">
        <v>42513</v>
      </c>
      <c r="B158" s="2">
        <f>IF(净价!B158&lt;&gt;"",净价!B158+利息!B158*100,"")</f>
        <v>89.140273972602728</v>
      </c>
      <c r="C158" s="2">
        <f>IF(净价!C158&lt;&gt;"",净价!C158+利息!C158*100,"")</f>
        <v>99.73479452054795</v>
      </c>
      <c r="D158" s="2">
        <f>IF(净价!D158&lt;&gt;"",净价!D158+利息!D158*100,"")</f>
        <v>92.347534246575336</v>
      </c>
      <c r="E158" s="2">
        <f>IF(净价!E158&lt;&gt;"",净价!E158+利息!E158*100,"")</f>
        <v>98.873972602739727</v>
      </c>
      <c r="F158" s="2">
        <f>IF(净价!F158&lt;&gt;"",净价!F158+利息!F158*100,"")</f>
        <v>97.579808219178091</v>
      </c>
    </row>
    <row r="159" spans="1:6" x14ac:dyDescent="0.15">
      <c r="A159" s="1">
        <v>42514</v>
      </c>
      <c r="B159" s="2">
        <f>IF(净价!B159&lt;&gt;"",净价!B159+利息!B159*100,"")</f>
        <v>88.589726027397262</v>
      </c>
      <c r="C159" s="2">
        <f>IF(净价!C159&lt;&gt;"",净价!C159+利息!C159*100,"")</f>
        <v>99.548082191780821</v>
      </c>
      <c r="D159" s="2">
        <f>IF(净价!D159&lt;&gt;"",净价!D159+利息!D159*100,"")</f>
        <v>91.737068493150687</v>
      </c>
      <c r="E159" s="2">
        <f>IF(净价!E159&lt;&gt;"",净价!E159+利息!E159*100,"")</f>
        <v>98.763150684931503</v>
      </c>
      <c r="F159" s="2">
        <f>IF(净价!F159&lt;&gt;"",净价!F159+利息!F159*100,"")</f>
        <v>97.378684931506854</v>
      </c>
    </row>
    <row r="160" spans="1:6" x14ac:dyDescent="0.15">
      <c r="A160" s="1">
        <v>42515</v>
      </c>
      <c r="B160" s="2">
        <f>IF(净价!B160&lt;&gt;"",净价!B160+利息!B160*100,"")</f>
        <v>89.459178082191784</v>
      </c>
      <c r="C160" s="2">
        <f>IF(净价!C160&lt;&gt;"",净价!C160+利息!C160*100,"")</f>
        <v>99.361369863013707</v>
      </c>
      <c r="D160" s="2">
        <f>IF(净价!D160&lt;&gt;"",净价!D160+利息!D160*100,"")</f>
        <v>92.206602739726037</v>
      </c>
      <c r="E160" s="2">
        <f>IF(净价!E160&lt;&gt;"",净价!E160+利息!E160*100,"")</f>
        <v>98.882328767123298</v>
      </c>
      <c r="F160" s="2">
        <f>IF(净价!F160&lt;&gt;"",净价!F160+利息!F160*100,"")</f>
        <v>97.487561643835619</v>
      </c>
    </row>
    <row r="161" spans="1:6" x14ac:dyDescent="0.15">
      <c r="A161" s="1">
        <v>42516</v>
      </c>
      <c r="B161" s="2">
        <f>IF(净价!B161&lt;&gt;"",净价!B161+利息!B161*100,"")</f>
        <v>89.1786301369863</v>
      </c>
      <c r="C161" s="2">
        <f>IF(净价!C161&lt;&gt;"",净价!C161+利息!C161*100,"")</f>
        <v>99.394657534246562</v>
      </c>
      <c r="D161" s="2">
        <f>IF(净价!D161&lt;&gt;"",净价!D161+利息!D161*100,"")</f>
        <v>92.296136986301363</v>
      </c>
      <c r="E161" s="2">
        <f>IF(净价!E161&lt;&gt;"",净价!E161+利息!E161*100,"")</f>
        <v>98.991506849315059</v>
      </c>
      <c r="F161" s="2">
        <f>IF(净价!F161&lt;&gt;"",净价!F161+利息!F161*100,"")</f>
        <v>97.49643835616439</v>
      </c>
    </row>
    <row r="162" spans="1:6" x14ac:dyDescent="0.15">
      <c r="A162" s="1">
        <v>42517</v>
      </c>
      <c r="B162" s="2">
        <f>IF(净价!B162&lt;&gt;"",净价!B162+利息!B162*100,"")</f>
        <v>89.498082191780824</v>
      </c>
      <c r="C162" s="2">
        <f>IF(净价!C162&lt;&gt;"",净价!C162+利息!C162*100,"")</f>
        <v>99.197945205479442</v>
      </c>
      <c r="D162" s="2">
        <f>IF(净价!D162&lt;&gt;"",净价!D162+利息!D162*100,"")</f>
        <v>92.695671232876705</v>
      </c>
      <c r="E162" s="2">
        <f>IF(净价!E162&lt;&gt;"",净价!E162+利息!E162*100,"")</f>
        <v>99.290684931506846</v>
      </c>
      <c r="F162" s="2">
        <f>IF(净价!F162&lt;&gt;"",净价!F162+利息!F162*100,"")</f>
        <v>97.965315068493155</v>
      </c>
    </row>
    <row r="163" spans="1:6" x14ac:dyDescent="0.15">
      <c r="A163" s="1">
        <v>42520</v>
      </c>
      <c r="B163" s="2">
        <f>IF(净价!B163&lt;&gt;"",净价!B163+利息!B163*100,"")</f>
        <v>89.436438356164388</v>
      </c>
      <c r="C163" s="2">
        <f>IF(净价!C163&lt;&gt;"",净价!C163+利息!C163*100,"")</f>
        <v>99.307808219178085</v>
      </c>
      <c r="D163" s="2">
        <f>IF(净价!D163&lt;&gt;"",净价!D163+利息!D163*100,"")</f>
        <v>92.684273972602739</v>
      </c>
      <c r="E163" s="2">
        <f>IF(净价!E163&lt;&gt;"",净价!E163+利息!E163*100,"")</f>
        <v>99.358219178082194</v>
      </c>
      <c r="F163" s="2">
        <f>IF(净价!F163&lt;&gt;"",净价!F163+利息!F163*100,"")</f>
        <v>97.961945205479452</v>
      </c>
    </row>
    <row r="164" spans="1:6" x14ac:dyDescent="0.15">
      <c r="A164" s="1">
        <v>42521</v>
      </c>
      <c r="B164" s="2">
        <f>IF(净价!B164&lt;&gt;"",净价!B164+利息!B164*100,"")</f>
        <v>88.955890410958915</v>
      </c>
      <c r="C164" s="2">
        <f>IF(净价!C164&lt;&gt;"",净价!C164+利息!C164*100,"")</f>
        <v>99.321095890410959</v>
      </c>
      <c r="D164" s="2">
        <f>IF(净价!D164&lt;&gt;"",净价!D164+利息!D164*100,"")</f>
        <v>92.543808219178089</v>
      </c>
      <c r="E164" s="2">
        <f>IF(净价!E164&lt;&gt;"",净价!E164+利息!E164*100,"")</f>
        <v>99.287397260273963</v>
      </c>
      <c r="F164" s="2">
        <f>IF(净价!F164&lt;&gt;"",净价!F164+利息!F164*100,"")</f>
        <v>97.890821917808225</v>
      </c>
    </row>
    <row r="165" spans="1:6" x14ac:dyDescent="0.15">
      <c r="A165" s="1">
        <v>42522</v>
      </c>
      <c r="B165" s="2">
        <f>IF(净价!B165&lt;&gt;"",净价!B165+利息!B165*100,"")</f>
        <v>88.985342465753419</v>
      </c>
      <c r="C165" s="2">
        <f>IF(净价!C165&lt;&gt;"",净价!C165+利息!C165*100,"")</f>
        <v>99.344383561643838</v>
      </c>
      <c r="D165" s="2">
        <f>IF(净价!D165&lt;&gt;"",净价!D165+利息!D165*100,"")</f>
        <v>92.303342465753417</v>
      </c>
      <c r="E165" s="2">
        <f>IF(净价!E165&lt;&gt;"",净价!E165+利息!E165*100,"")</f>
        <v>99.326575342465759</v>
      </c>
      <c r="F165" s="2">
        <f>IF(净价!F165&lt;&gt;"",净价!F165+利息!F165*100,"")</f>
        <v>97.839698630136994</v>
      </c>
    </row>
    <row r="166" spans="1:6" x14ac:dyDescent="0.15">
      <c r="A166" s="1">
        <v>42523</v>
      </c>
      <c r="B166" s="2">
        <f>IF(净价!B166&lt;&gt;"",净价!B166+利息!B166*100,"")</f>
        <v>89.014794520547952</v>
      </c>
      <c r="C166" s="2">
        <f>IF(净价!C166&lt;&gt;"",净价!C166+利息!C166*100,"")</f>
        <v>99.317671232876705</v>
      </c>
      <c r="D166" s="2">
        <f>IF(净价!D166&lt;&gt;"",净价!D166+利息!D166*100,"")</f>
        <v>92.322876712328764</v>
      </c>
      <c r="E166" s="2">
        <f>IF(净价!E166&lt;&gt;"",净价!E166+利息!E166*100,"")</f>
        <v>99.305753424657539</v>
      </c>
      <c r="F166" s="2">
        <f>IF(净价!F166&lt;&gt;"",净价!F166+利息!F166*100,"")</f>
        <v>97.908575342465753</v>
      </c>
    </row>
    <row r="167" spans="1:6" x14ac:dyDescent="0.15">
      <c r="A167" s="1">
        <v>42524</v>
      </c>
      <c r="B167" s="2">
        <f>IF(净价!B167&lt;&gt;"",净价!B167+利息!B167*100,"")</f>
        <v>89.364246575342463</v>
      </c>
      <c r="C167" s="2">
        <f>IF(净价!C167&lt;&gt;"",净价!C167+利息!C167*100,"")</f>
        <v>99.310958904109583</v>
      </c>
      <c r="D167" s="2">
        <f>IF(净价!D167&lt;&gt;"",净价!D167+利息!D167*100,"")</f>
        <v>92.422410958904109</v>
      </c>
      <c r="E167" s="2">
        <f>IF(净价!E167&lt;&gt;"",净价!E167+利息!E167*100,"")</f>
        <v>99.424931506849305</v>
      </c>
      <c r="F167" s="2">
        <f>IF(净价!F167&lt;&gt;"",净价!F167+利息!F167*100,"")</f>
        <v>98.047452054794519</v>
      </c>
    </row>
    <row r="168" spans="1:6" x14ac:dyDescent="0.15">
      <c r="A168" s="1">
        <v>42527</v>
      </c>
      <c r="B168" s="2">
        <f>IF(净价!B168&lt;&gt;"",净价!B168+利息!B168*100,"")</f>
        <v>89.432602739726036</v>
      </c>
      <c r="C168" s="2">
        <f>IF(净价!C168&lt;&gt;"",净价!C168+利息!C168*100,"")</f>
        <v>99.330821917808223</v>
      </c>
      <c r="D168" s="2">
        <f>IF(净价!D168&lt;&gt;"",净价!D168+利息!D168*100,"")</f>
        <v>92.471013698630145</v>
      </c>
      <c r="E168" s="2">
        <f>IF(净价!E168&lt;&gt;"",净价!E168+利息!E168*100,"")</f>
        <v>99.452465753424647</v>
      </c>
      <c r="F168" s="2">
        <f>IF(净价!F168&lt;&gt;"",净价!F168+利息!F168*100,"")</f>
        <v>98.104082191780819</v>
      </c>
    </row>
    <row r="169" spans="1:6" x14ac:dyDescent="0.15">
      <c r="A169" s="1">
        <v>42528</v>
      </c>
      <c r="B169" s="2">
        <f>IF(净价!B169&lt;&gt;"",净价!B169+利息!B169*100,"")</f>
        <v>89.412054794520543</v>
      </c>
      <c r="C169" s="2">
        <f>IF(净价!C169&lt;&gt;"",净价!C169+利息!C169*100,"")</f>
        <v>99.334109589041105</v>
      </c>
      <c r="D169" s="2">
        <f>IF(净价!D169&lt;&gt;"",净价!D169+利息!D169*100,"")</f>
        <v>92.490547945205492</v>
      </c>
      <c r="E169" s="2">
        <f>IF(净价!E169&lt;&gt;"",净价!E169+利息!E169*100,"")</f>
        <v>99.581643835616433</v>
      </c>
      <c r="F169" s="2">
        <f>IF(净价!F169&lt;&gt;"",净价!F169+利息!F169*100,"")</f>
        <v>98.192958904109588</v>
      </c>
    </row>
    <row r="170" spans="1:6" x14ac:dyDescent="0.15">
      <c r="A170" s="1">
        <v>42529</v>
      </c>
      <c r="B170" s="2">
        <f>IF(净价!B170&lt;&gt;"",净价!B170+利息!B170*100,"")</f>
        <v>89.43150684931507</v>
      </c>
      <c r="C170" s="2">
        <f>IF(净价!C170&lt;&gt;"",净价!C170+利息!C170*100,"")</f>
        <v>99.327397260273983</v>
      </c>
      <c r="D170" s="2">
        <f>IF(净价!D170&lt;&gt;"",净价!D170+利息!D170*100,"")</f>
        <v>92.540082191780826</v>
      </c>
      <c r="E170" s="2">
        <f>IF(净价!E170&lt;&gt;"",净价!E170+利息!E170*100,"")</f>
        <v>99.780821917808225</v>
      </c>
      <c r="F170" s="2">
        <f>IF(净价!F170&lt;&gt;"",净价!F170+利息!F170*100,"")</f>
        <v>98.36183561643837</v>
      </c>
    </row>
    <row r="171" spans="1:6" x14ac:dyDescent="0.15">
      <c r="A171" s="1">
        <v>42534</v>
      </c>
      <c r="B171" s="2">
        <f>IF(净价!B171&lt;&gt;"",净价!B171+利息!B171*100,"")</f>
        <v>89.488767123287658</v>
      </c>
      <c r="C171" s="2">
        <f>IF(净价!C171&lt;&gt;"",净价!C171+利息!C171*100,"")</f>
        <v>99.35383561643836</v>
      </c>
      <c r="D171" s="2">
        <f>IF(净价!D171&lt;&gt;"",净价!D171+利息!D171*100,"")</f>
        <v>92.59775342465754</v>
      </c>
      <c r="E171" s="2">
        <f>IF(净价!E171&lt;&gt;"",净价!E171+利息!E171*100,"")</f>
        <v>100.17671232876712</v>
      </c>
      <c r="F171" s="2">
        <f>IF(净价!F171&lt;&gt;"",净价!F171+利息!F171*100,"")</f>
        <v>98.566219178082193</v>
      </c>
    </row>
    <row r="172" spans="1:6" x14ac:dyDescent="0.15">
      <c r="A172" s="1">
        <v>42535</v>
      </c>
      <c r="B172" s="2">
        <f>IF(净价!B172&lt;&gt;"",净价!B172+利息!B172*100,"")</f>
        <v>89.498219178082195</v>
      </c>
      <c r="C172" s="2">
        <f>IF(净价!C172&lt;&gt;"",净价!C172+利息!C172*100,"")</f>
        <v>99.287123287671236</v>
      </c>
      <c r="D172" s="2">
        <f>IF(净价!D172&lt;&gt;"",净价!D172+利息!D172*100,"")</f>
        <v>92.637287671232869</v>
      </c>
      <c r="E172" s="2">
        <f>IF(净价!E172&lt;&gt;"",净价!E172+利息!E172*100,"")</f>
        <v>100.21589041095889</v>
      </c>
      <c r="F172" s="2">
        <f>IF(净价!F172&lt;&gt;"",净价!F172+利息!F172*100,"")</f>
        <v>98.73509589041096</v>
      </c>
    </row>
    <row r="173" spans="1:6" x14ac:dyDescent="0.15">
      <c r="A173" s="1">
        <v>42536</v>
      </c>
      <c r="B173" s="2">
        <f>IF(净价!B173&lt;&gt;"",净价!B173+利息!B173*100,"")</f>
        <v>89.797671232876709</v>
      </c>
      <c r="C173" s="2">
        <f>IF(净价!C173&lt;&gt;"",净价!C173+利息!C173*100,"")</f>
        <v>99.410410958904123</v>
      </c>
      <c r="D173" s="2">
        <f>IF(净价!D173&lt;&gt;"",净价!D173+利息!D173*100,"")</f>
        <v>93.126821917808215</v>
      </c>
      <c r="E173" s="2">
        <f>IF(净价!E173&lt;&gt;"",净价!E173+利息!E173*100,"")</f>
        <v>100.55506849315069</v>
      </c>
      <c r="F173" s="2">
        <f>IF(净价!F173&lt;&gt;"",净价!F173+利息!F173*100,"")</f>
        <v>99.253972602739722</v>
      </c>
    </row>
    <row r="174" spans="1:6" x14ac:dyDescent="0.15">
      <c r="A174" s="1">
        <v>42537</v>
      </c>
      <c r="B174" s="2">
        <f>IF(净价!B174&lt;&gt;"",净价!B174+利息!B174*100,"")</f>
        <v>90.427123287671236</v>
      </c>
      <c r="C174" s="2">
        <f>IF(净价!C174&lt;&gt;"",净价!C174+利息!C174*100,"")</f>
        <v>99.393698630136981</v>
      </c>
      <c r="D174" s="2">
        <f>IF(净价!D174&lt;&gt;"",净价!D174+利息!D174*100,"")</f>
        <v>93.706356164383564</v>
      </c>
      <c r="E174" s="2">
        <f>IF(净价!E174&lt;&gt;"",净价!E174+利息!E174*100,"")</f>
        <v>100.76424657534247</v>
      </c>
      <c r="F174" s="2">
        <f>IF(净价!F174&lt;&gt;"",净价!F174+利息!F174*100,"")</f>
        <v>99.422849315068504</v>
      </c>
    </row>
    <row r="175" spans="1:6" x14ac:dyDescent="0.15">
      <c r="A175" s="1">
        <v>42538</v>
      </c>
      <c r="B175" s="2">
        <f>IF(净价!B175&lt;&gt;"",净价!B175+利息!B175*100,"")</f>
        <v>90.686575342465744</v>
      </c>
      <c r="C175" s="2">
        <f>IF(净价!C175&lt;&gt;"",净价!C175+利息!C175*100,"")</f>
        <v>99.356986301369858</v>
      </c>
      <c r="D175" s="2">
        <f>IF(净价!D175&lt;&gt;"",净价!D175+利息!D175*100,"")</f>
        <v>93.965890410958906</v>
      </c>
      <c r="E175" s="2">
        <f>IF(净价!E175&lt;&gt;"",净价!E175+利息!E175*100,"")</f>
        <v>100.67342465753424</v>
      </c>
      <c r="F175" s="2">
        <f>IF(净价!F175&lt;&gt;"",净价!F175+利息!F175*100,"")</f>
        <v>99.241726027397263</v>
      </c>
    </row>
    <row r="176" spans="1:6" x14ac:dyDescent="0.15">
      <c r="A176" s="1">
        <v>42541</v>
      </c>
      <c r="B176" s="2">
        <f>IF(净价!B176&lt;&gt;"",净价!B176+利息!B176*100,"")</f>
        <v>91.014931506849308</v>
      </c>
      <c r="C176" s="2">
        <f>IF(净价!C176&lt;&gt;"",净价!C176+利息!C176*100,"")</f>
        <v>99.356849315068501</v>
      </c>
      <c r="D176" s="2">
        <f>IF(净价!D176&lt;&gt;"",净价!D176+利息!D176*100,"")</f>
        <v>94.164493150684919</v>
      </c>
      <c r="E176" s="2">
        <f>IF(净价!E176&lt;&gt;"",净价!E176+利息!E176*100,"")</f>
        <v>100.60095890410959</v>
      </c>
      <c r="F176" s="2">
        <f>IF(净价!F176&lt;&gt;"",净价!F176+利息!F176*100,"")</f>
        <v>99.278356164383567</v>
      </c>
    </row>
    <row r="177" spans="1:6" x14ac:dyDescent="0.15">
      <c r="A177" s="1">
        <v>42542</v>
      </c>
      <c r="B177" s="2">
        <f>IF(净价!B177&lt;&gt;"",净价!B177+利息!B177*100,"")</f>
        <v>90.90438356164384</v>
      </c>
      <c r="C177" s="2">
        <f>IF(净价!C177&lt;&gt;"",净价!C177+利息!C177*100,"")</f>
        <v>99.370136986301361</v>
      </c>
      <c r="D177" s="2">
        <f>IF(净价!D177&lt;&gt;"",净价!D177+利息!D177*100,"")</f>
        <v>93.924027397260275</v>
      </c>
      <c r="E177" s="2">
        <f>IF(净价!E177&lt;&gt;"",净价!E177+利息!E177*100,"")</f>
        <v>100.68013698630138</v>
      </c>
      <c r="F177" s="2">
        <f>IF(净价!F177&lt;&gt;"",净价!F177+利息!F177*100,"")</f>
        <v>99.317232876712325</v>
      </c>
    </row>
    <row r="178" spans="1:6" x14ac:dyDescent="0.15">
      <c r="A178" s="1">
        <v>42543</v>
      </c>
      <c r="B178" s="2">
        <f>IF(净价!B178&lt;&gt;"",净价!B178+利息!B178*100,"")</f>
        <v>90.953835616438354</v>
      </c>
      <c r="C178" s="2">
        <f>IF(净价!C178&lt;&gt;"",净价!C178+利息!C178*100,"")</f>
        <v>99.453424657534242</v>
      </c>
      <c r="D178" s="2">
        <f>IF(净价!D178&lt;&gt;"",净价!D178+利息!D178*100,"")</f>
        <v>93.923561643835626</v>
      </c>
      <c r="E178" s="2">
        <f>IF(净价!E178&lt;&gt;"",净价!E178+利息!E178*100,"")</f>
        <v>100.70931506849315</v>
      </c>
      <c r="F178" s="2">
        <f>IF(净价!F178&lt;&gt;"",净价!F178+利息!F178*100,"")</f>
        <v>99.366109589041102</v>
      </c>
    </row>
    <row r="179" spans="1:6" x14ac:dyDescent="0.15">
      <c r="A179" s="1">
        <v>42544</v>
      </c>
      <c r="B179" s="2">
        <f>IF(净价!B179&lt;&gt;"",净价!B179+利息!B179*100,"")</f>
        <v>90.943287671232881</v>
      </c>
      <c r="C179" s="2">
        <f>IF(净价!C179&lt;&gt;"",净价!C179+利息!C179*100,"")</f>
        <v>99.296712328767114</v>
      </c>
      <c r="D179" s="2">
        <f>IF(净价!D179&lt;&gt;"",净价!D179+利息!D179*100,"")</f>
        <v>94.033095890410948</v>
      </c>
      <c r="E179" s="2">
        <f>IF(净价!E179&lt;&gt;"",净价!E179+利息!E179*100,"")</f>
        <v>100.73849315068493</v>
      </c>
      <c r="F179" s="2">
        <f>IF(净价!F179&lt;&gt;"",净价!F179+利息!F179*100,"")</f>
        <v>99.40498630136986</v>
      </c>
    </row>
    <row r="180" spans="1:6" x14ac:dyDescent="0.15">
      <c r="A180" s="1">
        <v>42545</v>
      </c>
      <c r="B180" s="2">
        <f>IF(净价!B180&lt;&gt;"",净价!B180+利息!B180*100,"")</f>
        <v>90.87273972602739</v>
      </c>
      <c r="C180" s="2">
        <f>IF(净价!C180&lt;&gt;"",净价!C180+利息!C180*100,"")</f>
        <v>90.46</v>
      </c>
      <c r="D180" s="2">
        <f>IF(净价!D180&lt;&gt;"",净价!D180+利息!D180*100,"")</f>
        <v>93.932630136986305</v>
      </c>
      <c r="E180" s="2">
        <f>IF(净价!E180&lt;&gt;"",净价!E180+利息!E180*100,"")</f>
        <v>100.74767123287671</v>
      </c>
      <c r="F180" s="2">
        <f>IF(净价!F180&lt;&gt;"",净价!F180+利息!F180*100,"")</f>
        <v>99.423863013698622</v>
      </c>
    </row>
    <row r="181" spans="1:6" x14ac:dyDescent="0.15">
      <c r="A181" s="1">
        <v>42548</v>
      </c>
      <c r="B181" s="2">
        <f>IF(净价!B181&lt;&gt;"",净价!B181+利息!B181*100,"")</f>
        <v>90.871095890410956</v>
      </c>
      <c r="C181" s="2">
        <f>IF(净价!C181&lt;&gt;"",净价!C181+利息!C181*100,"")</f>
        <v>91.009863013698634</v>
      </c>
      <c r="D181" s="2">
        <f>IF(净价!D181&lt;&gt;"",净价!D181+利息!D181*100,"")</f>
        <v>93.911232876712333</v>
      </c>
      <c r="E181" s="2">
        <f>IF(净价!E181&lt;&gt;"",净价!E181+利息!E181*100,"")</f>
        <v>100.69520547945206</v>
      </c>
      <c r="F181" s="2">
        <f>IF(净价!F181&lt;&gt;"",净价!F181+利息!F181*100,"")</f>
        <v>99.35049315068494</v>
      </c>
    </row>
    <row r="182" spans="1:6" x14ac:dyDescent="0.15">
      <c r="A182" s="1">
        <v>42549</v>
      </c>
      <c r="B182" s="2">
        <f>IF(净价!B182&lt;&gt;"",净价!B182+利息!B182*100,"")</f>
        <v>90.930547945205475</v>
      </c>
      <c r="C182" s="2">
        <f>IF(净价!C182&lt;&gt;"",净价!C182+利息!C182*100,"")</f>
        <v>91.003150684931498</v>
      </c>
      <c r="D182" s="2">
        <f>IF(净价!D182&lt;&gt;"",净价!D182+利息!D182*100,"")</f>
        <v>93.970767123287672</v>
      </c>
      <c r="E182" s="2">
        <f>IF(净价!E182&lt;&gt;"",净价!E182+利息!E182*100,"")</f>
        <v>100.70438356164384</v>
      </c>
      <c r="F182" s="2">
        <f>IF(净价!F182&lt;&gt;"",净价!F182+利息!F182*100,"")</f>
        <v>99.359369863013697</v>
      </c>
    </row>
    <row r="183" spans="1:6" x14ac:dyDescent="0.15">
      <c r="A183" s="1">
        <v>42550</v>
      </c>
      <c r="B183" s="2">
        <f>IF(净价!B183&lt;&gt;"",净价!B183+利息!B183*100,"")</f>
        <v>91.33</v>
      </c>
      <c r="C183" s="2">
        <f>IF(净价!C183&lt;&gt;"",净价!C183+利息!C183*100,"")</f>
        <v>91.11643835616438</v>
      </c>
      <c r="D183" s="2">
        <f>IF(净价!D183&lt;&gt;"",净价!D183+利息!D183*100,"")</f>
        <v>94.610301369863024</v>
      </c>
      <c r="E183" s="2">
        <f>IF(净价!E183&lt;&gt;"",净价!E183+利息!E183*100,"")</f>
        <v>100.72356164383562</v>
      </c>
      <c r="F183" s="2">
        <f>IF(净价!F183&lt;&gt;"",净价!F183+利息!F183*100,"")</f>
        <v>99.468246575342462</v>
      </c>
    </row>
    <row r="184" spans="1:6" x14ac:dyDescent="0.15">
      <c r="A184" s="1">
        <v>42551</v>
      </c>
      <c r="B184" s="2">
        <f>IF(净价!B184&lt;&gt;"",净价!B184+利息!B184*100,"")</f>
        <v>92.869452054794522</v>
      </c>
      <c r="C184" s="2">
        <f>IF(净价!C184&lt;&gt;"",净价!C184+利息!C184*100,"")</f>
        <v>91.619726027397263</v>
      </c>
      <c r="D184" s="2">
        <f>IF(净价!D184&lt;&gt;"",净价!D184+利息!D184*100,"")</f>
        <v>96.279835616438348</v>
      </c>
      <c r="E184" s="2">
        <f>IF(净价!E184&lt;&gt;"",净价!E184+利息!E184*100,"")</f>
        <v>100.9827397260274</v>
      </c>
      <c r="F184" s="2">
        <f>IF(净价!F184&lt;&gt;"",净价!F184+利息!F184*100,"")</f>
        <v>99.787123287671236</v>
      </c>
    </row>
    <row r="185" spans="1:6" x14ac:dyDescent="0.15">
      <c r="A185" s="1">
        <v>42552</v>
      </c>
      <c r="B185" s="2">
        <f>IF(净价!B185&lt;&gt;"",净价!B185+利息!B185*100,"")</f>
        <v>94.018904109589045</v>
      </c>
      <c r="C185" s="2">
        <f>IF(净价!C185&lt;&gt;"",净价!C185+利息!C185*100,"")</f>
        <v>92.663013698630138</v>
      </c>
      <c r="D185" s="2">
        <f>IF(净价!D185&lt;&gt;"",净价!D185+利息!D185*100,"")</f>
        <v>97.519369863013694</v>
      </c>
      <c r="E185" s="2">
        <f>IF(净价!E185&lt;&gt;"",净价!E185+利息!E185*100,"")</f>
        <v>101.27191780821917</v>
      </c>
      <c r="F185" s="2">
        <f>IF(净价!F185&lt;&gt;"",净价!F185+利息!F185*100,"")</f>
        <v>100.336</v>
      </c>
    </row>
    <row r="186" spans="1:6" x14ac:dyDescent="0.15">
      <c r="A186" s="1">
        <v>42555</v>
      </c>
      <c r="B186" s="2">
        <f>IF(净价!B186&lt;&gt;"",净价!B186+利息!B186*100,"")</f>
        <v>93.727260273972604</v>
      </c>
      <c r="C186" s="2">
        <f>IF(净价!C186&lt;&gt;"",净价!C186+利息!C186*100,"")</f>
        <v>92.982876712328775</v>
      </c>
      <c r="D186" s="2">
        <f>IF(净价!D186&lt;&gt;"",净价!D186+利息!D186*100,"")</f>
        <v>97.307972602739724</v>
      </c>
      <c r="E186" s="2">
        <f>IF(净价!E186&lt;&gt;"",净价!E186+利息!E186*100,"")</f>
        <v>101.07945205479452</v>
      </c>
      <c r="F186" s="2">
        <f>IF(净价!F186&lt;&gt;"",净价!F186+利息!F186*100,"")</f>
        <v>100.1526301369863</v>
      </c>
    </row>
    <row r="187" spans="1:6" x14ac:dyDescent="0.15">
      <c r="A187" s="1">
        <v>42556</v>
      </c>
      <c r="B187" s="2">
        <f>IF(净价!B187&lt;&gt;"",净价!B187+利息!B187*100,"")</f>
        <v>93.096712328767126</v>
      </c>
      <c r="C187" s="2">
        <f>IF(净价!C187&lt;&gt;"",净价!C187+利息!C187*100,"")</f>
        <v>92.706164383561642</v>
      </c>
      <c r="D187" s="2">
        <f>IF(净价!D187&lt;&gt;"",净价!D187+利息!D187*100,"")</f>
        <v>96.717506849315072</v>
      </c>
      <c r="E187" s="2">
        <f>IF(净价!E187&lt;&gt;"",净价!E187+利息!E187*100,"")</f>
        <v>100.7986301369863</v>
      </c>
      <c r="F187" s="2">
        <f>IF(净价!F187&lt;&gt;"",净价!F187+利息!F187*100,"")</f>
        <v>99.941506849315076</v>
      </c>
    </row>
    <row r="188" spans="1:6" x14ac:dyDescent="0.15">
      <c r="A188" s="1">
        <v>42557</v>
      </c>
      <c r="B188" s="2">
        <f>IF(净价!B188&lt;&gt;"",净价!B188+利息!B188*100,"")</f>
        <v>93.426164383561641</v>
      </c>
      <c r="C188" s="2">
        <f>IF(净价!C188&lt;&gt;"",净价!C188+利息!C188*100,"")</f>
        <v>92.879452054794513</v>
      </c>
      <c r="D188" s="2">
        <f>IF(净价!D188&lt;&gt;"",净价!D188+利息!D188*100,"")</f>
        <v>96.957041095890403</v>
      </c>
      <c r="E188" s="2">
        <f>IF(净价!E188&lt;&gt;"",净价!E188+利息!E188*100,"")</f>
        <v>101.01780821917808</v>
      </c>
      <c r="F188" s="2">
        <f>IF(净价!F188&lt;&gt;"",净价!F188+利息!F188*100,"")</f>
        <v>100.10038356164384</v>
      </c>
    </row>
    <row r="189" spans="1:6" x14ac:dyDescent="0.15">
      <c r="A189" s="1">
        <v>42558</v>
      </c>
      <c r="B189" s="2">
        <f>IF(净价!B189&lt;&gt;"",净价!B189+利息!B189*100,"")</f>
        <v>93.72561643835617</v>
      </c>
      <c r="C189" s="2">
        <f>IF(净价!C189&lt;&gt;"",净价!C189+利息!C189*100,"")</f>
        <v>93.0027397260274</v>
      </c>
      <c r="D189" s="2">
        <f>IF(净价!D189&lt;&gt;"",净价!D189+利息!D189*100,"")</f>
        <v>97.196575342465749</v>
      </c>
      <c r="E189" s="2">
        <f>IF(净价!E189&lt;&gt;"",净价!E189+利息!E189*100,"")</f>
        <v>101.11698630136986</v>
      </c>
      <c r="F189" s="2">
        <f>IF(净价!F189&lt;&gt;"",净价!F189+利息!F189*100,"")</f>
        <v>100.26926027397261</v>
      </c>
    </row>
    <row r="190" spans="1:6" x14ac:dyDescent="0.15">
      <c r="A190" s="1">
        <v>42559</v>
      </c>
      <c r="B190" s="2">
        <f>IF(净价!B190&lt;&gt;"",净价!B190+利息!B190*100,"")</f>
        <v>94.105068493150682</v>
      </c>
      <c r="C190" s="2">
        <f>IF(净价!C190&lt;&gt;"",净价!C190+利息!C190*100,"")</f>
        <v>93.55602739726028</v>
      </c>
      <c r="D190" s="2">
        <f>IF(净价!D190&lt;&gt;"",净价!D190+利息!D190*100,"")</f>
        <v>97.526109589041099</v>
      </c>
      <c r="E190" s="2">
        <f>IF(净价!E190&lt;&gt;"",净价!E190+利息!E190*100,"")</f>
        <v>101.19616438356165</v>
      </c>
      <c r="F190" s="2">
        <f>IF(净价!F190&lt;&gt;"",净价!F190+利息!F190*100,"")</f>
        <v>100.35813698630137</v>
      </c>
    </row>
    <row r="191" spans="1:6" x14ac:dyDescent="0.15">
      <c r="A191" s="1">
        <v>42562</v>
      </c>
      <c r="B191" s="2">
        <f>IF(净价!B191&lt;&gt;"",净价!B191+利息!B191*100,"")</f>
        <v>94.173424657534241</v>
      </c>
      <c r="C191" s="2">
        <f>IF(净价!C191&lt;&gt;"",净价!C191+利息!C191*100,"")</f>
        <v>93.9258904109589</v>
      </c>
      <c r="D191" s="2">
        <f>IF(净价!D191&lt;&gt;"",净价!D191+利息!D191*100,"")</f>
        <v>97.434712328767134</v>
      </c>
      <c r="E191" s="2">
        <f>IF(净价!E191&lt;&gt;"",净价!E191+利息!E191*100,"")</f>
        <v>101.253698630137</v>
      </c>
      <c r="F191" s="2">
        <f>IF(净价!F191&lt;&gt;"",净价!F191+利息!F191*100,"")</f>
        <v>100.35476712328767</v>
      </c>
    </row>
    <row r="192" spans="1:6" x14ac:dyDescent="0.15">
      <c r="A192" s="1">
        <v>42563</v>
      </c>
      <c r="B192" s="2">
        <f>IF(净价!B192&lt;&gt;"",净价!B192+利息!B192*100,"")</f>
        <v>94.192876712328754</v>
      </c>
      <c r="C192" s="2">
        <f>IF(净价!C192&lt;&gt;"",净价!C192+利息!C192*100,"")</f>
        <v>93.889178082191776</v>
      </c>
      <c r="D192" s="2">
        <f>IF(净价!D192&lt;&gt;"",净价!D192+利息!D192*100,"")</f>
        <v>97.504246575342464</v>
      </c>
      <c r="E192" s="2">
        <f>IF(净价!E192&lt;&gt;"",净价!E192+利息!E192*100,"")</f>
        <v>101.31287671232876</v>
      </c>
      <c r="F192" s="2">
        <f>IF(净价!F192&lt;&gt;"",净价!F192+利息!F192*100,"")</f>
        <v>100.44364383561644</v>
      </c>
    </row>
    <row r="193" spans="1:6" x14ac:dyDescent="0.15">
      <c r="A193" s="1">
        <v>42564</v>
      </c>
      <c r="B193" s="2">
        <f>IF(净价!B193&lt;&gt;"",净价!B193+利息!B193*100,"")</f>
        <v>94.252328767123288</v>
      </c>
      <c r="C193" s="2">
        <f>IF(净价!C193&lt;&gt;"",净价!C193+利息!C193*100,"")</f>
        <v>94.042465753424651</v>
      </c>
      <c r="D193" s="2">
        <f>IF(净价!D193&lt;&gt;"",净价!D193+利息!D193*100,"")</f>
        <v>97.493780821917809</v>
      </c>
      <c r="E193" s="2">
        <f>IF(净价!E193&lt;&gt;"",净价!E193+利息!E193*100,"")</f>
        <v>101.39205479452055</v>
      </c>
      <c r="F193" s="2">
        <f>IF(净价!F193&lt;&gt;"",净价!F193+利息!F193*100,"")</f>
        <v>100.47252054794521</v>
      </c>
    </row>
    <row r="194" spans="1:6" x14ac:dyDescent="0.15">
      <c r="A194" s="1">
        <v>42565</v>
      </c>
      <c r="B194" s="2">
        <f>IF(净价!B194&lt;&gt;"",净价!B194+利息!B194*100,"")</f>
        <v>94.501780821917819</v>
      </c>
      <c r="C194" s="2">
        <f>IF(净价!C194&lt;&gt;"",净价!C194+利息!C194*100,"")</f>
        <v>94.20575342465753</v>
      </c>
      <c r="D194" s="2">
        <f>IF(净价!D194&lt;&gt;"",净价!D194+利息!D194*100,"")</f>
        <v>97.60331506849316</v>
      </c>
      <c r="E194" s="2">
        <f>IF(净价!E194&lt;&gt;"",净价!E194+利息!E194*100,"")</f>
        <v>101.43123287671233</v>
      </c>
      <c r="F194" s="2">
        <f>IF(净价!F194&lt;&gt;"",净价!F194+利息!F194*100,"")</f>
        <v>100.52139726027397</v>
      </c>
    </row>
    <row r="195" spans="1:6" x14ac:dyDescent="0.15">
      <c r="A195" s="1">
        <v>42566</v>
      </c>
      <c r="B195" s="2">
        <f>IF(净价!B195&lt;&gt;"",净价!B195+利息!B195*100,"")</f>
        <v>94.671232876712324</v>
      </c>
      <c r="C195" s="2">
        <f>IF(净价!C195&lt;&gt;"",净价!C195+利息!C195*100,"")</f>
        <v>94.229041095890409</v>
      </c>
      <c r="D195" s="2">
        <f>IF(净价!D195&lt;&gt;"",净价!D195+利息!D195*100,"")</f>
        <v>97.772849315068498</v>
      </c>
      <c r="E195" s="2">
        <f>IF(净价!E195&lt;&gt;"",净价!E195+利息!E195*100,"")</f>
        <v>101.64041095890411</v>
      </c>
      <c r="F195" s="2">
        <f>IF(净价!F195&lt;&gt;"",净价!F195+利息!F195*100,"")</f>
        <v>100.74027397260274</v>
      </c>
    </row>
    <row r="196" spans="1:6" x14ac:dyDescent="0.15">
      <c r="A196" s="1">
        <v>42569</v>
      </c>
      <c r="B196" s="2">
        <f>IF(净价!B196&lt;&gt;"",净价!B196+利息!B196*100,"")</f>
        <v>95.039589041095894</v>
      </c>
      <c r="C196" s="2">
        <f>IF(净价!C196&lt;&gt;"",净价!C196+利息!C196*100,"")</f>
        <v>94.458904109589042</v>
      </c>
      <c r="D196" s="2">
        <f>IF(净价!D196&lt;&gt;"",净价!D196+利息!D196*100,"")</f>
        <v>98.051452054794524</v>
      </c>
      <c r="E196" s="2">
        <f>IF(净价!E196&lt;&gt;"",净价!E196+利息!E196*100,"")</f>
        <v>101.74794520547945</v>
      </c>
      <c r="F196" s="2">
        <f>IF(净价!F196&lt;&gt;"",净价!F196+利息!F196*100,"")</f>
        <v>100.85690410958904</v>
      </c>
    </row>
    <row r="197" spans="1:6" x14ac:dyDescent="0.15">
      <c r="A197" s="1">
        <v>42570</v>
      </c>
      <c r="B197" s="2">
        <f>IF(净价!B197&lt;&gt;"",净价!B197+利息!B197*100,"")</f>
        <v>95.479041095890409</v>
      </c>
      <c r="C197" s="2">
        <f>IF(净价!C197&lt;&gt;"",净价!C197+利息!C197*100,"")</f>
        <v>94.522191780821913</v>
      </c>
      <c r="D197" s="2">
        <f>IF(净价!D197&lt;&gt;"",净价!D197+利息!D197*100,"")</f>
        <v>98.470986301369862</v>
      </c>
      <c r="E197" s="2">
        <f>IF(净价!E197&lt;&gt;"",净价!E197+利息!E197*100,"")</f>
        <v>101.92712328767124</v>
      </c>
      <c r="F197" s="2">
        <f>IF(净价!F197&lt;&gt;"",净价!F197+利息!F197*100,"")</f>
        <v>101.03578082191781</v>
      </c>
    </row>
    <row r="198" spans="1:6" x14ac:dyDescent="0.15">
      <c r="A198" s="1">
        <v>42571</v>
      </c>
      <c r="B198" s="2">
        <f>IF(净价!B198&lt;&gt;"",净价!B198+利息!B198*100,"")</f>
        <v>95.468493150684935</v>
      </c>
      <c r="C198" s="2">
        <f>IF(净价!C198&lt;&gt;"",净价!C198+利息!C198*100,"")</f>
        <v>94.525479452054796</v>
      </c>
      <c r="D198" s="2">
        <f>IF(净价!D198&lt;&gt;"",净价!D198+利息!D198*100,"")</f>
        <v>98.430520547945207</v>
      </c>
      <c r="E198" s="2">
        <f>IF(净价!E198&lt;&gt;"",净价!E198+利息!E198*100,"")</f>
        <v>101.966301369863</v>
      </c>
      <c r="F198" s="2">
        <f>IF(净价!F198&lt;&gt;"",净价!F198+利息!F198*100,"")</f>
        <v>101.12465753424658</v>
      </c>
    </row>
    <row r="199" spans="1:6" x14ac:dyDescent="0.15">
      <c r="A199" s="1">
        <v>42572</v>
      </c>
      <c r="B199" s="2">
        <f>IF(净价!B199&lt;&gt;"",净价!B199+利息!B199*100,"")</f>
        <v>95.547945205479451</v>
      </c>
      <c r="C199" s="2">
        <f>IF(净价!C199&lt;&gt;"",净价!C199+利息!C199*100,"")</f>
        <v>94.578767123287676</v>
      </c>
      <c r="D199" s="2">
        <f>IF(净价!D199&lt;&gt;"",净价!D199+利息!D199*100,"")</f>
        <v>98.450054794520554</v>
      </c>
      <c r="E199" s="2">
        <f>IF(净价!E199&lt;&gt;"",净价!E199+利息!E199*100,"")</f>
        <v>101.9754794520548</v>
      </c>
      <c r="F199" s="2">
        <f>IF(净价!F199&lt;&gt;"",净价!F199+利息!F199*100,"")</f>
        <v>101.11353424657534</v>
      </c>
    </row>
    <row r="200" spans="1:6" x14ac:dyDescent="0.15">
      <c r="A200" s="1">
        <v>42573</v>
      </c>
      <c r="B200" s="2">
        <f>IF(净价!B200&lt;&gt;"",净价!B200+利息!B200*100,"")</f>
        <v>95.567397260273978</v>
      </c>
      <c r="C200" s="2">
        <f>IF(净价!C200&lt;&gt;"",净价!C200+利息!C200*100,"")</f>
        <v>94.59205479452055</v>
      </c>
      <c r="D200" s="2">
        <f>IF(净价!D200&lt;&gt;"",净价!D200+利息!D200*100,"")</f>
        <v>98.469589041095887</v>
      </c>
      <c r="E200" s="2">
        <f>IF(净价!E200&lt;&gt;"",净价!E200+利息!E200*100,"")</f>
        <v>102.01465753424658</v>
      </c>
      <c r="F200" s="2">
        <f>IF(净价!F200&lt;&gt;"",净价!F200+利息!F200*100,"")</f>
        <v>101.12241095890411</v>
      </c>
    </row>
    <row r="201" spans="1:6" x14ac:dyDescent="0.15">
      <c r="A201" s="1">
        <v>42576</v>
      </c>
      <c r="B201" s="2">
        <f>IF(净价!B201&lt;&gt;"",净价!B201+利息!B201*100,"")</f>
        <v>95.635753424657537</v>
      </c>
      <c r="C201" s="2">
        <f>IF(净价!C201&lt;&gt;"",净价!C201+利息!C201*100,"")</f>
        <v>94.441917808219173</v>
      </c>
      <c r="D201" s="2">
        <f>IF(净价!D201&lt;&gt;"",净价!D201+利息!D201*100,"")</f>
        <v>98.528191780821913</v>
      </c>
      <c r="E201" s="2">
        <f>IF(净价!E201&lt;&gt;"",净价!E201+利息!E201*100,"")</f>
        <v>102.01219178082192</v>
      </c>
      <c r="F201" s="2">
        <f>IF(净价!F201&lt;&gt;"",净价!F201+利息!F201*100,"")</f>
        <v>101.15904109589042</v>
      </c>
    </row>
    <row r="202" spans="1:6" x14ac:dyDescent="0.15">
      <c r="A202" s="1">
        <v>42577</v>
      </c>
      <c r="B202" s="2">
        <f>IF(净价!B202&lt;&gt;"",净价!B202+利息!B202*100,"")</f>
        <v>95.665205479452055</v>
      </c>
      <c r="C202" s="2">
        <f>IF(净价!C202&lt;&gt;"",净价!C202+利息!C202*100,"")</f>
        <v>94.545205479452051</v>
      </c>
      <c r="D202" s="2">
        <f>IF(净价!D202&lt;&gt;"",净价!D202+利息!D202*100,"")</f>
        <v>98.567726027397256</v>
      </c>
      <c r="E202" s="2">
        <f>IF(净价!E202&lt;&gt;"",净价!E202+利息!E202*100,"")</f>
        <v>102.0413698630137</v>
      </c>
      <c r="F202" s="2">
        <f>IF(净价!F202&lt;&gt;"",净价!F202+利息!F202*100,"")</f>
        <v>101.18791780821917</v>
      </c>
    </row>
    <row r="203" spans="1:6" x14ac:dyDescent="0.15">
      <c r="A203" s="1">
        <v>42578</v>
      </c>
      <c r="B203" s="2">
        <f>IF(净价!B203&lt;&gt;"",净价!B203+利息!B203*100,"")</f>
        <v>95.60465753424657</v>
      </c>
      <c r="C203" s="2">
        <f>IF(净价!C203&lt;&gt;"",净价!C203+利息!C203*100,"")</f>
        <v>94.518493150684932</v>
      </c>
      <c r="D203" s="2">
        <f>IF(净价!D203&lt;&gt;"",净价!D203+利息!D203*100,"")</f>
        <v>98.577260273972612</v>
      </c>
      <c r="E203" s="2">
        <f>IF(净价!E203&lt;&gt;"",净价!E203+利息!E203*100,"")</f>
        <v>102.05054794520548</v>
      </c>
      <c r="F203" s="2">
        <f>IF(净价!F203&lt;&gt;"",净价!F203+利息!F203*100,"")</f>
        <v>101.17679452054796</v>
      </c>
    </row>
    <row r="204" spans="1:6" x14ac:dyDescent="0.15">
      <c r="A204" s="1">
        <v>42579</v>
      </c>
      <c r="B204" s="2">
        <f>IF(净价!B204&lt;&gt;"",净价!B204+利息!B204*100,"")</f>
        <v>95.654109589041099</v>
      </c>
      <c r="C204" s="2">
        <f>IF(净价!C204&lt;&gt;"",净价!C204+利息!C204*100,"")</f>
        <v>94.561780821917807</v>
      </c>
      <c r="D204" s="2">
        <f>IF(净价!D204&lt;&gt;"",净价!D204+利息!D204*100,"")</f>
        <v>98.69679452054794</v>
      </c>
      <c r="E204" s="2">
        <f>IF(净价!E204&lt;&gt;"",净价!E204+利息!E204*100,"")</f>
        <v>102.16972602739727</v>
      </c>
      <c r="F204" s="2">
        <f>IF(净价!F204&lt;&gt;"",净价!F204+利息!F204*100,"")</f>
        <v>101.29567123287671</v>
      </c>
    </row>
    <row r="205" spans="1:6" x14ac:dyDescent="0.15">
      <c r="A205" s="1">
        <v>42580</v>
      </c>
      <c r="B205" s="2">
        <f>IF(净价!B205&lt;&gt;"",净价!B205+利息!B205*100,"")</f>
        <v>95.873561643835615</v>
      </c>
      <c r="C205" s="2">
        <f>IF(净价!C205&lt;&gt;"",净价!C205+利息!C205*100,"")</f>
        <v>94.995068493150697</v>
      </c>
      <c r="D205" s="2">
        <f>IF(净价!D205&lt;&gt;"",净价!D205+利息!D205*100,"")</f>
        <v>99.036328767123294</v>
      </c>
      <c r="E205" s="2">
        <f>IF(净价!E205&lt;&gt;"",净价!E205+利息!E205*100,"")</f>
        <v>102.37890410958904</v>
      </c>
      <c r="F205" s="2">
        <f>IF(净价!F205&lt;&gt;"",净价!F205+利息!F205*100,"")</f>
        <v>101.49454794520547</v>
      </c>
    </row>
    <row r="206" spans="1:6" x14ac:dyDescent="0.15">
      <c r="A206" s="1">
        <v>42583</v>
      </c>
      <c r="B206" s="2">
        <f>IF(净价!B206&lt;&gt;"",净价!B206+利息!B206*100,"")</f>
        <v>96.141917808219176</v>
      </c>
      <c r="C206" s="2">
        <f>IF(净价!C206&lt;&gt;"",净价!C206+利息!C206*100,"")</f>
        <v>95.57493150684931</v>
      </c>
      <c r="D206" s="2">
        <f>IF(净价!D206&lt;&gt;"",净价!D206+利息!D206*100,"")</f>
        <v>99.444931506849315</v>
      </c>
      <c r="E206" s="2">
        <f>IF(净价!E206&lt;&gt;"",净价!E206+利息!E206*100,"")</f>
        <v>102.49643835616439</v>
      </c>
      <c r="F206" s="2">
        <f>IF(净价!F206&lt;&gt;"",净价!F206+利息!F206*100,"")</f>
        <v>101.74117808219179</v>
      </c>
    </row>
    <row r="207" spans="1:6" x14ac:dyDescent="0.15">
      <c r="A207" s="1">
        <v>42584</v>
      </c>
      <c r="B207" s="2">
        <f>IF(净价!B207&lt;&gt;"",净价!B207+利息!B207*100,"")</f>
        <v>97.011369863013698</v>
      </c>
      <c r="C207" s="2">
        <f>IF(净价!C207&lt;&gt;"",净价!C207+利息!C207*100,"")</f>
        <v>96.608219178082194</v>
      </c>
      <c r="D207" s="2">
        <f>IF(净价!D207&lt;&gt;"",净价!D207+利息!D207*100,"")</f>
        <v>100.36446575342467</v>
      </c>
      <c r="E207" s="2">
        <f>IF(净价!E207&lt;&gt;"",净价!E207+利息!E207*100,"")</f>
        <v>102.69561643835617</v>
      </c>
      <c r="F207" s="2">
        <f>IF(净价!F207&lt;&gt;"",净价!F207+利息!F207*100,"")</f>
        <v>101.96005479452054</v>
      </c>
    </row>
    <row r="208" spans="1:6" x14ac:dyDescent="0.15">
      <c r="A208" s="1">
        <v>42585</v>
      </c>
      <c r="B208" s="2">
        <f>IF(净价!B208&lt;&gt;"",净价!B208+利息!B208*100,"")</f>
        <v>96.820821917808217</v>
      </c>
      <c r="C208" s="2">
        <f>IF(净价!C208&lt;&gt;"",净价!C208+利息!C208*100,"")</f>
        <v>97.201506849315066</v>
      </c>
      <c r="D208" s="2">
        <f>IF(净价!D208&lt;&gt;"",净价!D208+利息!D208*100,"")</f>
        <v>100.054</v>
      </c>
      <c r="E208" s="2">
        <f>IF(净价!E208&lt;&gt;"",净价!E208+利息!E208*100,"")</f>
        <v>102.71479452054794</v>
      </c>
      <c r="F208" s="2">
        <f>IF(净价!F208&lt;&gt;"",净价!F208+利息!F208*100,"")</f>
        <v>101.92893150684931</v>
      </c>
    </row>
    <row r="209" spans="1:6" x14ac:dyDescent="0.15">
      <c r="A209" s="1">
        <v>42586</v>
      </c>
      <c r="B209" s="2">
        <f>IF(净价!B209&lt;&gt;"",净价!B209+利息!B209*100,"")</f>
        <v>97.58027397260274</v>
      </c>
      <c r="C209" s="2">
        <f>IF(净价!C209&lt;&gt;"",净价!C209+利息!C209*100,"")</f>
        <v>98.204794520547949</v>
      </c>
      <c r="D209" s="2">
        <f>IF(净价!D209&lt;&gt;"",净价!D209+利息!D209*100,"")</f>
        <v>100.68353424657533</v>
      </c>
      <c r="E209" s="2">
        <f>IF(净价!E209&lt;&gt;"",净价!E209+利息!E209*100,"")</f>
        <v>102.93397260273973</v>
      </c>
      <c r="F209" s="2">
        <f>IF(净价!F209&lt;&gt;"",净价!F209+利息!F209*100,"")</f>
        <v>102.18780821917809</v>
      </c>
    </row>
    <row r="210" spans="1:6" x14ac:dyDescent="0.15">
      <c r="A210" s="1">
        <v>42587</v>
      </c>
      <c r="B210" s="2">
        <f>IF(净价!B210&lt;&gt;"",净价!B210+利息!B210*100,"")</f>
        <v>98.02972602739726</v>
      </c>
      <c r="C210" s="2">
        <f>IF(净价!C210&lt;&gt;"",净价!C210+利息!C210*100,"")</f>
        <v>99.118082191780829</v>
      </c>
      <c r="D210" s="2">
        <f>IF(净价!D210&lt;&gt;"",净价!D210+利息!D210*100,"")</f>
        <v>100.95306849315068</v>
      </c>
      <c r="E210" s="2">
        <f>IF(净价!E210&lt;&gt;"",净价!E210+利息!E210*100,"")</f>
        <v>102.97315068493151</v>
      </c>
      <c r="F210" s="2">
        <f>IF(净价!F210&lt;&gt;"",净价!F210+利息!F210*100,"")</f>
        <v>102.24668493150685</v>
      </c>
    </row>
    <row r="211" spans="1:6" x14ac:dyDescent="0.15">
      <c r="A211" s="1">
        <v>42590</v>
      </c>
      <c r="B211" s="2">
        <f>IF(净价!B211&lt;&gt;"",净价!B211+利息!B211*100,"")</f>
        <v>98.378082191780834</v>
      </c>
      <c r="C211" s="2">
        <f>IF(净价!C211&lt;&gt;"",净价!C211+利息!C211*100,"")</f>
        <v>100.04794520547945</v>
      </c>
      <c r="D211" s="2">
        <f>IF(净价!D211&lt;&gt;"",净价!D211+利息!D211*100,"")</f>
        <v>101.03167123287672</v>
      </c>
      <c r="E211" s="2">
        <f>IF(净价!E211&lt;&gt;"",净价!E211+利息!E211*100,"")</f>
        <v>103.05068493150685</v>
      </c>
      <c r="F211" s="2">
        <f>IF(净价!F211&lt;&gt;"",净价!F211+利息!F211*100,"")</f>
        <v>102.35331506849315</v>
      </c>
    </row>
    <row r="212" spans="1:6" x14ac:dyDescent="0.15">
      <c r="A212" s="1">
        <v>42591</v>
      </c>
      <c r="B212" s="2">
        <f>IF(净价!B212&lt;&gt;"",净价!B212+利息!B212*100,"")</f>
        <v>98.71753424657534</v>
      </c>
      <c r="C212" s="2">
        <f>IF(净价!C212&lt;&gt;"",净价!C212+利息!C212*100,"")</f>
        <v>100.13123287671233</v>
      </c>
      <c r="D212" s="2">
        <f>IF(净价!D212&lt;&gt;"",净价!D212+利息!D212*100,"")</f>
        <v>101.17120547945206</v>
      </c>
      <c r="E212" s="2">
        <f>IF(净价!E212&lt;&gt;"",净价!E212+利息!E212*100,"")</f>
        <v>103.10986301369863</v>
      </c>
      <c r="F212" s="2">
        <f>IF(净价!F212&lt;&gt;"",净价!F212+利息!F212*100,"")</f>
        <v>102.40219178082191</v>
      </c>
    </row>
    <row r="213" spans="1:6" x14ac:dyDescent="0.15">
      <c r="A213" s="1">
        <v>42592</v>
      </c>
      <c r="B213" s="2">
        <f>IF(净价!B213&lt;&gt;"",净价!B213+利息!B213*100,"")</f>
        <v>99.156986301369855</v>
      </c>
      <c r="C213" s="2">
        <f>IF(净价!C213&lt;&gt;"",净价!C213+利息!C213*100,"")</f>
        <v>100.0845205479452</v>
      </c>
      <c r="D213" s="2">
        <f>IF(净价!D213&lt;&gt;"",净价!D213+利息!D213*100,"")</f>
        <v>101.48073972602739</v>
      </c>
      <c r="E213" s="2">
        <f>IF(净价!E213&lt;&gt;"",净价!E213+利息!E213*100,"")</f>
        <v>103.23904109589041</v>
      </c>
      <c r="F213" s="2">
        <f>IF(净价!F213&lt;&gt;"",净价!F213+利息!F213*100,"")</f>
        <v>102.51106849315069</v>
      </c>
    </row>
    <row r="214" spans="1:6" x14ac:dyDescent="0.15">
      <c r="A214" s="1">
        <v>42593</v>
      </c>
      <c r="B214" s="2">
        <f>IF(净价!B214&lt;&gt;"",净价!B214+利息!B214*100,"")</f>
        <v>99.276438356164377</v>
      </c>
      <c r="C214" s="2">
        <f>IF(净价!C214&lt;&gt;"",净价!C214+利息!C214*100,"")</f>
        <v>100.14780821917809</v>
      </c>
      <c r="D214" s="2">
        <f>IF(净价!D214&lt;&gt;"",净价!D214+利息!D214*100,"")</f>
        <v>101.51027397260275</v>
      </c>
      <c r="E214" s="2">
        <f>IF(净价!E214&lt;&gt;"",净价!E214+利息!E214*100,"")</f>
        <v>103.27821917808218</v>
      </c>
      <c r="F214" s="2">
        <f>IF(净价!F214&lt;&gt;"",净价!F214+利息!F214*100,"")</f>
        <v>102.52994520547945</v>
      </c>
    </row>
    <row r="215" spans="1:6" x14ac:dyDescent="0.15">
      <c r="A215" s="1">
        <v>42594</v>
      </c>
      <c r="B215" s="2">
        <f>IF(净价!B215&lt;&gt;"",净价!B215+利息!B215*100,"")</f>
        <v>99.565890410958914</v>
      </c>
      <c r="C215" s="2">
        <f>IF(净价!C215&lt;&gt;"",净价!C215+利息!C215*100,"")</f>
        <v>100.47109589041096</v>
      </c>
      <c r="D215" s="2">
        <f>IF(净价!D215&lt;&gt;"",净价!D215+利息!D215*100,"")</f>
        <v>101.65980821917809</v>
      </c>
      <c r="E215" s="2">
        <f>IF(净价!E215&lt;&gt;"",净价!E215+利息!E215*100,"")</f>
        <v>103.35739726027397</v>
      </c>
      <c r="F215" s="2">
        <f>IF(净价!F215&lt;&gt;"",净价!F215+利息!F215*100,"")</f>
        <v>102.70882191780822</v>
      </c>
    </row>
    <row r="216" spans="1:6" x14ac:dyDescent="0.15">
      <c r="A216" s="1">
        <v>42597</v>
      </c>
      <c r="B216" s="2">
        <f>IF(净价!B216&lt;&gt;"",净价!B216+利息!B216*100,"")</f>
        <v>98.904246575342469</v>
      </c>
      <c r="C216" s="2">
        <f>IF(净价!C216&lt;&gt;"",净价!C216+利息!C216*100,"")</f>
        <v>99.580958904109593</v>
      </c>
      <c r="D216" s="2">
        <f>IF(净价!D216&lt;&gt;"",净价!D216+利息!D216*100,"")</f>
        <v>101.18841095890411</v>
      </c>
      <c r="E216" s="2">
        <f>IF(净价!E216&lt;&gt;"",净价!E216+利息!E216*100,"")</f>
        <v>103.26493150684932</v>
      </c>
      <c r="F216" s="2">
        <f>IF(净价!F216&lt;&gt;"",净价!F216+利息!F216*100,"")</f>
        <v>102.59545205479452</v>
      </c>
    </row>
    <row r="217" spans="1:6" x14ac:dyDescent="0.15">
      <c r="A217" s="1">
        <v>42598</v>
      </c>
      <c r="B217" s="2">
        <f>IF(净价!B217&lt;&gt;"",净价!B217+利息!B217*100,"")</f>
        <v>99.523698630136991</v>
      </c>
      <c r="C217" s="2">
        <f>IF(净价!C217&lt;&gt;"",净价!C217+利息!C217*100,"")</f>
        <v>100.44424657534246</v>
      </c>
      <c r="D217" s="2">
        <f>IF(净价!D217&lt;&gt;"",净价!D217+利息!D217*100,"")</f>
        <v>101.64794520547945</v>
      </c>
      <c r="E217" s="2">
        <f>IF(净价!E217&lt;&gt;"",净价!E217+利息!E217*100,"")</f>
        <v>103.3841095890411</v>
      </c>
      <c r="F217" s="2">
        <f>IF(净价!F217&lt;&gt;"",净价!F217+利息!F217*100,"")</f>
        <v>102.67432876712328</v>
      </c>
    </row>
    <row r="218" spans="1:6" x14ac:dyDescent="0.15">
      <c r="A218" s="1">
        <v>42599</v>
      </c>
      <c r="B218" s="2">
        <f>IF(净价!B218&lt;&gt;"",净价!B218+利息!B218*100,"")</f>
        <v>99.873150684931502</v>
      </c>
      <c r="C218" s="2">
        <f>IF(净价!C218&lt;&gt;"",净价!C218+利息!C218*100,"")</f>
        <v>100.55753424657534</v>
      </c>
      <c r="D218" s="2">
        <f>IF(净价!D218&lt;&gt;"",净价!D218+利息!D218*100,"")</f>
        <v>101.88747945205479</v>
      </c>
      <c r="E218" s="2">
        <f>IF(净价!E218&lt;&gt;"",净价!E218+利息!E218*100,"")</f>
        <v>103.42328767123287</v>
      </c>
      <c r="F218" s="2">
        <f>IF(净价!F218&lt;&gt;"",净价!F218+利息!F218*100,"")</f>
        <v>102.74320547945204</v>
      </c>
    </row>
    <row r="219" spans="1:6" x14ac:dyDescent="0.15">
      <c r="A219" s="1">
        <v>42600</v>
      </c>
      <c r="B219" s="2">
        <f>IF(净价!B219&lt;&gt;"",净价!B219+利息!B219*100,"")</f>
        <v>99.872602739726034</v>
      </c>
      <c r="C219" s="2">
        <f>IF(净价!C219&lt;&gt;"",净价!C219+利息!C219*100,"")</f>
        <v>100.42082191780823</v>
      </c>
      <c r="D219" s="2">
        <f>IF(净价!D219&lt;&gt;"",净价!D219+利息!D219*100,"")</f>
        <v>101.80701369863014</v>
      </c>
      <c r="E219" s="2">
        <f>IF(净价!E219&lt;&gt;"",净价!E219+利息!E219*100,"")</f>
        <v>103.42246575342466</v>
      </c>
      <c r="F219" s="2">
        <f>IF(净价!F219&lt;&gt;"",净价!F219+利息!F219*100,"")</f>
        <v>102.73208219178082</v>
      </c>
    </row>
    <row r="220" spans="1:6" x14ac:dyDescent="0.15">
      <c r="A220" s="1">
        <v>42601</v>
      </c>
      <c r="B220" s="2">
        <f>IF(净价!B220&lt;&gt;"",净价!B220+利息!B220*100,"")</f>
        <v>99.73205479452055</v>
      </c>
      <c r="C220" s="2">
        <f>IF(净价!C220&lt;&gt;"",净价!C220+利息!C220*100,"")</f>
        <v>100.25410958904109</v>
      </c>
      <c r="D220" s="2">
        <f>IF(净价!D220&lt;&gt;"",净价!D220+利息!D220*100,"")</f>
        <v>101.73654794520547</v>
      </c>
      <c r="E220" s="2">
        <f>IF(净价!E220&lt;&gt;"",净价!E220+利息!E220*100,"")</f>
        <v>103.46164383561643</v>
      </c>
      <c r="F220" s="2">
        <f>IF(净价!F220&lt;&gt;"",净价!F220+利息!F220*100,"")</f>
        <v>102.75095890410958</v>
      </c>
    </row>
    <row r="221" spans="1:6" x14ac:dyDescent="0.15">
      <c r="A221" s="1">
        <v>42604</v>
      </c>
      <c r="B221" s="2">
        <f>IF(净价!B221&lt;&gt;"",净价!B221+利息!B221*100,"")</f>
        <v>99.700410958904115</v>
      </c>
      <c r="C221" s="2">
        <f>IF(净价!C221&lt;&gt;"",净价!C221+利息!C221*100,"")</f>
        <v>100.26397260273973</v>
      </c>
      <c r="D221" s="2">
        <f>IF(净价!D221&lt;&gt;"",净价!D221+利息!D221*100,"")</f>
        <v>101.6851506849315</v>
      </c>
      <c r="E221" s="2">
        <f>IF(净价!E221&lt;&gt;"",净价!E221+利息!E221*100,"")</f>
        <v>103.45917808219177</v>
      </c>
      <c r="F221" s="2">
        <f>IF(净价!F221&lt;&gt;"",净价!F221+利息!F221*100,"")</f>
        <v>102.77758904109589</v>
      </c>
    </row>
    <row r="222" spans="1:6" x14ac:dyDescent="0.15">
      <c r="A222" s="1">
        <v>42605</v>
      </c>
      <c r="B222" s="2">
        <f>IF(净价!B222&lt;&gt;"",净价!B222+利息!B222*100,"")</f>
        <v>100.04986301369863</v>
      </c>
      <c r="C222" s="2">
        <f>IF(净价!C222&lt;&gt;"",净价!C222+利息!C222*100,"")</f>
        <v>100.43726027397261</v>
      </c>
      <c r="D222" s="2">
        <f>IF(净价!D222&lt;&gt;"",净价!D222+利息!D222*100,"")</f>
        <v>101.82468493150685</v>
      </c>
      <c r="E222" s="2">
        <f>IF(净价!E222&lt;&gt;"",净价!E222+利息!E222*100,"")</f>
        <v>103.43835616438356</v>
      </c>
      <c r="F222" s="2">
        <f>IF(净价!F222&lt;&gt;"",净价!F222+利息!F222*100,"")</f>
        <v>102.81646575342467</v>
      </c>
    </row>
    <row r="223" spans="1:6" x14ac:dyDescent="0.15">
      <c r="A223" s="1">
        <v>42606</v>
      </c>
      <c r="B223" s="2">
        <f>IF(净价!B223&lt;&gt;"",净价!B223+利息!B223*100,"")</f>
        <v>100.22931506849315</v>
      </c>
      <c r="C223" s="2">
        <f>IF(净价!C223&lt;&gt;"",净价!C223+利息!C223*100,"")</f>
        <v>100.72054794520548</v>
      </c>
      <c r="D223" s="2">
        <f>IF(净价!D223&lt;&gt;"",净价!D223+利息!D223*100,"")</f>
        <v>101.97421917808219</v>
      </c>
      <c r="E223" s="2">
        <f>IF(净价!E223&lt;&gt;"",净价!E223+利息!E223*100,"")</f>
        <v>103.53753424657535</v>
      </c>
      <c r="F223" s="2">
        <f>IF(净价!F223&lt;&gt;"",净价!F223+利息!F223*100,"")</f>
        <v>102.87534246575342</v>
      </c>
    </row>
    <row r="224" spans="1:6" x14ac:dyDescent="0.15">
      <c r="A224" s="1">
        <v>42607</v>
      </c>
      <c r="B224" s="2">
        <f>IF(净价!B224&lt;&gt;"",净价!B224+利息!B224*100,"")</f>
        <v>100.16876712328767</v>
      </c>
      <c r="C224" s="2">
        <f>IF(净价!C224&lt;&gt;"",净价!C224+利息!C224*100,"")</f>
        <v>100.64383561643835</v>
      </c>
      <c r="D224" s="2">
        <f>IF(净价!D224&lt;&gt;"",净价!D224+利息!D224*100,"")</f>
        <v>102.03375342465753</v>
      </c>
      <c r="E224" s="2">
        <f>IF(净价!E224&lt;&gt;"",净价!E224+利息!E224*100,"")</f>
        <v>103.59671232876711</v>
      </c>
      <c r="F224" s="2">
        <f>IF(净价!F224&lt;&gt;"",净价!F224+利息!F224*100,"")</f>
        <v>102.90421917808219</v>
      </c>
    </row>
    <row r="225" spans="1:6" x14ac:dyDescent="0.15">
      <c r="A225" s="1">
        <v>42608</v>
      </c>
      <c r="B225" s="2">
        <f>IF(净价!B225&lt;&gt;"",净价!B225+利息!B225*100,"")</f>
        <v>100.3382191780822</v>
      </c>
      <c r="C225" s="2">
        <f>IF(净价!C225&lt;&gt;"",净价!C225+利息!C225*100,"")</f>
        <v>100.78712328767122</v>
      </c>
      <c r="D225" s="2">
        <f>IF(净价!D225&lt;&gt;"",净价!D225+利息!D225*100,"")</f>
        <v>102.26328767123287</v>
      </c>
      <c r="E225" s="2">
        <f>IF(净价!E225&lt;&gt;"",净价!E225+利息!E225*100,"")</f>
        <v>103.69589041095891</v>
      </c>
      <c r="F225" s="2">
        <f>IF(净价!F225&lt;&gt;"",净价!F225+利息!F225*100,"")</f>
        <v>103.01309589041097</v>
      </c>
    </row>
    <row r="226" spans="1:6" x14ac:dyDescent="0.15">
      <c r="A226" s="1">
        <v>42611</v>
      </c>
      <c r="B226" s="2">
        <f>IF(净价!B226&lt;&gt;"",净价!B226+利息!B226*100,"")</f>
        <v>100.52657534246575</v>
      </c>
      <c r="C226" s="2">
        <f>IF(净价!C226&lt;&gt;"",净价!C226+利息!C226*100,"")</f>
        <v>100.87698630136987</v>
      </c>
      <c r="D226" s="2">
        <f>IF(净价!D226&lt;&gt;"",净价!D226+利息!D226*100,"")</f>
        <v>102.33189041095891</v>
      </c>
      <c r="E226" s="2">
        <f>IF(净价!E226&lt;&gt;"",净价!E226+利息!E226*100,"")</f>
        <v>103.74342465753425</v>
      </c>
      <c r="F226" s="2">
        <f>IF(净价!F226&lt;&gt;"",净价!F226+利息!F226*100,"")</f>
        <v>103.09972602739727</v>
      </c>
    </row>
    <row r="227" spans="1:6" x14ac:dyDescent="0.15">
      <c r="A227" s="1">
        <v>42612</v>
      </c>
      <c r="B227" s="2">
        <f>IF(净价!B227&lt;&gt;"",净价!B227+利息!B227*100,"")</f>
        <v>101.00602739726027</v>
      </c>
      <c r="C227" s="2">
        <f>IF(净价!C227&lt;&gt;"",净价!C227+利息!C227*100,"")</f>
        <v>101.14027397260274</v>
      </c>
      <c r="D227" s="2">
        <f>IF(净价!D227&lt;&gt;"",净价!D227+利息!D227*100,"")</f>
        <v>102.65142465753425</v>
      </c>
      <c r="E227" s="2">
        <f>IF(净价!E227&lt;&gt;"",净价!E227+利息!E227*100,"")</f>
        <v>103.80260273972604</v>
      </c>
      <c r="F227" s="2">
        <f>IF(净价!F227&lt;&gt;"",净价!F227+利息!F227*100,"")</f>
        <v>103.14860273972603</v>
      </c>
    </row>
    <row r="228" spans="1:6" x14ac:dyDescent="0.15">
      <c r="A228" s="1">
        <v>42613</v>
      </c>
      <c r="B228" s="2">
        <f>IF(净价!B228&lt;&gt;"",净价!B228+利息!B228*100,"")</f>
        <v>101.55547945205478</v>
      </c>
      <c r="C228" s="2">
        <f>IF(净价!C228&lt;&gt;"",净价!C228+利息!C228*100,"")</f>
        <v>101.35356164383562</v>
      </c>
      <c r="D228" s="2">
        <f>IF(净价!D228&lt;&gt;"",净价!D228+利息!D228*100,"")</f>
        <v>103.03095890410958</v>
      </c>
      <c r="E228" s="2">
        <f>IF(净价!E228&lt;&gt;"",净价!E228+利息!E228*100,"")</f>
        <v>103.8617808219178</v>
      </c>
      <c r="F228" s="2">
        <f>IF(净价!F228&lt;&gt;"",净价!F228+利息!F228*100,"")</f>
        <v>103.19747945205481</v>
      </c>
    </row>
    <row r="229" spans="1:6" x14ac:dyDescent="0.15">
      <c r="A229" s="1">
        <v>42614</v>
      </c>
      <c r="B229" s="2">
        <f>IF(净价!B229&lt;&gt;"",净价!B229+利息!B229*100,"")</f>
        <v>102.35493150684931</v>
      </c>
      <c r="C229" s="2">
        <f>IF(净价!C229&lt;&gt;"",净价!C229+利息!C229*100,"")</f>
        <v>102.33684931506849</v>
      </c>
      <c r="D229" s="2">
        <f>IF(净价!D229&lt;&gt;"",净价!D229+利息!D229*100,"")</f>
        <v>104.01049315068492</v>
      </c>
      <c r="E229" s="2">
        <f>IF(净价!E229&lt;&gt;"",净价!E229+利息!E229*100,"")</f>
        <v>104.0609589041096</v>
      </c>
      <c r="F229" s="2">
        <f>IF(净价!F229&lt;&gt;"",净价!F229+利息!F229*100,"")</f>
        <v>103.34635616438356</v>
      </c>
    </row>
    <row r="230" spans="1:6" x14ac:dyDescent="0.15">
      <c r="A230" s="1">
        <v>42615</v>
      </c>
      <c r="B230" s="2">
        <f>IF(净价!B230&lt;&gt;"",净价!B230+利息!B230*100,"")</f>
        <v>102.67438356164382</v>
      </c>
      <c r="C230" s="2">
        <f>IF(净价!C230&lt;&gt;"",净价!C230+利息!C230*100,"")</f>
        <v>103.30013698630137</v>
      </c>
      <c r="D230" s="2">
        <f>IF(净价!D230&lt;&gt;"",净价!D230+利息!D230*100,"")</f>
        <v>104.39002739726027</v>
      </c>
      <c r="E230" s="2">
        <f>IF(净价!E230&lt;&gt;"",净价!E230+利息!E230*100,"")</f>
        <v>104.25013698630137</v>
      </c>
      <c r="F230" s="2">
        <f>IF(净价!F230&lt;&gt;"",净价!F230+利息!F230*100,"")</f>
        <v>103.64523287671233</v>
      </c>
    </row>
    <row r="231" spans="1:6" x14ac:dyDescent="0.15">
      <c r="A231" s="1">
        <v>42618</v>
      </c>
      <c r="B231" s="2">
        <f>IF(净价!B231&lt;&gt;"",净价!B231+利息!B231*100,"")</f>
        <v>102.8427397260274</v>
      </c>
      <c r="C231" s="2">
        <f>IF(净价!C231&lt;&gt;"",净价!C231+利息!C231*100,"")</f>
        <v>103.99000000000001</v>
      </c>
      <c r="D231" s="2">
        <f>IF(净价!D231&lt;&gt;"",净价!D231+利息!D231*100,"")</f>
        <v>104.5386301369863</v>
      </c>
      <c r="E231" s="2">
        <f>IF(净价!E231&lt;&gt;"",净价!E231+利息!E231*100,"")</f>
        <v>104.4276712328767</v>
      </c>
      <c r="F231" s="2">
        <f>IF(净价!F231&lt;&gt;"",净价!F231+利息!F231*100,"")</f>
        <v>103.74186301369862</v>
      </c>
    </row>
    <row r="232" spans="1:6" x14ac:dyDescent="0.15">
      <c r="A232" s="1">
        <v>42619</v>
      </c>
      <c r="B232" s="2">
        <f>IF(净价!B232&lt;&gt;"",净价!B232+利息!B232*100,"")</f>
        <v>102.83219178082192</v>
      </c>
      <c r="C232" s="2">
        <f>IF(净价!C232&lt;&gt;"",净价!C232+利息!C232*100,"")</f>
        <v>104.84328767123289</v>
      </c>
      <c r="D232" s="2">
        <f>IF(净价!D232&lt;&gt;"",净价!D232+利息!D232*100,"")</f>
        <v>104.60816438356164</v>
      </c>
      <c r="E232" s="2">
        <f>IF(净价!E232&lt;&gt;"",净价!E232+利息!E232*100,"")</f>
        <v>104.39684931506849</v>
      </c>
      <c r="F232" s="2">
        <f>IF(净价!F232&lt;&gt;"",净价!F232+利息!F232*100,"")</f>
        <v>103.7607397260274</v>
      </c>
    </row>
    <row r="233" spans="1:6" x14ac:dyDescent="0.15">
      <c r="A233" s="1">
        <v>42620</v>
      </c>
      <c r="B233" s="2">
        <f>IF(净价!B233&lt;&gt;"",净价!B233+利息!B233*100,"")</f>
        <v>102.54164383561644</v>
      </c>
      <c r="C233" s="2">
        <f>IF(净价!C233&lt;&gt;"",净价!C233+利息!C233*100,"")</f>
        <v>104.52657534246576</v>
      </c>
      <c r="D233" s="2">
        <f>IF(净价!D233&lt;&gt;"",净价!D233+利息!D233*100,"")</f>
        <v>104.39769863013699</v>
      </c>
      <c r="E233" s="2">
        <f>IF(净价!E233&lt;&gt;"",净价!E233+利息!E233*100,"")</f>
        <v>104.40602739726027</v>
      </c>
      <c r="F233" s="2">
        <f>IF(净价!F233&lt;&gt;"",净价!F233+利息!F233*100,"")</f>
        <v>103.81961643835616</v>
      </c>
    </row>
    <row r="234" spans="1:6" x14ac:dyDescent="0.15">
      <c r="A234" s="1">
        <v>42621</v>
      </c>
      <c r="B234" s="2">
        <f>IF(净价!B234&lt;&gt;"",净价!B234+利息!B234*100,"")</f>
        <v>102.59109589041097</v>
      </c>
      <c r="C234" s="2">
        <f>IF(净价!C234&lt;&gt;"",净价!C234+利息!C234*100,"")</f>
        <v>104.57986301369863</v>
      </c>
      <c r="D234" s="2">
        <f>IF(净价!D234&lt;&gt;"",净价!D234+利息!D234*100,"")</f>
        <v>104.43723287671233</v>
      </c>
      <c r="E234" s="2">
        <f>IF(净价!E234&lt;&gt;"",净价!E234+利息!E234*100,"")</f>
        <v>104.42520547945205</v>
      </c>
      <c r="F234" s="2">
        <f>IF(净价!F234&lt;&gt;"",净价!F234+利息!F234*100,"")</f>
        <v>103.80849315068494</v>
      </c>
    </row>
    <row r="235" spans="1:6" x14ac:dyDescent="0.15">
      <c r="A235" s="1">
        <v>42622</v>
      </c>
      <c r="B235" s="2">
        <f>IF(净价!B235&lt;&gt;"",净价!B235+利息!B235*100,"")</f>
        <v>102.94054794520548</v>
      </c>
      <c r="C235" s="2">
        <f>IF(净价!C235&lt;&gt;"",净价!C235+利息!C235*100,"")</f>
        <v>105.1431506849315</v>
      </c>
      <c r="D235" s="2">
        <f>IF(净价!D235&lt;&gt;"",净价!D235+利息!D235*100,"")</f>
        <v>104.59676712328768</v>
      </c>
      <c r="E235" s="2">
        <f>IF(净价!E235&lt;&gt;"",净价!E235+利息!E235*100,"")</f>
        <v>104.48438356164384</v>
      </c>
      <c r="F235" s="2">
        <f>IF(净价!F235&lt;&gt;"",净价!F235+利息!F235*100,"")</f>
        <v>103.89736986301369</v>
      </c>
    </row>
    <row r="236" spans="1:6" x14ac:dyDescent="0.15">
      <c r="A236" s="1">
        <v>42625</v>
      </c>
      <c r="B236" s="2">
        <f>IF(净价!B236&lt;&gt;"",净价!B236+利息!B236*100,"")</f>
        <v>102.72890410958905</v>
      </c>
      <c r="C236" s="2">
        <f>IF(净价!C236&lt;&gt;"",净价!C236+利息!C236*100,"")</f>
        <v>104.72301369863014</v>
      </c>
      <c r="D236" s="2">
        <f>IF(净价!D236&lt;&gt;"",净价!D236+利息!D236*100,"")</f>
        <v>104.3753698630137</v>
      </c>
      <c r="E236" s="2">
        <f>IF(净价!E236&lt;&gt;"",净价!E236+利息!E236*100,"")</f>
        <v>104.44191780821917</v>
      </c>
      <c r="F236" s="2">
        <f>IF(净价!F236&lt;&gt;"",净价!F236+利息!F236*100,"")</f>
        <v>103.874</v>
      </c>
    </row>
    <row r="237" spans="1:6" x14ac:dyDescent="0.15">
      <c r="A237" s="1">
        <v>42626</v>
      </c>
      <c r="B237" s="2">
        <f>IF(净价!B237&lt;&gt;"",净价!B237+利息!B237*100,"")</f>
        <v>102.95835616438356</v>
      </c>
      <c r="C237" s="2">
        <f>IF(净价!C237&lt;&gt;"",净价!C237+利息!C237*100,"")</f>
        <v>105.10630136986302</v>
      </c>
      <c r="D237" s="2">
        <f>IF(净价!D237&lt;&gt;"",净价!D237+利息!D237*100,"")</f>
        <v>104.59490410958904</v>
      </c>
      <c r="E237" s="2">
        <f>IF(净价!E237&lt;&gt;"",净价!E237+利息!E237*100,"")</f>
        <v>104.46109589041095</v>
      </c>
      <c r="F237" s="2">
        <f>IF(净价!F237&lt;&gt;"",净价!F237+利息!F237*100,"")</f>
        <v>103.91287671232877</v>
      </c>
    </row>
    <row r="238" spans="1:6" x14ac:dyDescent="0.15">
      <c r="A238" s="1">
        <v>42627</v>
      </c>
      <c r="B238" s="2">
        <f>IF(净价!B238&lt;&gt;"",净价!B238+利息!B238*100,"")</f>
        <v>103.06780821917809</v>
      </c>
      <c r="C238" s="2">
        <f>IF(净价!C238&lt;&gt;"",净价!C238+利息!C238*100,"")</f>
        <v>105.33958904109589</v>
      </c>
      <c r="D238" s="2">
        <f>IF(净价!D238&lt;&gt;"",净价!D238+利息!D238*100,"")</f>
        <v>104.76443835616438</v>
      </c>
      <c r="E238" s="2">
        <f>IF(净价!E238&lt;&gt;"",净价!E238+利息!E238*100,"")</f>
        <v>104.56027397260274</v>
      </c>
      <c r="F238" s="2">
        <f>IF(净价!F238&lt;&gt;"",净价!F238+利息!F238*100,"")</f>
        <v>103.99175342465753</v>
      </c>
    </row>
    <row r="239" spans="1:6" x14ac:dyDescent="0.15">
      <c r="A239" s="1">
        <v>42632</v>
      </c>
      <c r="B239" s="2">
        <f>IF(净价!B239&lt;&gt;"",净价!B239+利息!B239*100,"")</f>
        <v>103.17506849315068</v>
      </c>
      <c r="C239" s="2">
        <f>IF(净价!C239&lt;&gt;"",净价!C239+利息!C239*100,"")</f>
        <v>105.46602739726028</v>
      </c>
      <c r="D239" s="2">
        <f>IF(净价!D239&lt;&gt;"",净价!D239+利息!D239*100,"")</f>
        <v>104.77210958904111</v>
      </c>
      <c r="E239" s="2">
        <f>IF(净价!E239&lt;&gt;"",净价!E239+利息!E239*100,"")</f>
        <v>104.62616438356164</v>
      </c>
      <c r="F239" s="2">
        <f>IF(净价!F239&lt;&gt;"",净价!F239+利息!F239*100,"")</f>
        <v>104.02613698630138</v>
      </c>
    </row>
    <row r="240" spans="1:6" x14ac:dyDescent="0.15">
      <c r="A240" s="1">
        <v>42633</v>
      </c>
      <c r="B240" s="2">
        <f>IF(净价!B240&lt;&gt;"",净价!B240+利息!B240*100,"")</f>
        <v>103.07452054794521</v>
      </c>
      <c r="C240" s="2">
        <f>IF(净价!C240&lt;&gt;"",净价!C240+利息!C240*100,"")</f>
        <v>105.47931506849316</v>
      </c>
      <c r="D240" s="2">
        <f>IF(净价!D240&lt;&gt;"",净价!D240+利息!D240*100,"")</f>
        <v>104.64164383561643</v>
      </c>
      <c r="E240" s="2">
        <f>IF(净价!E240&lt;&gt;"",净价!E240+利息!E240*100,"")</f>
        <v>104.68534246575342</v>
      </c>
      <c r="F240" s="2">
        <f>IF(净价!F240&lt;&gt;"",净价!F240+利息!F240*100,"")</f>
        <v>104.09501369863014</v>
      </c>
    </row>
    <row r="241" spans="1:6" x14ac:dyDescent="0.15">
      <c r="A241" s="1">
        <v>42634</v>
      </c>
      <c r="B241" s="2">
        <f>IF(净价!B241&lt;&gt;"",净价!B241+利息!B241*100,"")</f>
        <v>102.99397260273972</v>
      </c>
      <c r="C241" s="2">
        <f>IF(净价!C241&lt;&gt;"",净价!C241+利息!C241*100,"")</f>
        <v>105.46260273972602</v>
      </c>
      <c r="D241" s="2">
        <f>IF(净价!D241&lt;&gt;"",净价!D241+利息!D241*100,"")</f>
        <v>104.49117808219178</v>
      </c>
      <c r="E241" s="2">
        <f>IF(净价!E241&lt;&gt;"",净价!E241+利息!E241*100,"")</f>
        <v>104.70452054794521</v>
      </c>
      <c r="F241" s="2">
        <f>IF(净价!F241&lt;&gt;"",净价!F241+利息!F241*100,"")</f>
        <v>104.1038904109589</v>
      </c>
    </row>
    <row r="242" spans="1:6" x14ac:dyDescent="0.15">
      <c r="A242" s="1">
        <v>42635</v>
      </c>
      <c r="B242" s="2">
        <f>IF(净价!B242&lt;&gt;"",净价!B242+利息!B242*100,"")</f>
        <v>102.60342465753425</v>
      </c>
      <c r="C242" s="2">
        <f>IF(净价!C242&lt;&gt;"",净价!C242+利息!C242*100,"")</f>
        <v>104.99589041095891</v>
      </c>
      <c r="D242" s="2">
        <f>IF(净价!D242&lt;&gt;"",净价!D242+利息!D242*100,"")</f>
        <v>104.03071232876712</v>
      </c>
      <c r="E242" s="2">
        <f>IF(净价!E242&lt;&gt;"",净价!E242+利息!E242*100,"")</f>
        <v>104.63369863013698</v>
      </c>
      <c r="F242" s="2">
        <f>IF(净价!F242&lt;&gt;"",净价!F242+利息!F242*100,"")</f>
        <v>104.05276712328768</v>
      </c>
    </row>
    <row r="243" spans="1:6" x14ac:dyDescent="0.15">
      <c r="A243" s="1">
        <v>42636</v>
      </c>
      <c r="B243" s="2">
        <f>IF(净价!B243&lt;&gt;"",净价!B243+利息!B243*100,"")</f>
        <v>102.98287671232876</v>
      </c>
      <c r="C243" s="2">
        <f>IF(净价!C243&lt;&gt;"",净价!C243+利息!C243*100,"")</f>
        <v>105.46917808219177</v>
      </c>
      <c r="D243" s="2">
        <f>IF(净价!D243&lt;&gt;"",净价!D243+利息!D243*100,"")</f>
        <v>104.25024657534246</v>
      </c>
      <c r="E243" s="2">
        <f>IF(净价!E243&lt;&gt;"",净价!E243+利息!E243*100,"")</f>
        <v>104.75287671232877</v>
      </c>
      <c r="F243" s="2">
        <f>IF(净价!F243&lt;&gt;"",净价!F243+利息!F243*100,"")</f>
        <v>104.17164383561644</v>
      </c>
    </row>
    <row r="244" spans="1:6" x14ac:dyDescent="0.15">
      <c r="A244" s="1">
        <v>42639</v>
      </c>
      <c r="B244" s="2">
        <f>IF(净价!B244&lt;&gt;"",净价!B244+利息!B244*100,"")</f>
        <v>103.01123287671233</v>
      </c>
      <c r="C244" s="2">
        <f>IF(净价!C244&lt;&gt;"",净价!C244+利息!C244*100,"")</f>
        <v>105.54904109589042</v>
      </c>
      <c r="D244" s="2">
        <f>IF(净价!D244&lt;&gt;"",净价!D244+利息!D244*100,"")</f>
        <v>104.26884931506849</v>
      </c>
      <c r="E244" s="2">
        <f>IF(净价!E244&lt;&gt;"",净价!E244+利息!E244*100,"")</f>
        <v>104.81041095890411</v>
      </c>
      <c r="F244" s="2">
        <f>IF(净价!F244&lt;&gt;"",净价!F244+利息!F244*100,"")</f>
        <v>104.22827397260274</v>
      </c>
    </row>
    <row r="245" spans="1:6" x14ac:dyDescent="0.15">
      <c r="A245" s="1">
        <v>42640</v>
      </c>
      <c r="B245" s="2">
        <f>IF(净价!B245&lt;&gt;"",净价!B245+利息!B245*100,"")</f>
        <v>103.04068493150685</v>
      </c>
      <c r="C245" s="2">
        <f>IF(净价!C245&lt;&gt;"",净价!C245+利息!C245*100,"")</f>
        <v>105.47232876712329</v>
      </c>
      <c r="D245" s="2">
        <f>IF(净价!D245&lt;&gt;"",净价!D245+利息!D245*100,"")</f>
        <v>104.27838356164384</v>
      </c>
      <c r="E245" s="2">
        <f>IF(净价!E245&lt;&gt;"",净价!E245+利息!E245*100,"")</f>
        <v>104.82958904109589</v>
      </c>
      <c r="F245" s="2">
        <f>IF(净价!F245&lt;&gt;"",净价!F245+利息!F245*100,"")</f>
        <v>104.24715068493151</v>
      </c>
    </row>
    <row r="246" spans="1:6" x14ac:dyDescent="0.15">
      <c r="A246" s="1">
        <v>42641</v>
      </c>
      <c r="B246" s="2">
        <f>IF(净价!B246&lt;&gt;"",净价!B246+利息!B246*100,"")</f>
        <v>103.23013698630137</v>
      </c>
      <c r="C246" s="2">
        <f>IF(净价!C246&lt;&gt;"",净价!C246+利息!C246*100,"")</f>
        <v>105.50561643835616</v>
      </c>
      <c r="D246" s="2">
        <f>IF(净价!D246&lt;&gt;"",净价!D246+利息!D246*100,"")</f>
        <v>104.63791780821919</v>
      </c>
      <c r="E246" s="2">
        <f>IF(净价!E246&lt;&gt;"",净价!E246+利息!E246*100,"")</f>
        <v>104.84876712328767</v>
      </c>
      <c r="F246" s="2">
        <f>IF(净价!F246&lt;&gt;"",净价!F246+利息!F246*100,"")</f>
        <v>104.27602739726028</v>
      </c>
    </row>
    <row r="247" spans="1:6" x14ac:dyDescent="0.15">
      <c r="A247" s="1">
        <v>42642</v>
      </c>
      <c r="B247" s="2">
        <f>IF(净价!B247&lt;&gt;"",净价!B247+利息!B247*100,"")</f>
        <v>103.42958904109588</v>
      </c>
      <c r="C247" s="2">
        <f>IF(净价!C247&lt;&gt;"",净价!C247+利息!C247*100,"")</f>
        <v>105.53890410958904</v>
      </c>
      <c r="D247" s="2">
        <f>IF(净价!D247&lt;&gt;"",净价!D247+利息!D247*100,"")</f>
        <v>104.96745205479452</v>
      </c>
      <c r="E247" s="2">
        <f>IF(净价!E247&lt;&gt;"",净价!E247+利息!E247*100,"")</f>
        <v>104.86794520547946</v>
      </c>
      <c r="F247" s="2">
        <f>IF(净价!F247&lt;&gt;"",净价!F247+利息!F247*100,"")</f>
        <v>104.29490410958904</v>
      </c>
    </row>
    <row r="248" spans="1:6" x14ac:dyDescent="0.15">
      <c r="A248" s="1">
        <v>42643</v>
      </c>
      <c r="B248" s="2">
        <f>IF(净价!B248&lt;&gt;"",净价!B248+利息!B248*100,"")</f>
        <v>103.67904109589041</v>
      </c>
      <c r="C248" s="2">
        <f>IF(净价!C248&lt;&gt;"",净价!C248+利息!C248*100,"")</f>
        <v>105.79219178082192</v>
      </c>
      <c r="D248" s="2">
        <f>IF(净价!D248&lt;&gt;"",净价!D248+利息!D248*100,"")</f>
        <v>105.30698630136986</v>
      </c>
      <c r="E248" s="2">
        <f>IF(净价!E248&lt;&gt;"",净价!E248+利息!E248*100,"")</f>
        <v>105.09712328767122</v>
      </c>
      <c r="F248" s="2">
        <f>IF(净价!F248&lt;&gt;"",净价!F248+利息!F248*100,"")</f>
        <v>104.49378082191781</v>
      </c>
    </row>
    <row r="249" spans="1:6" x14ac:dyDescent="0.15">
      <c r="A249" s="1">
        <v>42653</v>
      </c>
      <c r="B249" s="2">
        <f>IF(净价!B249&lt;&gt;"",净价!B249+利息!B249*100,"")</f>
        <v>103.92356164383561</v>
      </c>
      <c r="C249" s="2">
        <f>IF(净价!C249&lt;&gt;"",净价!C249+利息!C249*100,"")</f>
        <v>105.88506849315068</v>
      </c>
      <c r="D249" s="2">
        <f>IF(净价!D249&lt;&gt;"",净价!D249+利息!D249*100,"")</f>
        <v>105.45232876712329</v>
      </c>
      <c r="E249" s="2">
        <f>IF(净价!E249&lt;&gt;"",净价!E249+利息!E249*100,"")</f>
        <v>105.13890410958905</v>
      </c>
      <c r="F249" s="2">
        <f>IF(净价!F249&lt;&gt;"",净价!F249+利息!F249*100,"")</f>
        <v>104.58254794520548</v>
      </c>
    </row>
    <row r="250" spans="1:6" x14ac:dyDescent="0.15">
      <c r="A250" s="1">
        <v>42654</v>
      </c>
      <c r="B250" s="2">
        <f>IF(净价!B250&lt;&gt;"",净价!B250+利息!B250*100,"")</f>
        <v>103.98301369863015</v>
      </c>
      <c r="C250" s="2">
        <f>IF(净价!C250&lt;&gt;"",净价!C250+利息!C250*100,"")</f>
        <v>105.97835616438356</v>
      </c>
      <c r="D250" s="2">
        <f>IF(净价!D250&lt;&gt;"",净价!D250+利息!D250*100,"")</f>
        <v>105.48186301369864</v>
      </c>
      <c r="E250" s="2">
        <f>IF(净价!E250&lt;&gt;"",净价!E250+利息!E250*100,"")</f>
        <v>105.16808219178081</v>
      </c>
      <c r="F250" s="2">
        <f>IF(净价!F250&lt;&gt;"",净价!F250+利息!F250*100,"")</f>
        <v>104.60142465753425</v>
      </c>
    </row>
    <row r="251" spans="1:6" x14ac:dyDescent="0.15">
      <c r="A251" s="1">
        <v>42655</v>
      </c>
      <c r="B251" s="2">
        <f>IF(净价!B251&lt;&gt;"",净价!B251+利息!B251*100,"")</f>
        <v>104.00246575342466</v>
      </c>
      <c r="C251" s="2">
        <f>IF(净价!C251&lt;&gt;"",净价!C251+利息!C251*100,"")</f>
        <v>106.00164383561643</v>
      </c>
      <c r="D251" s="2">
        <f>IF(净价!D251&lt;&gt;"",净价!D251+利息!D251*100,"")</f>
        <v>105.51139726027397</v>
      </c>
      <c r="E251" s="2">
        <f>IF(净价!E251&lt;&gt;"",净价!E251+利息!E251*100,"")</f>
        <v>105.1972602739726</v>
      </c>
      <c r="F251" s="2">
        <f>IF(净价!F251&lt;&gt;"",净价!F251+利息!F251*100,"")</f>
        <v>104.61030136986301</v>
      </c>
    </row>
    <row r="252" spans="1:6" x14ac:dyDescent="0.15">
      <c r="A252" s="1">
        <v>42656</v>
      </c>
      <c r="B252" s="2">
        <f>IF(净价!B252&lt;&gt;"",净价!B252+利息!B252*100,"")</f>
        <v>104.03191780821918</v>
      </c>
      <c r="C252" s="2">
        <f>IF(净价!C252&lt;&gt;"",净价!C252+利息!C252*100,"")</f>
        <v>106.00493150684932</v>
      </c>
      <c r="D252" s="2">
        <f>IF(净价!D252&lt;&gt;"",净价!D252+利息!D252*100,"")</f>
        <v>105.69093150684931</v>
      </c>
      <c r="E252" s="2">
        <f>IF(净价!E252&lt;&gt;"",净价!E252+利息!E252*100,"")</f>
        <v>105.17643835616438</v>
      </c>
      <c r="F252" s="2">
        <f>IF(净价!F252&lt;&gt;"",净价!F252+利息!F252*100,"")</f>
        <v>104.60917808219179</v>
      </c>
    </row>
    <row r="253" spans="1:6" x14ac:dyDescent="0.15">
      <c r="A253" s="1">
        <v>42657</v>
      </c>
      <c r="B253" s="2">
        <f>IF(净价!B253&lt;&gt;"",净价!B253+利息!B253*100,"")</f>
        <v>104.17136986301369</v>
      </c>
      <c r="C253" s="2">
        <f>IF(净价!C253&lt;&gt;"",净价!C253+利息!C253*100,"")</f>
        <v>106.32821917808219</v>
      </c>
      <c r="D253" s="2">
        <f>IF(净价!D253&lt;&gt;"",净价!D253+利息!D253*100,"")</f>
        <v>106.06046575342467</v>
      </c>
      <c r="E253" s="2">
        <f>IF(净价!E253&lt;&gt;"",净价!E253+利息!E253*100,"")</f>
        <v>105.22561643835616</v>
      </c>
      <c r="F253" s="2">
        <f>IF(净价!F253&lt;&gt;"",净价!F253+利息!F253*100,"")</f>
        <v>104.65805479452055</v>
      </c>
    </row>
    <row r="254" spans="1:6" x14ac:dyDescent="0.15">
      <c r="A254" s="1">
        <v>42660</v>
      </c>
      <c r="B254" s="2">
        <f>IF(净价!B254&lt;&gt;"",净价!B254+利息!B254*100,"")</f>
        <v>104.09972602739727</v>
      </c>
      <c r="C254" s="2">
        <f>IF(净价!C254&lt;&gt;"",净价!C254+利息!C254*100,"")</f>
        <v>106.40808219178082</v>
      </c>
      <c r="D254" s="2">
        <f>IF(净价!D254&lt;&gt;"",净价!D254+利息!D254*100,"")</f>
        <v>99.53906849315068</v>
      </c>
      <c r="E254" s="2">
        <f>IF(净价!E254&lt;&gt;"",净价!E254+利息!E254*100,"")</f>
        <v>105.24315068493151</v>
      </c>
      <c r="F254" s="2">
        <f>IF(净价!F254&lt;&gt;"",净价!F254+利息!F254*100,"")</f>
        <v>104.69468493150686</v>
      </c>
    </row>
    <row r="255" spans="1:6" x14ac:dyDescent="0.15">
      <c r="A255" s="1">
        <v>42661</v>
      </c>
      <c r="B255" s="2">
        <f>IF(净价!B255&lt;&gt;"",净价!B255+利息!B255*100,"")</f>
        <v>104.05917808219178</v>
      </c>
      <c r="C255" s="2">
        <f>IF(净价!C255&lt;&gt;"",净价!C255+利息!C255*100,"")</f>
        <v>106.2613698630137</v>
      </c>
      <c r="D255" s="2">
        <f>IF(净价!D255&lt;&gt;"",净价!D255+利息!D255*100,"")</f>
        <v>99.538602739726031</v>
      </c>
      <c r="E255" s="2">
        <f>IF(净价!E255&lt;&gt;"",净价!E255+利息!E255*100,"")</f>
        <v>105.2423287671233</v>
      </c>
      <c r="F255" s="2">
        <f>IF(净价!F255&lt;&gt;"",净价!F255+利息!F255*100,"")</f>
        <v>104.71356164383562</v>
      </c>
    </row>
    <row r="256" spans="1:6" x14ac:dyDescent="0.15">
      <c r="A256" s="1">
        <v>42662</v>
      </c>
      <c r="B256" s="2">
        <f>IF(净价!B256&lt;&gt;"",净价!B256+利息!B256*100,"")</f>
        <v>104.07863013698631</v>
      </c>
      <c r="C256" s="2">
        <f>IF(净价!C256&lt;&gt;"",净价!C256+利息!C256*100,"")</f>
        <v>106.22465753424657</v>
      </c>
      <c r="D256" s="2">
        <f>IF(净价!D256&lt;&gt;"",净价!D256+利息!D256*100,"")</f>
        <v>99.538136986301367</v>
      </c>
      <c r="E256" s="2">
        <f>IF(净价!E256&lt;&gt;"",净价!E256+利息!E256*100,"")</f>
        <v>105.24150684931507</v>
      </c>
      <c r="F256" s="2">
        <f>IF(净价!F256&lt;&gt;"",净价!F256+利息!F256*100,"")</f>
        <v>104.71243835616438</v>
      </c>
    </row>
    <row r="257" spans="1:6" x14ac:dyDescent="0.15">
      <c r="A257" s="1">
        <v>42663</v>
      </c>
      <c r="B257" s="2">
        <f>IF(净价!B257&lt;&gt;"",净价!B257+利息!B257*100,"")</f>
        <v>103.92808219178082</v>
      </c>
      <c r="C257" s="2">
        <f>IF(净价!C257&lt;&gt;"",净价!C257+利息!C257*100,"")</f>
        <v>105.54794520547945</v>
      </c>
      <c r="D257" s="2">
        <f>IF(净价!D257&lt;&gt;"",净价!D257+利息!D257*100,"")</f>
        <v>99.377671232876708</v>
      </c>
      <c r="E257" s="2">
        <f>IF(净价!E257&lt;&gt;"",净价!E257+利息!E257*100,"")</f>
        <v>105.20068493150684</v>
      </c>
      <c r="F257" s="2">
        <f>IF(净价!F257&lt;&gt;"",净价!F257+利息!F257*100,"")</f>
        <v>104.68131506849315</v>
      </c>
    </row>
    <row r="258" spans="1:6" x14ac:dyDescent="0.15">
      <c r="A258" s="1">
        <v>42664</v>
      </c>
      <c r="B258" s="2">
        <f>IF(净价!B258&lt;&gt;"",净价!B258+利息!B258*100,"")</f>
        <v>103.81753424657535</v>
      </c>
      <c r="C258" s="2">
        <f>IF(净价!C258&lt;&gt;"",净价!C258+利息!C258*100,"")</f>
        <v>104.48123287671233</v>
      </c>
      <c r="D258" s="2">
        <f>IF(净价!D258&lt;&gt;"",净价!D258+利息!D258*100,"")</f>
        <v>99.307205479452051</v>
      </c>
      <c r="E258" s="2">
        <f>IF(净价!E258&lt;&gt;"",净价!E258+利息!E258*100,"")</f>
        <v>105.20986301369864</v>
      </c>
      <c r="F258" s="2">
        <f>IF(净价!F258&lt;&gt;"",净价!F258+利息!F258*100,"")</f>
        <v>104.69019178082191</v>
      </c>
    </row>
    <row r="259" spans="1:6" x14ac:dyDescent="0.15">
      <c r="A259" s="1">
        <v>42667</v>
      </c>
      <c r="B259" s="2">
        <f>IF(净价!B259&lt;&gt;"",净价!B259+利息!B259*100,"")</f>
        <v>102.7958904109589</v>
      </c>
      <c r="C259" s="2">
        <f>IF(净价!C259&lt;&gt;"",净价!C259+利息!C259*100,"")</f>
        <v>102.40109589041096</v>
      </c>
      <c r="D259" s="2">
        <f>IF(净价!D259&lt;&gt;"",净价!D259+利息!D259*100,"")</f>
        <v>98.765808219178084</v>
      </c>
      <c r="E259" s="2">
        <f>IF(净价!E259&lt;&gt;"",净价!E259+利息!E259*100,"")</f>
        <v>104.95739726027398</v>
      </c>
      <c r="F259" s="2">
        <f>IF(净价!F259&lt;&gt;"",净价!F259+利息!F259*100,"")</f>
        <v>104.41682191780822</v>
      </c>
    </row>
    <row r="260" spans="1:6" x14ac:dyDescent="0.15">
      <c r="A260" s="1">
        <v>42668</v>
      </c>
      <c r="B260" s="2">
        <f>IF(净价!B260&lt;&gt;"",净价!B260+利息!B260*100,"")</f>
        <v>103.25534246575343</v>
      </c>
      <c r="C260" s="2">
        <f>IF(净价!C260&lt;&gt;"",净价!C260+利息!C260*100,"")</f>
        <v>103.56438356164384</v>
      </c>
      <c r="D260" s="2">
        <f>IF(净价!D260&lt;&gt;"",净价!D260+利息!D260*100,"")</f>
        <v>98.89534246575343</v>
      </c>
      <c r="E260" s="2">
        <f>IF(净价!E260&lt;&gt;"",净价!E260+利息!E260*100,"")</f>
        <v>105.15657534246574</v>
      </c>
      <c r="F260" s="2">
        <f>IF(净价!F260&lt;&gt;"",净价!F260+利息!F260*100,"")</f>
        <v>104.57569863013698</v>
      </c>
    </row>
    <row r="261" spans="1:6" x14ac:dyDescent="0.15">
      <c r="A261" s="1">
        <v>42669</v>
      </c>
      <c r="B261" s="2">
        <f>IF(净价!B261&lt;&gt;"",净价!B261+利息!B261*100,"")</f>
        <v>102.99479452054794</v>
      </c>
      <c r="C261" s="2">
        <f>IF(净价!C261&lt;&gt;"",净价!C261+利息!C261*100,"")</f>
        <v>103.71767123287671</v>
      </c>
      <c r="D261" s="2">
        <f>IF(净价!D261&lt;&gt;"",净价!D261+利息!D261*100,"")</f>
        <v>98.674876712328768</v>
      </c>
      <c r="E261" s="2">
        <f>IF(净价!E261&lt;&gt;"",净价!E261+利息!E261*100,"")</f>
        <v>105.15575342465753</v>
      </c>
      <c r="F261" s="2">
        <f>IF(净价!F261&lt;&gt;"",净价!F261+利息!F261*100,"")</f>
        <v>104.48457534246575</v>
      </c>
    </row>
    <row r="262" spans="1:6" x14ac:dyDescent="0.15">
      <c r="A262" s="1">
        <v>42670</v>
      </c>
      <c r="B262" s="2">
        <f>IF(净价!B262&lt;&gt;"",净价!B262+利息!B262*100,"")</f>
        <v>102.84424657534247</v>
      </c>
      <c r="C262" s="2">
        <f>IF(净价!C262&lt;&gt;"",净价!C262+利息!C262*100,"")</f>
        <v>102.87095890410959</v>
      </c>
      <c r="D262" s="2">
        <f>IF(净价!D262&lt;&gt;"",净价!D262+利息!D262*100,"")</f>
        <v>98.664410958904114</v>
      </c>
      <c r="E262" s="2">
        <f>IF(净价!E262&lt;&gt;"",净价!E262+利息!E262*100,"")</f>
        <v>105.08493150684932</v>
      </c>
      <c r="F262" s="2">
        <f>IF(净价!F262&lt;&gt;"",净价!F262+利息!F262*100,"")</f>
        <v>104.44345205479452</v>
      </c>
    </row>
    <row r="263" spans="1:6" x14ac:dyDescent="0.15">
      <c r="A263" s="1">
        <v>42671</v>
      </c>
      <c r="B263" s="2">
        <f>IF(净价!B263&lt;&gt;"",净价!B263+利息!B263*100,"")</f>
        <v>103.47369863013698</v>
      </c>
      <c r="C263" s="2">
        <f>IF(净价!C263&lt;&gt;"",净价!C263+利息!C263*100,"")</f>
        <v>103.51424657534247</v>
      </c>
      <c r="D263" s="2">
        <f>IF(净价!D263&lt;&gt;"",净价!D263+利息!D263*100,"")</f>
        <v>99.183945205479461</v>
      </c>
      <c r="E263" s="2">
        <f>IF(净价!E263&lt;&gt;"",净价!E263+利息!E263*100,"")</f>
        <v>105.32410958904109</v>
      </c>
      <c r="F263" s="2">
        <f>IF(净价!F263&lt;&gt;"",净价!F263+利息!F263*100,"")</f>
        <v>104.68232876712329</v>
      </c>
    </row>
    <row r="264" spans="1:6" x14ac:dyDescent="0.15">
      <c r="A264" s="1">
        <v>42674</v>
      </c>
      <c r="B264" s="2">
        <f>IF(净价!B264&lt;&gt;"",净价!B264+利息!B264*100,"")</f>
        <v>103.51205479452055</v>
      </c>
      <c r="C264" s="2">
        <f>IF(净价!C264&lt;&gt;"",净价!C264+利息!C264*100,"")</f>
        <v>103.85410958904109</v>
      </c>
      <c r="D264" s="2">
        <f>IF(净价!D264&lt;&gt;"",净价!D264+利息!D264*100,"")</f>
        <v>99.212547945205486</v>
      </c>
      <c r="E264" s="2">
        <f>IF(净价!E264&lt;&gt;"",净价!E264+利息!E264*100,"")</f>
        <v>105.38164383561643</v>
      </c>
      <c r="F264" s="2">
        <f>IF(净价!F264&lt;&gt;"",净价!F264+利息!F264*100,"")</f>
        <v>104.81895890410959</v>
      </c>
    </row>
    <row r="265" spans="1:6" x14ac:dyDescent="0.15">
      <c r="A265" s="1">
        <v>42675</v>
      </c>
      <c r="B265" s="2">
        <f>IF(净价!B265&lt;&gt;"",净价!B265+利息!B265*100,"")</f>
        <v>103.56150684931508</v>
      </c>
      <c r="C265" s="2">
        <f>IF(净价!C265&lt;&gt;"",净价!C265+利息!C265*100,"")</f>
        <v>104.26739726027397</v>
      </c>
      <c r="D265" s="2">
        <f>IF(净价!D265&lt;&gt;"",净价!D265+利息!D265*100,"")</f>
        <v>99.242082191780824</v>
      </c>
      <c r="E265" s="2">
        <f>IF(净价!E265&lt;&gt;"",净价!E265+利息!E265*100,"")</f>
        <v>105.48082191780823</v>
      </c>
      <c r="F265" s="2">
        <f>IF(净价!F265&lt;&gt;"",净价!F265+利息!F265*100,"")</f>
        <v>105.03783561643836</v>
      </c>
    </row>
    <row r="266" spans="1:6" x14ac:dyDescent="0.15">
      <c r="A266" s="1">
        <v>42676</v>
      </c>
      <c r="B266" s="2">
        <f>IF(净价!B266&lt;&gt;"",净价!B266+利息!B266*100,"")</f>
        <v>103.53095890410958</v>
      </c>
      <c r="C266" s="2">
        <f>IF(净价!C266&lt;&gt;"",净价!C266+利息!C266*100,"")</f>
        <v>104.04068493150685</v>
      </c>
      <c r="D266" s="2">
        <f>IF(净价!D266&lt;&gt;"",净价!D266+利息!D266*100,"")</f>
        <v>99.291616438356158</v>
      </c>
      <c r="E266" s="2">
        <f>IF(净价!E266&lt;&gt;"",净价!E266+利息!E266*100,"")</f>
        <v>105.55999999999999</v>
      </c>
      <c r="F266" s="2">
        <f>IF(净价!F266&lt;&gt;"",净价!F266+利息!F266*100,"")</f>
        <v>104.99671232876713</v>
      </c>
    </row>
    <row r="267" spans="1:6" x14ac:dyDescent="0.15">
      <c r="A267" s="1">
        <v>42677</v>
      </c>
      <c r="B267" s="2">
        <f>IF(净价!B267&lt;&gt;"",净价!B267+利息!B267*100,"")</f>
        <v>103.44041095890411</v>
      </c>
      <c r="C267" s="2">
        <f>IF(净价!C267&lt;&gt;"",净价!C267+利息!C267*100,"")</f>
        <v>103.76397260273973</v>
      </c>
      <c r="D267" s="2">
        <f>IF(净价!D267&lt;&gt;"",净价!D267+利息!D267*100,"")</f>
        <v>99.271150684931513</v>
      </c>
      <c r="E267" s="2">
        <f>IF(净价!E267&lt;&gt;"",净价!E267+利息!E267*100,"")</f>
        <v>105.51917808219179</v>
      </c>
      <c r="F267" s="2">
        <f>IF(净价!F267&lt;&gt;"",净价!F267+利息!F267*100,"")</f>
        <v>105.03558904109589</v>
      </c>
    </row>
    <row r="268" spans="1:6" x14ac:dyDescent="0.15">
      <c r="A268" s="1">
        <v>42678</v>
      </c>
      <c r="B268" s="2">
        <f>IF(净价!B268&lt;&gt;"",净价!B268+利息!B268*100,"")</f>
        <v>103.40986301369863</v>
      </c>
      <c r="C268" s="2">
        <f>IF(净价!C268&lt;&gt;"",净价!C268+利息!C268*100,"")</f>
        <v>103.89726027397261</v>
      </c>
      <c r="D268" s="2">
        <f>IF(净价!D268&lt;&gt;"",净价!D268+利息!D268*100,"")</f>
        <v>99.340684931506857</v>
      </c>
      <c r="E268" s="2">
        <f>IF(净价!E268&lt;&gt;"",净价!E268+利息!E268*100,"")</f>
        <v>105.57835616438356</v>
      </c>
      <c r="F268" s="2">
        <f>IF(净价!F268&lt;&gt;"",净价!F268+利息!F268*100,"")</f>
        <v>105.06446575342467</v>
      </c>
    </row>
    <row r="269" spans="1:6" x14ac:dyDescent="0.15">
      <c r="A269" s="1">
        <v>42681</v>
      </c>
      <c r="B269" s="2">
        <f>IF(净价!B269&lt;&gt;"",净价!B269+利息!B269*100,"")</f>
        <v>103.5082191780822</v>
      </c>
      <c r="C269" s="2">
        <f>IF(净价!C269&lt;&gt;"",净价!C269+利息!C269*100,"")</f>
        <v>104.01712328767123</v>
      </c>
      <c r="D269" s="2">
        <f>IF(净价!D269&lt;&gt;"",净价!D269+利息!D269*100,"")</f>
        <v>99.389287671232879</v>
      </c>
      <c r="E269" s="2">
        <f>IF(净价!E269&lt;&gt;"",净价!E269+利息!E269*100,"")</f>
        <v>105.63589041095891</v>
      </c>
      <c r="F269" s="2">
        <f>IF(净价!F269&lt;&gt;"",净价!F269+利息!F269*100,"")</f>
        <v>105.14109589041097</v>
      </c>
    </row>
    <row r="270" spans="1:6" x14ac:dyDescent="0.15">
      <c r="A270" s="1">
        <v>42682</v>
      </c>
      <c r="B270" s="2">
        <f>IF(净价!B270&lt;&gt;"",净价!B270+利息!B270*100,"")</f>
        <v>103.5076712328767</v>
      </c>
      <c r="C270" s="2">
        <f>IF(净价!C270&lt;&gt;"",净价!C270+利息!C270*100,"")</f>
        <v>104.02041095890411</v>
      </c>
      <c r="D270" s="2">
        <f>IF(净价!D270&lt;&gt;"",净价!D270+利息!D270*100,"")</f>
        <v>99.388821917808215</v>
      </c>
      <c r="E270" s="2">
        <f>IF(净价!E270&lt;&gt;"",净价!E270+利息!E270*100,"")</f>
        <v>105.65506849315068</v>
      </c>
      <c r="F270" s="2">
        <f>IF(净价!F270&lt;&gt;"",净价!F270+利息!F270*100,"")</f>
        <v>105.12997260273973</v>
      </c>
    </row>
    <row r="271" spans="1:6" x14ac:dyDescent="0.15">
      <c r="A271" s="1">
        <v>42683</v>
      </c>
      <c r="B271" s="2">
        <f>IF(净价!B271&lt;&gt;"",净价!B271+利息!B271*100,"")</f>
        <v>103.51712328767124</v>
      </c>
      <c r="C271" s="2">
        <f>IF(净价!C271&lt;&gt;"",净价!C271+利息!C271*100,"")</f>
        <v>103.90369863013699</v>
      </c>
      <c r="D271" s="2">
        <f>IF(净价!D271&lt;&gt;"",净价!D271+利息!D271*100,"")</f>
        <v>99.388356164383566</v>
      </c>
      <c r="E271" s="2">
        <f>IF(净价!E271&lt;&gt;"",净价!E271+利息!E271*100,"")</f>
        <v>105.65424657534247</v>
      </c>
      <c r="F271" s="2">
        <f>IF(净价!F271&lt;&gt;"",净价!F271+利息!F271*100,"")</f>
        <v>105.1488493150685</v>
      </c>
    </row>
    <row r="272" spans="1:6" x14ac:dyDescent="0.15">
      <c r="A272" s="1">
        <v>42684</v>
      </c>
      <c r="B272" s="2">
        <f>IF(净价!B272&lt;&gt;"",净价!B272+利息!B272*100,"")</f>
        <v>103.79657534246574</v>
      </c>
      <c r="C272" s="2">
        <f>IF(净价!C272&lt;&gt;"",净价!C272+利息!C272*100,"")</f>
        <v>104.18698630136987</v>
      </c>
      <c r="D272" s="2">
        <f>IF(净价!D272&lt;&gt;"",净价!D272+利息!D272*100,"")</f>
        <v>99.487890410958912</v>
      </c>
      <c r="E272" s="2">
        <f>IF(净价!E272&lt;&gt;"",净价!E272+利息!E272*100,"")</f>
        <v>105.66342465753425</v>
      </c>
      <c r="F272" s="2">
        <f>IF(净价!F272&lt;&gt;"",净价!F272+利息!F272*100,"")</f>
        <v>105.14772602739727</v>
      </c>
    </row>
    <row r="273" spans="1:6" x14ac:dyDescent="0.15">
      <c r="A273" s="1">
        <v>42685</v>
      </c>
      <c r="B273" s="2">
        <f>IF(净价!B273&lt;&gt;"",净价!B273+利息!B273*100,"")</f>
        <v>103.80602739726028</v>
      </c>
      <c r="C273" s="2">
        <f>IF(净价!C273&lt;&gt;"",净价!C273+利息!C273*100,"")</f>
        <v>104.21027397260275</v>
      </c>
      <c r="D273" s="2">
        <f>IF(净价!D273&lt;&gt;"",净价!D273+利息!D273*100,"")</f>
        <v>99.577424657534252</v>
      </c>
      <c r="E273" s="2">
        <f>IF(净价!E273&lt;&gt;"",净价!E273+利息!E273*100,"")</f>
        <v>105.69260273972603</v>
      </c>
      <c r="F273" s="2">
        <f>IF(净价!F273&lt;&gt;"",净价!F273+利息!F273*100,"")</f>
        <v>105.18660273972603</v>
      </c>
    </row>
    <row r="274" spans="1:6" x14ac:dyDescent="0.15">
      <c r="A274" s="1">
        <v>42688</v>
      </c>
      <c r="B274" s="2">
        <f>IF(净价!B274&lt;&gt;"",净价!B274+利息!B274*100,"")</f>
        <v>103.72438356164383</v>
      </c>
      <c r="C274" s="2">
        <f>IF(净价!C274&lt;&gt;"",净价!C274+利息!C274*100,"")</f>
        <v>103.92013698630137</v>
      </c>
      <c r="D274" s="2">
        <f>IF(净价!D274&lt;&gt;"",净价!D274+利息!D274*100,"")</f>
        <v>99.476027397260282</v>
      </c>
      <c r="E274" s="2">
        <f>IF(净价!E274&lt;&gt;"",净价!E274+利息!E274*100,"")</f>
        <v>105.66013698630137</v>
      </c>
      <c r="F274" s="2">
        <f>IF(净价!F274&lt;&gt;"",净价!F274+利息!F274*100,"")</f>
        <v>105.22323287671233</v>
      </c>
    </row>
    <row r="275" spans="1:6" x14ac:dyDescent="0.15">
      <c r="A275" s="1">
        <v>42689</v>
      </c>
      <c r="B275" s="2">
        <f>IF(净价!B275&lt;&gt;"",净价!B275+利息!B275*100,"")</f>
        <v>103.53383561643835</v>
      </c>
      <c r="C275" s="2">
        <f>IF(净价!C275&lt;&gt;"",净价!C275+利息!C275*100,"")</f>
        <v>103.53342465753425</v>
      </c>
      <c r="D275" s="2">
        <f>IF(净价!D275&lt;&gt;"",净价!D275+利息!D275*100,"")</f>
        <v>99.385561643835615</v>
      </c>
      <c r="E275" s="2">
        <f>IF(净价!E275&lt;&gt;"",净价!E275+利息!E275*100,"")</f>
        <v>105.64931506849315</v>
      </c>
      <c r="F275" s="2">
        <f>IF(净价!F275&lt;&gt;"",净价!F275+利息!F275*100,"")</f>
        <v>105.16210958904109</v>
      </c>
    </row>
    <row r="276" spans="1:6" x14ac:dyDescent="0.15">
      <c r="A276" s="1">
        <v>42690</v>
      </c>
      <c r="B276" s="2">
        <f>IF(净价!B276&lt;&gt;"",净价!B276+利息!B276*100,"")</f>
        <v>103.44328767123287</v>
      </c>
      <c r="C276" s="2">
        <f>IF(净价!C276&lt;&gt;"",净价!C276+利息!C276*100,"")</f>
        <v>103.57671232876713</v>
      </c>
      <c r="D276" s="2">
        <f>IF(净价!D276&lt;&gt;"",净价!D276+利息!D276*100,"")</f>
        <v>99.415095890410967</v>
      </c>
      <c r="E276" s="2">
        <f>IF(净价!E276&lt;&gt;"",净价!E276+利息!E276*100,"")</f>
        <v>105.67849315068493</v>
      </c>
      <c r="F276" s="2">
        <f>IF(净价!F276&lt;&gt;"",净价!F276+利息!F276*100,"")</f>
        <v>105.18098630136986</v>
      </c>
    </row>
    <row r="277" spans="1:6" x14ac:dyDescent="0.15">
      <c r="A277" s="1">
        <v>42691</v>
      </c>
      <c r="B277" s="2">
        <f>IF(净价!B277&lt;&gt;"",净价!B277+利息!B277*100,"")</f>
        <v>103.2327397260274</v>
      </c>
      <c r="C277" s="2">
        <f>IF(净价!C277&lt;&gt;"",净价!C277+利息!C277*100,"")</f>
        <v>103.44000000000001</v>
      </c>
      <c r="D277" s="2">
        <f>IF(净价!D277&lt;&gt;"",净价!D277+利息!D277*100,"")</f>
        <v>99.344630136986311</v>
      </c>
      <c r="E277" s="2">
        <f>IF(净价!E277&lt;&gt;"",净价!E277+利息!E277*100,"")</f>
        <v>105.66767123287671</v>
      </c>
      <c r="F277" s="2">
        <f>IF(净价!F277&lt;&gt;"",净价!F277+利息!F277*100,"")</f>
        <v>105.15986301369863</v>
      </c>
    </row>
    <row r="278" spans="1:6" x14ac:dyDescent="0.15">
      <c r="A278" s="1">
        <v>42692</v>
      </c>
      <c r="B278" s="2">
        <f>IF(净价!B278&lt;&gt;"",净价!B278+利息!B278*100,"")</f>
        <v>103.25219178082192</v>
      </c>
      <c r="C278" s="2">
        <f>IF(净价!C278&lt;&gt;"",净价!C278+利息!C278*100,"")</f>
        <v>103.42328767123288</v>
      </c>
      <c r="D278" s="2">
        <f>IF(净价!D278&lt;&gt;"",净价!D278+利息!D278*100,"")</f>
        <v>99.324164383561637</v>
      </c>
      <c r="E278" s="2">
        <f>IF(净价!E278&lt;&gt;"",净价!E278+利息!E278*100,"")</f>
        <v>105.72684931506849</v>
      </c>
      <c r="F278" s="2">
        <f>IF(净价!F278&lt;&gt;"",净价!F278+利息!F278*100,"")</f>
        <v>105.1987397260274</v>
      </c>
    </row>
    <row r="279" spans="1:6" x14ac:dyDescent="0.15">
      <c r="A279" s="1">
        <v>42695</v>
      </c>
      <c r="B279" s="2">
        <f>IF(净价!B279&lt;&gt;"",净价!B279+利息!B279*100,"")</f>
        <v>103.16054794520548</v>
      </c>
      <c r="C279" s="2">
        <f>IF(净价!C279&lt;&gt;"",净价!C279+利息!C279*100,"")</f>
        <v>103.21315068493151</v>
      </c>
      <c r="D279" s="2">
        <f>IF(净价!D279&lt;&gt;"",净价!D279+利息!D279*100,"")</f>
        <v>99.302767123287666</v>
      </c>
      <c r="E279" s="2">
        <f>IF(净价!E279&lt;&gt;"",净价!E279+利息!E279*100,"")</f>
        <v>105.76438356164383</v>
      </c>
      <c r="F279" s="2">
        <f>IF(净价!F279&lt;&gt;"",净价!F279+利息!F279*100,"")</f>
        <v>105.1953698630137</v>
      </c>
    </row>
    <row r="280" spans="1:6" x14ac:dyDescent="0.15">
      <c r="A280" s="1">
        <v>42696</v>
      </c>
      <c r="B280" s="2">
        <f>IF(净价!B280&lt;&gt;"",净价!B280+利息!B280*100,"")</f>
        <v>102.94000000000001</v>
      </c>
      <c r="C280" s="2">
        <f>IF(净价!C280&lt;&gt;"",净价!C280+利息!C280*100,"")</f>
        <v>102.82643835616439</v>
      </c>
      <c r="D280" s="2">
        <f>IF(净价!D280&lt;&gt;"",净价!D280+利息!D280*100,"")</f>
        <v>99.162301369863016</v>
      </c>
      <c r="E280" s="2">
        <f>IF(净价!E280&lt;&gt;"",净价!E280+利息!E280*100,"")</f>
        <v>105.77356164383562</v>
      </c>
      <c r="F280" s="2">
        <f>IF(净价!F280&lt;&gt;"",净价!F280+利息!F280*100,"")</f>
        <v>105.19424657534246</v>
      </c>
    </row>
    <row r="281" spans="1:6" x14ac:dyDescent="0.15">
      <c r="A281" s="1">
        <v>42697</v>
      </c>
      <c r="B281" s="2">
        <f>IF(净价!B281&lt;&gt;"",净价!B281+利息!B281*100,"")</f>
        <v>103.09945205479453</v>
      </c>
      <c r="C281" s="2">
        <f>IF(净价!C281&lt;&gt;"",净价!C281+利息!C281*100,"")</f>
        <v>102.98972602739727</v>
      </c>
      <c r="D281" s="2">
        <f>IF(净价!D281&lt;&gt;"",净价!D281+利息!D281*100,"")</f>
        <v>99.301835616438368</v>
      </c>
      <c r="E281" s="2">
        <f>IF(净价!E281&lt;&gt;"",净价!E281+利息!E281*100,"")</f>
        <v>105.8027397260274</v>
      </c>
      <c r="F281" s="2">
        <f>IF(净价!F281&lt;&gt;"",净价!F281+利息!F281*100,"")</f>
        <v>105.22312328767124</v>
      </c>
    </row>
    <row r="282" spans="1:6" x14ac:dyDescent="0.15">
      <c r="A282" s="1">
        <v>42698</v>
      </c>
      <c r="B282" s="2">
        <f>IF(净价!B282&lt;&gt;"",净价!B282+利息!B282*100,"")</f>
        <v>103.08890410958905</v>
      </c>
      <c r="C282" s="2">
        <f>IF(净价!C282&lt;&gt;"",净价!C282+利息!C282*100,"")</f>
        <v>102.85301369863015</v>
      </c>
      <c r="D282" s="2">
        <f>IF(净价!D282&lt;&gt;"",净价!D282+利息!D282*100,"")</f>
        <v>99.3213698630137</v>
      </c>
      <c r="E282" s="2">
        <f>IF(净价!E282&lt;&gt;"",净价!E282+利息!E282*100,"")</f>
        <v>105.86191780821918</v>
      </c>
      <c r="F282" s="2">
        <f>IF(净价!F282&lt;&gt;"",净价!F282+利息!F282*100,"")</f>
        <v>105.38200000000001</v>
      </c>
    </row>
    <row r="283" spans="1:6" x14ac:dyDescent="0.15">
      <c r="A283" s="1">
        <v>42699</v>
      </c>
      <c r="B283" s="2">
        <f>IF(净价!B283&lt;&gt;"",净价!B283+利息!B283*100,"")</f>
        <v>103.17835616438356</v>
      </c>
      <c r="C283" s="2">
        <f>IF(净价!C283&lt;&gt;"",净价!C283+利息!C283*100,"")</f>
        <v>102.996301369863</v>
      </c>
      <c r="D283" s="2">
        <f>IF(净价!D283&lt;&gt;"",净价!D283+利息!D283*100,"")</f>
        <v>99.390904109589044</v>
      </c>
      <c r="E283" s="2">
        <f>IF(净价!E283&lt;&gt;"",净价!E283+利息!E283*100,"")</f>
        <v>105.89109589041095</v>
      </c>
      <c r="F283" s="2">
        <f>IF(净价!F283&lt;&gt;"",净价!F283+利息!F283*100,"")</f>
        <v>105.41087671232876</v>
      </c>
    </row>
    <row r="284" spans="1:6" x14ac:dyDescent="0.15">
      <c r="A284" s="1">
        <v>42702</v>
      </c>
      <c r="B284" s="2">
        <f>IF(净价!B284&lt;&gt;"",净价!B284+利息!B284*100,"")</f>
        <v>103.26671232876711</v>
      </c>
      <c r="C284" s="2">
        <f>IF(净价!C284&lt;&gt;"",净价!C284+利息!C284*100,"")</f>
        <v>103.15616438356165</v>
      </c>
      <c r="D284" s="2">
        <f>IF(净价!D284&lt;&gt;"",净价!D284+利息!D284*100,"")</f>
        <v>99.459506849315062</v>
      </c>
      <c r="E284" s="2">
        <f>IF(净价!E284&lt;&gt;"",净价!E284+利息!E284*100,"")</f>
        <v>105.96863013698631</v>
      </c>
      <c r="F284" s="2">
        <f>IF(净价!F284&lt;&gt;"",净价!F284+利息!F284*100,"")</f>
        <v>105.32750684931507</v>
      </c>
    </row>
    <row r="285" spans="1:6" x14ac:dyDescent="0.15">
      <c r="A285" s="1">
        <v>42703</v>
      </c>
      <c r="B285" s="2">
        <f>IF(净价!B285&lt;&gt;"",净价!B285+利息!B285*100,"")</f>
        <v>103.15616438356165</v>
      </c>
      <c r="C285" s="2">
        <f>IF(净价!C285&lt;&gt;"",净价!C285+利息!C285*100,"")</f>
        <v>102.98945205479453</v>
      </c>
      <c r="D285" s="2">
        <f>IF(净价!D285&lt;&gt;"",净价!D285+利息!D285*100,"")</f>
        <v>99.439041095890417</v>
      </c>
      <c r="E285" s="2">
        <f>IF(净价!E285&lt;&gt;"",净价!E285+利息!E285*100,"")</f>
        <v>105.94780821917809</v>
      </c>
      <c r="F285" s="2">
        <f>IF(净价!F285&lt;&gt;"",净价!F285+利息!F285*100,"")</f>
        <v>105.40638356164384</v>
      </c>
    </row>
    <row r="286" spans="1:6" x14ac:dyDescent="0.15">
      <c r="A286" s="1">
        <v>42704</v>
      </c>
      <c r="B286" s="2">
        <f>IF(净价!B286&lt;&gt;"",净价!B286+利息!B286*100,"")</f>
        <v>103.07561643835616</v>
      </c>
      <c r="C286" s="2">
        <f>IF(净价!C286&lt;&gt;"",净价!C286+利息!C286*100,"")</f>
        <v>102.93273972602741</v>
      </c>
      <c r="D286" s="2">
        <f>IF(净价!D286&lt;&gt;"",净价!D286+利息!D286*100,"")</f>
        <v>99.398575342465747</v>
      </c>
      <c r="E286" s="2">
        <f>IF(净价!E286&lt;&gt;"",净价!E286+利息!E286*100,"")</f>
        <v>105.91698630136986</v>
      </c>
      <c r="F286" s="2">
        <f>IF(净价!F286&lt;&gt;"",净价!F286+利息!F286*100,"")</f>
        <v>105.41526027397261</v>
      </c>
    </row>
    <row r="287" spans="1:6" x14ac:dyDescent="0.15">
      <c r="A287" s="1">
        <v>42705</v>
      </c>
      <c r="B287" s="2">
        <f>IF(净价!B287&lt;&gt;"",净价!B287+利息!B287*100,"")</f>
        <v>103.08506849315069</v>
      </c>
      <c r="C287" s="2">
        <f>IF(净价!C287&lt;&gt;"",净价!C287+利息!C287*100,"")</f>
        <v>103.00602739726028</v>
      </c>
      <c r="D287" s="2">
        <f>IF(净价!D287&lt;&gt;"",净价!D287+利息!D287*100,"")</f>
        <v>99.418109589041094</v>
      </c>
      <c r="E287" s="2">
        <f>IF(净价!E287&lt;&gt;"",净价!E287+利息!E287*100,"")</f>
        <v>105.96616438356165</v>
      </c>
      <c r="F287" s="2">
        <f>IF(净价!F287&lt;&gt;"",净价!F287+利息!F287*100,"")</f>
        <v>105.41413698630137</v>
      </c>
    </row>
    <row r="288" spans="1:6" x14ac:dyDescent="0.15">
      <c r="A288" s="1">
        <v>42706</v>
      </c>
      <c r="B288" s="2">
        <f>IF(净价!B288&lt;&gt;"",净价!B288+利息!B288*100,"")</f>
        <v>103.06452054794521</v>
      </c>
      <c r="C288" s="2">
        <f>IF(净价!C288&lt;&gt;"",净价!C288+利息!C288*100,"")</f>
        <v>103.03931506849315</v>
      </c>
      <c r="D288" s="2">
        <f>IF(净价!D288&lt;&gt;"",净价!D288+利息!D288*100,"")</f>
        <v>99.457643835616437</v>
      </c>
      <c r="E288" s="2">
        <f>IF(净价!E288&lt;&gt;"",净价!E288+利息!E288*100,"")</f>
        <v>106.02534246575343</v>
      </c>
      <c r="F288" s="2">
        <f>IF(净价!F288&lt;&gt;"",净价!F288+利息!F288*100,"")</f>
        <v>105.48301369863013</v>
      </c>
    </row>
    <row r="289" spans="1:6" x14ac:dyDescent="0.15">
      <c r="A289" s="1">
        <v>42709</v>
      </c>
      <c r="B289" s="2">
        <f>IF(净价!B289&lt;&gt;"",净价!B289+利息!B289*100,"")</f>
        <v>103.10287671232877</v>
      </c>
      <c r="C289" s="2">
        <f>IF(净价!C289&lt;&gt;"",净价!C289+利息!C289*100,"")</f>
        <v>103.10917808219179</v>
      </c>
      <c r="D289" s="2">
        <f>IF(净价!D289&lt;&gt;"",净价!D289+利息!D289*100,"")</f>
        <v>99.486246575342463</v>
      </c>
      <c r="E289" s="2">
        <f>IF(净价!E289&lt;&gt;"",净价!E289+利息!E289*100,"")</f>
        <v>106.12287671232876</v>
      </c>
      <c r="F289" s="2">
        <f>IF(净价!F289&lt;&gt;"",净价!F289+利息!F289*100,"")</f>
        <v>105.56964383561643</v>
      </c>
    </row>
    <row r="290" spans="1:6" x14ac:dyDescent="0.15">
      <c r="A290" s="1">
        <v>42710</v>
      </c>
      <c r="B290" s="2">
        <f>IF(净价!B290&lt;&gt;"",净价!B290+利息!B290*100,"")</f>
        <v>103.03232876712329</v>
      </c>
      <c r="C290" s="2">
        <f>IF(净价!C290&lt;&gt;"",净价!C290+利息!C290*100,"")</f>
        <v>103.12246575342466</v>
      </c>
      <c r="D290" s="2">
        <f>IF(净价!D290&lt;&gt;"",净价!D290+利息!D290*100,"")</f>
        <v>99.415780821917821</v>
      </c>
      <c r="E290" s="2">
        <f>IF(净价!E290&lt;&gt;"",净价!E290+利息!E290*100,"")</f>
        <v>106.11205479452055</v>
      </c>
      <c r="F290" s="2">
        <f>IF(净价!F290&lt;&gt;"",净价!F290+利息!F290*100,"")</f>
        <v>105.53852054794521</v>
      </c>
    </row>
    <row r="291" spans="1:6" x14ac:dyDescent="0.15">
      <c r="A291" s="1">
        <v>42711</v>
      </c>
      <c r="B291" s="2">
        <f>IF(净价!B291&lt;&gt;"",净价!B291+利息!B291*100,"")</f>
        <v>102.9717808219178</v>
      </c>
      <c r="C291" s="2">
        <f>IF(净价!C291&lt;&gt;"",净价!C291+利息!C291*100,"")</f>
        <v>103.09575342465754</v>
      </c>
      <c r="D291" s="2">
        <f>IF(净价!D291&lt;&gt;"",净价!D291+利息!D291*100,"")</f>
        <v>99.115315068493146</v>
      </c>
      <c r="E291" s="2">
        <f>IF(净价!E291&lt;&gt;"",净价!E291+利息!E291*100,"")</f>
        <v>106.06123287671234</v>
      </c>
      <c r="F291" s="2">
        <f>IF(净价!F291&lt;&gt;"",净价!F291+利息!F291*100,"")</f>
        <v>105.43739726027398</v>
      </c>
    </row>
    <row r="292" spans="1:6" x14ac:dyDescent="0.15">
      <c r="A292" s="1">
        <v>42712</v>
      </c>
      <c r="B292" s="2">
        <f>IF(净价!B292&lt;&gt;"",净价!B292+利息!B292*100,"")</f>
        <v>102.95123287671233</v>
      </c>
      <c r="C292" s="2">
        <f>IF(净价!C292&lt;&gt;"",净价!C292+利息!C292*100,"")</f>
        <v>103.08904109589041</v>
      </c>
      <c r="D292" s="2">
        <f>IF(净价!D292&lt;&gt;"",净价!D292+利息!D292*100,"")</f>
        <v>99.164849315068494</v>
      </c>
      <c r="E292" s="2">
        <f>IF(净价!E292&lt;&gt;"",净价!E292+利息!E292*100,"")</f>
        <v>106.08041095890411</v>
      </c>
      <c r="F292" s="2">
        <f>IF(净价!F292&lt;&gt;"",净价!F292+利息!F292*100,"")</f>
        <v>105.46627397260274</v>
      </c>
    </row>
    <row r="293" spans="1:6" x14ac:dyDescent="0.15">
      <c r="A293" s="1">
        <v>42713</v>
      </c>
      <c r="B293" s="2">
        <f>IF(净价!B293&lt;&gt;"",净价!B293+利息!B293*100,"")</f>
        <v>103.00068493150684</v>
      </c>
      <c r="C293" s="2">
        <f>IF(净价!C293&lt;&gt;"",净价!C293+利息!C293*100,"")</f>
        <v>103.20232876712329</v>
      </c>
      <c r="D293" s="2">
        <f>IF(净价!D293&lt;&gt;"",净价!D293+利息!D293*100,"")</f>
        <v>99.254383561643849</v>
      </c>
      <c r="E293" s="2">
        <f>IF(净价!E293&lt;&gt;"",净价!E293+利息!E293*100,"")</f>
        <v>106.10958904109589</v>
      </c>
      <c r="F293" s="2">
        <f>IF(净价!F293&lt;&gt;"",净价!F293+利息!F293*100,"")</f>
        <v>105.54515068493151</v>
      </c>
    </row>
    <row r="294" spans="1:6" x14ac:dyDescent="0.15">
      <c r="A294" s="1">
        <v>42716</v>
      </c>
      <c r="B294" s="2">
        <f>IF(净价!B294&lt;&gt;"",净价!B294+利息!B294*100,"")</f>
        <v>102.72904109589041</v>
      </c>
      <c r="C294" s="2">
        <f>IF(净价!C294&lt;&gt;"",净价!C294+利息!C294*100,"")</f>
        <v>102.78219178082192</v>
      </c>
      <c r="D294" s="2">
        <f>IF(净价!D294&lt;&gt;"",净价!D294+利息!D294*100,"")</f>
        <v>99.092986301369862</v>
      </c>
      <c r="E294" s="2">
        <f>IF(净价!E294&lt;&gt;"",净价!E294+利息!E294*100,"")</f>
        <v>106.13712328767123</v>
      </c>
      <c r="F294" s="2">
        <f>IF(净价!F294&lt;&gt;"",净价!F294+利息!F294*100,"")</f>
        <v>105.59178082191781</v>
      </c>
    </row>
    <row r="295" spans="1:6" x14ac:dyDescent="0.15">
      <c r="A295" s="1">
        <v>42717</v>
      </c>
      <c r="B295" s="2">
        <f>IF(净价!B295&lt;&gt;"",净价!B295+利息!B295*100,"")</f>
        <v>102.96849315068492</v>
      </c>
      <c r="C295" s="2">
        <f>IF(净价!C295&lt;&gt;"",净价!C295+利息!C295*100,"")</f>
        <v>102.8354794520548</v>
      </c>
      <c r="D295" s="2">
        <f>IF(净价!D295&lt;&gt;"",净价!D295+利息!D295*100,"")</f>
        <v>99.212520547945203</v>
      </c>
      <c r="E295" s="2">
        <f>IF(净价!E295&lt;&gt;"",净价!E295+利息!E295*100,"")</f>
        <v>106.23630136986301</v>
      </c>
      <c r="F295" s="2">
        <f>IF(净价!F295&lt;&gt;"",净价!F295+利息!F295*100,"")</f>
        <v>105.68065753424658</v>
      </c>
    </row>
    <row r="296" spans="1:6" x14ac:dyDescent="0.15">
      <c r="A296" s="1">
        <v>42718</v>
      </c>
      <c r="B296" s="2">
        <f>IF(净价!B296&lt;&gt;"",净价!B296+利息!B296*100,"")</f>
        <v>103.30794520547946</v>
      </c>
      <c r="C296" s="2">
        <f>IF(净价!C296&lt;&gt;"",净价!C296+利息!C296*100,"")</f>
        <v>103.12876712328767</v>
      </c>
      <c r="D296" s="2">
        <f>IF(净价!D296&lt;&gt;"",净价!D296+利息!D296*100,"")</f>
        <v>99.48205479452055</v>
      </c>
      <c r="E296" s="2">
        <f>IF(净价!E296&lt;&gt;"",净价!E296+利息!E296*100,"")</f>
        <v>106.25547945205479</v>
      </c>
      <c r="F296" s="2">
        <f>IF(净价!F296&lt;&gt;"",净价!F296+利息!F296*100,"")</f>
        <v>105.69953424657534</v>
      </c>
    </row>
    <row r="297" spans="1:6" x14ac:dyDescent="0.15">
      <c r="A297" s="1">
        <v>42719</v>
      </c>
      <c r="B297" s="2">
        <f>IF(净价!B297&lt;&gt;"",净价!B297+利息!B297*100,"")</f>
        <v>102.83739726027396</v>
      </c>
      <c r="C297" s="2">
        <f>IF(净价!C297&lt;&gt;"",净价!C297+利息!C297*100,"")</f>
        <v>102.70205479452055</v>
      </c>
      <c r="D297" s="2">
        <f>IF(净价!D297&lt;&gt;"",净价!D297+利息!D297*100,"")</f>
        <v>99.221589041095896</v>
      </c>
      <c r="E297" s="2">
        <f>IF(净价!E297&lt;&gt;"",净价!E297+利息!E297*100,"")</f>
        <v>106.18465753424658</v>
      </c>
      <c r="F297" s="2">
        <f>IF(净价!F297&lt;&gt;"",净价!F297+利息!F297*100,"")</f>
        <v>105.59841095890411</v>
      </c>
    </row>
    <row r="298" spans="1:6" x14ac:dyDescent="0.15">
      <c r="A298" s="1">
        <v>42720</v>
      </c>
      <c r="B298" s="2">
        <f>IF(净价!B298&lt;&gt;"",净价!B298+利息!B298*100,"")</f>
        <v>103.1568493150685</v>
      </c>
      <c r="C298" s="2">
        <f>IF(净价!C298&lt;&gt;"",净价!C298+利息!C298*100,"")</f>
        <v>103.02534246575343</v>
      </c>
      <c r="D298" s="2">
        <f>IF(净价!D298&lt;&gt;"",净价!D298+利息!D298*100,"")</f>
        <v>99.341123287671223</v>
      </c>
      <c r="E298" s="2">
        <f>IF(净价!E298&lt;&gt;"",净价!E298+利息!E298*100,"")</f>
        <v>106.25383561643835</v>
      </c>
      <c r="F298" s="2">
        <f>IF(净价!F298&lt;&gt;"",净价!F298+利息!F298*100,"")</f>
        <v>105.64728767123287</v>
      </c>
    </row>
    <row r="299" spans="1:6" x14ac:dyDescent="0.15">
      <c r="A299" s="1">
        <v>42723</v>
      </c>
      <c r="B299" s="2">
        <f>IF(净价!B299&lt;&gt;"",净价!B299+利息!B299*100,"")</f>
        <v>103.13520547945205</v>
      </c>
      <c r="C299" s="2">
        <f>IF(净价!C299&lt;&gt;"",净价!C299+利息!C299*100,"")</f>
        <v>102.82520547945207</v>
      </c>
      <c r="D299" s="2">
        <f>IF(净价!D299&lt;&gt;"",净价!D299+利息!D299*100,"")</f>
        <v>99.409726027397255</v>
      </c>
      <c r="E299" s="2">
        <f>IF(净价!E299&lt;&gt;"",净价!E299+利息!E299*100,"")</f>
        <v>106.22136986301371</v>
      </c>
      <c r="F299" s="2">
        <f>IF(净价!F299&lt;&gt;"",净价!F299+利息!F299*100,"")</f>
        <v>105.58391780821917</v>
      </c>
    </row>
    <row r="300" spans="1:6" x14ac:dyDescent="0.15">
      <c r="A300" s="1">
        <v>42724</v>
      </c>
      <c r="B300" s="2">
        <f>IF(净价!B300&lt;&gt;"",净价!B300+利息!B300*100,"")</f>
        <v>102.91465753424657</v>
      </c>
      <c r="C300" s="2">
        <f>IF(净价!C300&lt;&gt;"",净价!C300+利息!C300*100,"")</f>
        <v>102.50849315068494</v>
      </c>
      <c r="D300" s="2">
        <f>IF(净价!D300&lt;&gt;"",净价!D300+利息!D300*100,"")</f>
        <v>99.299260273972607</v>
      </c>
      <c r="E300" s="2">
        <f>IF(净价!E300&lt;&gt;"",净价!E300+利息!E300*100,"")</f>
        <v>106.22054794520548</v>
      </c>
      <c r="F300" s="2">
        <f>IF(净价!F300&lt;&gt;"",净价!F300+利息!F300*100,"")</f>
        <v>105.55279452054795</v>
      </c>
    </row>
    <row r="301" spans="1:6" x14ac:dyDescent="0.15">
      <c r="A301" s="1">
        <v>42725</v>
      </c>
      <c r="B301" s="2">
        <f>IF(净价!B301&lt;&gt;"",净价!B301+利息!B301*100,"")</f>
        <v>103.1041095890411</v>
      </c>
      <c r="C301" s="2">
        <f>IF(净价!C301&lt;&gt;"",净价!C301+利息!C301*100,"")</f>
        <v>102.8317808219178</v>
      </c>
      <c r="D301" s="2">
        <f>IF(净价!D301&lt;&gt;"",净价!D301+利息!D301*100,"")</f>
        <v>99.558794520547949</v>
      </c>
      <c r="E301" s="2">
        <f>IF(净价!E301&lt;&gt;"",净价!E301+利息!E301*100,"")</f>
        <v>106.37972602739727</v>
      </c>
      <c r="F301" s="2">
        <f>IF(净价!F301&lt;&gt;"",净价!F301+利息!F301*100,"")</f>
        <v>105.77167123287671</v>
      </c>
    </row>
    <row r="302" spans="1:6" x14ac:dyDescent="0.15">
      <c r="A302" s="1">
        <v>42726</v>
      </c>
      <c r="B302" s="2">
        <f>IF(净价!B302&lt;&gt;"",净价!B302+利息!B302*100,"")</f>
        <v>103.50356164383561</v>
      </c>
      <c r="C302" s="2">
        <f>IF(净价!C302&lt;&gt;"",净价!C302+利息!C302*100,"")</f>
        <v>103.12506849315068</v>
      </c>
      <c r="D302" s="2">
        <f>IF(净价!D302&lt;&gt;"",净价!D302+利息!D302*100,"")</f>
        <v>99.79832876712328</v>
      </c>
      <c r="E302" s="2">
        <f>IF(净价!E302&lt;&gt;"",净价!E302+利息!E302*100,"")</f>
        <v>106.42890410958904</v>
      </c>
      <c r="F302" s="2">
        <f>IF(净价!F302&lt;&gt;"",净价!F302+利息!F302*100,"")</f>
        <v>105.81054794520547</v>
      </c>
    </row>
    <row r="303" spans="1:6" x14ac:dyDescent="0.15">
      <c r="A303" s="1">
        <v>42727</v>
      </c>
      <c r="B303" s="2">
        <f>IF(净价!B303&lt;&gt;"",净价!B303+利息!B303*100,"")</f>
        <v>103.78301369863014</v>
      </c>
      <c r="C303" s="2">
        <f>IF(净价!C303&lt;&gt;"",净价!C303+利息!C303*100,"")</f>
        <v>103.62835616438356</v>
      </c>
      <c r="D303" s="2">
        <f>IF(净价!D303&lt;&gt;"",净价!D303+利息!D303*100,"")</f>
        <v>100.07786301369863</v>
      </c>
      <c r="E303" s="2">
        <f>IF(净价!E303&lt;&gt;"",净价!E303+利息!E303*100,"")</f>
        <v>106.50808219178083</v>
      </c>
      <c r="F303" s="2">
        <f>IF(净价!F303&lt;&gt;"",净价!F303+利息!F303*100,"")</f>
        <v>105.89942465753425</v>
      </c>
    </row>
    <row r="304" spans="1:6" x14ac:dyDescent="0.15">
      <c r="A304" s="1">
        <v>42730</v>
      </c>
      <c r="B304" s="2">
        <f>IF(净价!B304&lt;&gt;"",净价!B304+利息!B304*100,"")</f>
        <v>103.7313698630137</v>
      </c>
      <c r="C304" s="2">
        <f>IF(净价!C304&lt;&gt;"",净价!C304+利息!C304*100,"")</f>
        <v>103.57821917808219</v>
      </c>
      <c r="D304" s="2">
        <f>IF(净价!D304&lt;&gt;"",净价!D304+利息!D304*100,"")</f>
        <v>99.91646575342466</v>
      </c>
      <c r="E304" s="2">
        <f>IF(净价!E304&lt;&gt;"",净价!E304+利息!E304*100,"")</f>
        <v>106.55561643835617</v>
      </c>
      <c r="F304" s="2">
        <f>IF(净价!F304&lt;&gt;"",净价!F304+利息!F304*100,"")</f>
        <v>105.94605479452055</v>
      </c>
    </row>
    <row r="305" spans="1:6" x14ac:dyDescent="0.15">
      <c r="A305" s="1">
        <v>42731</v>
      </c>
      <c r="B305" s="2">
        <f>IF(净价!B305&lt;&gt;"",净价!B305+利息!B305*100,"")</f>
        <v>103.74082191780822</v>
      </c>
      <c r="C305" s="2">
        <f>IF(净价!C305&lt;&gt;"",净价!C305+利息!C305*100,"")</f>
        <v>103.79150684931506</v>
      </c>
      <c r="D305" s="2">
        <f>IF(净价!D305&lt;&gt;"",净价!D305+利息!D305*100,"")</f>
        <v>99.975999999999999</v>
      </c>
      <c r="E305" s="2">
        <f>IF(净价!E305&lt;&gt;"",净价!E305+利息!E305*100,"")</f>
        <v>106.52479452054796</v>
      </c>
      <c r="F305" s="2">
        <f>IF(净价!F305&lt;&gt;"",净价!F305+利息!F305*100,"")</f>
        <v>105.95493150684931</v>
      </c>
    </row>
    <row r="306" spans="1:6" x14ac:dyDescent="0.15">
      <c r="A306" s="1">
        <v>42732</v>
      </c>
      <c r="B306" s="2">
        <f>IF(净价!B306&lt;&gt;"",净价!B306+利息!B306*100,"")</f>
        <v>103.59027397260273</v>
      </c>
      <c r="C306" s="2">
        <f>IF(净价!C306&lt;&gt;"",净价!C306+利息!C306*100,"")</f>
        <v>103.60479452054794</v>
      </c>
      <c r="D306" s="2">
        <f>IF(净价!D306&lt;&gt;"",净价!D306+利息!D306*100,"")</f>
        <v>99.995534246575346</v>
      </c>
      <c r="E306" s="2">
        <f>IF(净价!E306&lt;&gt;"",净价!E306+利息!E306*100,"")</f>
        <v>106.55397260273972</v>
      </c>
      <c r="F306" s="2">
        <f>IF(净价!F306&lt;&gt;"",净价!F306+利息!F306*100,"")</f>
        <v>105.94380821917809</v>
      </c>
    </row>
    <row r="307" spans="1:6" x14ac:dyDescent="0.15">
      <c r="A307" s="1">
        <v>42733</v>
      </c>
      <c r="B307" s="2">
        <f>IF(净价!B307&lt;&gt;"",净价!B307+利息!B307*100,"")</f>
        <v>103.64972602739726</v>
      </c>
      <c r="C307" s="2">
        <f>IF(净价!C307&lt;&gt;"",净价!C307+利息!C307*100,"")</f>
        <v>103.69808219178081</v>
      </c>
      <c r="D307" s="2">
        <f>IF(净价!D307&lt;&gt;"",净价!D307+利息!D307*100,"")</f>
        <v>100.03506849315067</v>
      </c>
      <c r="E307" s="2">
        <f>IF(净价!E307&lt;&gt;"",净价!E307+利息!E307*100,"")</f>
        <v>106.60315068493151</v>
      </c>
      <c r="F307" s="2">
        <f>IF(净价!F307&lt;&gt;"",净价!F307+利息!F307*100,"")</f>
        <v>105.96268493150686</v>
      </c>
    </row>
    <row r="308" spans="1:6" x14ac:dyDescent="0.15">
      <c r="A308" s="1">
        <v>42734</v>
      </c>
      <c r="B308" s="2">
        <f>IF(净价!B308&lt;&gt;"",净价!B308+利息!B308*100,"")</f>
        <v>103.95917808219178</v>
      </c>
      <c r="C308" s="2">
        <f>IF(净价!C308&lt;&gt;"",净价!C308+利息!C308*100,"")</f>
        <v>104.0913698630137</v>
      </c>
      <c r="D308" s="2">
        <f>IF(净价!D308&lt;&gt;"",净价!D308+利息!D308*100,"")</f>
        <v>100.31460273972603</v>
      </c>
      <c r="E308" s="2">
        <f>IF(净价!E308&lt;&gt;"",净价!E308+利息!E308*100,"")</f>
        <v>106.69232876712329</v>
      </c>
      <c r="F308" s="2">
        <f>IF(净价!F308&lt;&gt;"",净价!F308+利息!F308*100,"")</f>
        <v>106.09156164383562</v>
      </c>
    </row>
    <row r="309" spans="1:6" x14ac:dyDescent="0.15">
      <c r="A309" s="1">
        <v>42738</v>
      </c>
      <c r="B309" s="2">
        <f>IF(净价!B309&lt;&gt;"",净价!B309+利息!B309*100,"")</f>
        <v>104.09698630136985</v>
      </c>
      <c r="C309" s="2">
        <f>IF(净价!C309&lt;&gt;"",净价!C309+利息!C309*100,"")</f>
        <v>104.4145205479452</v>
      </c>
      <c r="D309" s="2">
        <f>IF(净价!D309&lt;&gt;"",净价!D309+利息!D309*100,"")</f>
        <v>100.4827397260274</v>
      </c>
      <c r="E309" s="2">
        <f>IF(净价!E309&lt;&gt;"",净价!E309+利息!E309*100,"")</f>
        <v>106.71904109589042</v>
      </c>
      <c r="F309" s="2">
        <f>IF(净价!F309&lt;&gt;"",净价!F309+利息!F309*100,"")</f>
        <v>106.14706849315068</v>
      </c>
    </row>
    <row r="310" spans="1:6" x14ac:dyDescent="0.15">
      <c r="A310" s="1">
        <v>42739</v>
      </c>
      <c r="B310" s="2">
        <f>IF(净价!B310&lt;&gt;"",净价!B310+利息!B310*100,"")</f>
        <v>104.22643835616438</v>
      </c>
      <c r="C310" s="2">
        <f>IF(净价!C310&lt;&gt;"",净价!C310+利息!C310*100,"")</f>
        <v>104.55780821917809</v>
      </c>
      <c r="D310" s="2">
        <f>IF(净价!D310&lt;&gt;"",净价!D310+利息!D310*100,"")</f>
        <v>100.54227397260273</v>
      </c>
      <c r="E310" s="2">
        <f>IF(净价!E310&lt;&gt;"",净价!E310+利息!E310*100,"")</f>
        <v>106.7382191780822</v>
      </c>
      <c r="F310" s="2">
        <f>IF(净价!F310&lt;&gt;"",净价!F310+利息!F310*100,"")</f>
        <v>106.15594520547945</v>
      </c>
    </row>
    <row r="311" spans="1:6" x14ac:dyDescent="0.15">
      <c r="A311" s="1">
        <v>42740</v>
      </c>
      <c r="B311" s="2">
        <f>IF(净价!B311&lt;&gt;"",净价!B311+利息!B311*100,"")</f>
        <v>104.49589041095889</v>
      </c>
      <c r="C311" s="2">
        <f>IF(净价!C311&lt;&gt;"",净价!C311+利息!C311*100,"")</f>
        <v>104.54109589041096</v>
      </c>
      <c r="D311" s="2">
        <f>IF(净价!D311&lt;&gt;"",净价!D311+利息!D311*100,"")</f>
        <v>100.60180821917808</v>
      </c>
      <c r="E311" s="2">
        <f>IF(净价!E311&lt;&gt;"",净价!E311+利息!E311*100,"")</f>
        <v>106.75739726027398</v>
      </c>
      <c r="F311" s="2">
        <f>IF(净价!F311&lt;&gt;"",净价!F311+利息!F311*100,"")</f>
        <v>106.19482191780821</v>
      </c>
    </row>
    <row r="312" spans="1:6" x14ac:dyDescent="0.15">
      <c r="A312" s="1">
        <v>42741</v>
      </c>
      <c r="B312" s="2">
        <f>IF(净价!B312&lt;&gt;"",净价!B312+利息!B312*100,"")</f>
        <v>104.63534246575342</v>
      </c>
      <c r="C312" s="2">
        <f>IF(净价!C312&lt;&gt;"",净价!C312+利息!C312*100,"")</f>
        <v>104.57438356164384</v>
      </c>
      <c r="D312" s="2">
        <f>IF(净价!D312&lt;&gt;"",净价!D312+利息!D312*100,"")</f>
        <v>100.65134246575343</v>
      </c>
      <c r="E312" s="2">
        <f>IF(净价!E312&lt;&gt;"",净价!E312+利息!E312*100,"")</f>
        <v>106.77657534246576</v>
      </c>
      <c r="F312" s="2">
        <f>IF(净价!F312&lt;&gt;"",净价!F312+利息!F312*100,"")</f>
        <v>106.22369863013699</v>
      </c>
    </row>
    <row r="313" spans="1:6" x14ac:dyDescent="0.15">
      <c r="A313" s="1">
        <v>42744</v>
      </c>
      <c r="B313" s="2">
        <f>IF(净价!B313&lt;&gt;"",净价!B313+利息!B313*100,"")</f>
        <v>104.71369863013697</v>
      </c>
      <c r="C313" s="2">
        <f>IF(净价!C313&lt;&gt;"",净价!C313+利息!C313*100,"")</f>
        <v>104.62424657534247</v>
      </c>
      <c r="D313" s="2">
        <f>IF(净价!D313&lt;&gt;"",净价!D313+利息!D313*100,"")</f>
        <v>100.71994520547946</v>
      </c>
      <c r="E313" s="2">
        <f>IF(净价!E313&lt;&gt;"",净价!E313+利息!E313*100,"")</f>
        <v>104.4341095890411</v>
      </c>
      <c r="F313" s="2">
        <f>IF(净价!F313&lt;&gt;"",净价!F313+利息!F313*100,"")</f>
        <v>106.24032876712329</v>
      </c>
    </row>
    <row r="314" spans="1:6" x14ac:dyDescent="0.15">
      <c r="A314" s="1">
        <v>42745</v>
      </c>
      <c r="B314" s="2">
        <f>IF(净价!B314&lt;&gt;"",净价!B314+利息!B314*100,"")</f>
        <v>104.74315068493151</v>
      </c>
      <c r="C314" s="2">
        <f>IF(净价!C314&lt;&gt;"",净价!C314+利息!C314*100,"")</f>
        <v>104.69753424657534</v>
      </c>
      <c r="D314" s="2">
        <f>IF(净价!D314&lt;&gt;"",净价!D314+利息!D314*100,"")</f>
        <v>100.78947945205479</v>
      </c>
      <c r="E314" s="2">
        <f>IF(净价!E314&lt;&gt;"",净价!E314+利息!E314*100,"")</f>
        <v>104.57328767123289</v>
      </c>
      <c r="F314" s="2">
        <f>IF(净价!F314&lt;&gt;"",净价!F314+利息!F314*100,"")</f>
        <v>106.27920547945206</v>
      </c>
    </row>
    <row r="315" spans="1:6" x14ac:dyDescent="0.15">
      <c r="A315" s="1">
        <v>42746</v>
      </c>
      <c r="B315" s="2">
        <f>IF(净价!B315&lt;&gt;"",净价!B315+利息!B315*100,"")</f>
        <v>104.95260273972602</v>
      </c>
      <c r="C315" s="2">
        <f>IF(净价!C315&lt;&gt;"",净价!C315+利息!C315*100,"")</f>
        <v>104.90082191780822</v>
      </c>
      <c r="D315" s="2">
        <f>IF(净价!D315&lt;&gt;"",净价!D315+利息!D315*100,"")</f>
        <v>101.00901369863014</v>
      </c>
      <c r="E315" s="2">
        <f>IF(净价!E315&lt;&gt;"",净价!E315+利息!E315*100,"")</f>
        <v>104.86246575342466</v>
      </c>
      <c r="F315" s="2">
        <f>IF(净价!F315&lt;&gt;"",净价!F315+利息!F315*100,"")</f>
        <v>106.31808219178083</v>
      </c>
    </row>
    <row r="316" spans="1:6" x14ac:dyDescent="0.15">
      <c r="A316" s="1">
        <v>42747</v>
      </c>
      <c r="B316" s="2">
        <f>IF(净价!B316&lt;&gt;"",净价!B316+利息!B316*100,"")</f>
        <v>105.05205479452054</v>
      </c>
      <c r="C316" s="2">
        <f>IF(净价!C316&lt;&gt;"",净价!C316+利息!C316*100,"")</f>
        <v>104.9541095890411</v>
      </c>
      <c r="D316" s="2">
        <f>IF(净价!D316&lt;&gt;"",净价!D316+利息!D316*100,"")</f>
        <v>101.15854794520548</v>
      </c>
      <c r="E316" s="2">
        <f>IF(净价!E316&lt;&gt;"",净价!E316+利息!E316*100,"")</f>
        <v>104.96164383561644</v>
      </c>
      <c r="F316" s="2">
        <f>IF(净价!F316&lt;&gt;"",净价!F316+利息!F316*100,"")</f>
        <v>106.34695890410958</v>
      </c>
    </row>
    <row r="317" spans="1:6" x14ac:dyDescent="0.15">
      <c r="A317" s="1">
        <v>42748</v>
      </c>
      <c r="B317" s="2">
        <f>IF(净价!B317&lt;&gt;"",净价!B317+利息!B317*100,"")</f>
        <v>104.95150684931507</v>
      </c>
      <c r="C317" s="2">
        <f>IF(净价!C317&lt;&gt;"",净价!C317+利息!C317*100,"")</f>
        <v>104.95739726027398</v>
      </c>
      <c r="D317" s="2">
        <f>IF(净价!D317&lt;&gt;"",净价!D317+利息!D317*100,"")</f>
        <v>101.17808219178082</v>
      </c>
      <c r="E317" s="2">
        <f>IF(净价!E317&lt;&gt;"",净价!E317+利息!E317*100,"")</f>
        <v>104.56082191780821</v>
      </c>
      <c r="F317" s="2">
        <f>IF(净价!F317&lt;&gt;"",净价!F317+利息!F317*100,"")</f>
        <v>106.37583561643837</v>
      </c>
    </row>
    <row r="318" spans="1:6" x14ac:dyDescent="0.15">
      <c r="A318" s="1">
        <v>42751</v>
      </c>
      <c r="B318" s="2">
        <f>IF(净价!B318&lt;&gt;"",净价!B318+利息!B318*100,"")</f>
        <v>104.95986301369862</v>
      </c>
      <c r="C318" s="2">
        <f>IF(净价!C318&lt;&gt;"",净价!C318+利息!C318*100,"")</f>
        <v>104.85726027397261</v>
      </c>
      <c r="D318" s="2">
        <f>IF(净价!D318&lt;&gt;"",净价!D318+利息!D318*100,"")</f>
        <v>101.10668493150685</v>
      </c>
      <c r="E318" s="2">
        <f>IF(净价!E318&lt;&gt;"",净价!E318+利息!E318*100,"")</f>
        <v>99.198356164383554</v>
      </c>
      <c r="F318" s="2">
        <f>IF(净价!F318&lt;&gt;"",净价!F318+利息!F318*100,"")</f>
        <v>106.46246575342467</v>
      </c>
    </row>
    <row r="319" spans="1:6" x14ac:dyDescent="0.15">
      <c r="A319" s="1">
        <v>42752</v>
      </c>
      <c r="B319" s="2">
        <f>IF(净价!B319&lt;&gt;"",净价!B319+利息!B319*100,"")</f>
        <v>105.06931506849315</v>
      </c>
      <c r="C319" s="2">
        <f>IF(净价!C319&lt;&gt;"",净价!C319+利息!C319*100,"")</f>
        <v>104.84054794520547</v>
      </c>
      <c r="D319" s="2">
        <f>IF(净价!D319&lt;&gt;"",净价!D319+利息!D319*100,"")</f>
        <v>101.18621917808218</v>
      </c>
      <c r="E319" s="2">
        <f>IF(净价!E319&lt;&gt;"",净价!E319+利息!E319*100,"")</f>
        <v>99.057534246575344</v>
      </c>
      <c r="F319" s="2">
        <f>IF(净价!F319&lt;&gt;"",净价!F319+利息!F319*100,"")</f>
        <v>106.46134246575343</v>
      </c>
    </row>
    <row r="320" spans="1:6" x14ac:dyDescent="0.15">
      <c r="A320" s="1">
        <v>42753</v>
      </c>
      <c r="B320" s="2">
        <f>IF(净价!B320&lt;&gt;"",净价!B320+利息!B320*100,"")</f>
        <v>105.22876712328767</v>
      </c>
      <c r="C320" s="2">
        <f>IF(净价!C320&lt;&gt;"",净价!C320+利息!C320*100,"")</f>
        <v>104.93383561643836</v>
      </c>
      <c r="D320" s="2">
        <f>IF(净价!D320&lt;&gt;"",净价!D320+利息!D320*100,"")</f>
        <v>101.18575342465753</v>
      </c>
      <c r="E320" s="2">
        <f>IF(净价!E320&lt;&gt;"",净价!E320+利息!E320*100,"")</f>
        <v>99.176712328767124</v>
      </c>
      <c r="F320" s="2">
        <f>IF(净价!F320&lt;&gt;"",净价!F320+利息!F320*100,"")</f>
        <v>106.42021917808219</v>
      </c>
    </row>
    <row r="321" spans="1:6" x14ac:dyDescent="0.15">
      <c r="A321" s="1">
        <v>42754</v>
      </c>
      <c r="B321" s="2">
        <f>IF(净价!B321&lt;&gt;"",净价!B321+利息!B321*100,"")</f>
        <v>105.0882191780822</v>
      </c>
      <c r="C321" s="2">
        <f>IF(净价!C321&lt;&gt;"",净价!C321+利息!C321*100,"")</f>
        <v>104.90712328767124</v>
      </c>
      <c r="D321" s="2">
        <f>IF(净价!D321&lt;&gt;"",净价!D321+利息!D321*100,"")</f>
        <v>101.18528767123289</v>
      </c>
      <c r="E321" s="2">
        <f>IF(净价!E321&lt;&gt;"",净价!E321+利息!E321*100,"")</f>
        <v>99.255890410958898</v>
      </c>
      <c r="F321" s="2">
        <f>IF(净价!F321&lt;&gt;"",净价!F321+利息!F321*100,"")</f>
        <v>106.41909589041096</v>
      </c>
    </row>
    <row r="322" spans="1:6" x14ac:dyDescent="0.15">
      <c r="A322" s="1">
        <v>42755</v>
      </c>
      <c r="B322" s="2">
        <f>IF(净价!B322&lt;&gt;"",净价!B322+利息!B322*100,"")</f>
        <v>105.27767123287671</v>
      </c>
      <c r="C322" s="2">
        <f>IF(净价!C322&lt;&gt;"",净价!C322+利息!C322*100,"")</f>
        <v>105.05041095890411</v>
      </c>
      <c r="D322" s="2">
        <f>IF(净价!D322&lt;&gt;"",净价!D322+利息!D322*100,"")</f>
        <v>101.34482191780822</v>
      </c>
      <c r="E322" s="2">
        <f>IF(净价!E322&lt;&gt;"",净价!E322+利息!E322*100,"")</f>
        <v>99.415068493150685</v>
      </c>
      <c r="F322" s="2">
        <f>IF(净价!F322&lt;&gt;"",净价!F322+利息!F322*100,"")</f>
        <v>106.45797260273973</v>
      </c>
    </row>
    <row r="323" spans="1:6" x14ac:dyDescent="0.15">
      <c r="A323" s="1">
        <v>42758</v>
      </c>
      <c r="B323" s="2">
        <f>IF(净价!B323&lt;&gt;"",净价!B323+利息!B323*100,"")</f>
        <v>105.31602739726029</v>
      </c>
      <c r="C323" s="2">
        <f>IF(净价!C323&lt;&gt;"",净价!C323+利息!C323*100,"")</f>
        <v>105.19027397260274</v>
      </c>
      <c r="D323" s="2">
        <f>IF(净价!D323&lt;&gt;"",净价!D323+利息!D323*100,"")</f>
        <v>101.51342465753424</v>
      </c>
      <c r="E323" s="2">
        <f>IF(净价!E323&lt;&gt;"",净价!E323+利息!E323*100,"")</f>
        <v>99.602602739726038</v>
      </c>
      <c r="F323" s="2">
        <f>IF(净价!F323&lt;&gt;"",净价!F323+利息!F323*100,"")</f>
        <v>105.33460273972602</v>
      </c>
    </row>
    <row r="324" spans="1:6" x14ac:dyDescent="0.15">
      <c r="A324" s="1">
        <v>42759</v>
      </c>
      <c r="B324" s="2">
        <f>IF(净价!B324&lt;&gt;"",净价!B324+利息!B324*100,"")</f>
        <v>105.5254794520548</v>
      </c>
      <c r="C324" s="2">
        <f>IF(净价!C324&lt;&gt;"",净价!C324+利息!C324*100,"")</f>
        <v>105.31356164383561</v>
      </c>
      <c r="D324" s="2">
        <f>IF(净价!D324&lt;&gt;"",净价!D324+利息!D324*100,"")</f>
        <v>101.64295890410959</v>
      </c>
      <c r="E324" s="2">
        <f>IF(净价!E324&lt;&gt;"",净价!E324+利息!E324*100,"")</f>
        <v>99.691780821917803</v>
      </c>
      <c r="F324" s="2">
        <f>IF(净价!F324&lt;&gt;"",净价!F324+利息!F324*100,"")</f>
        <v>105.4134794520548</v>
      </c>
    </row>
    <row r="325" spans="1:6" x14ac:dyDescent="0.15">
      <c r="A325" s="1">
        <v>42760</v>
      </c>
      <c r="B325" s="2">
        <f>IF(净价!B325&lt;&gt;"",净价!B325+利息!B325*100,"")</f>
        <v>105.72493150684932</v>
      </c>
      <c r="C325" s="2">
        <f>IF(净价!C325&lt;&gt;"",净价!C325+利息!C325*100,"")</f>
        <v>105.3468493150685</v>
      </c>
      <c r="D325" s="2">
        <f>IF(净价!D325&lt;&gt;"",净价!D325+利息!D325*100,"")</f>
        <v>101.68249315068493</v>
      </c>
      <c r="E325" s="2">
        <f>IF(净价!E325&lt;&gt;"",净价!E325+利息!E325*100,"")</f>
        <v>99.680958904109588</v>
      </c>
      <c r="F325" s="2">
        <f>IF(净价!F325&lt;&gt;"",净价!F325+利息!F325*100,"")</f>
        <v>105.41235616438357</v>
      </c>
    </row>
    <row r="326" spans="1:6" x14ac:dyDescent="0.15">
      <c r="A326" s="1">
        <v>42761</v>
      </c>
      <c r="B326" s="2">
        <f>IF(净价!B326&lt;&gt;"",净价!B326+利息!B326*100,"")</f>
        <v>106.07438356164383</v>
      </c>
      <c r="C326" s="2">
        <f>IF(净价!C326&lt;&gt;"",净价!C326+利息!C326*100,"")</f>
        <v>105.59013698630137</v>
      </c>
      <c r="D326" s="2">
        <f>IF(净价!D326&lt;&gt;"",净价!D326+利息!D326*100,"")</f>
        <v>101.81202739726027</v>
      </c>
      <c r="E326" s="2">
        <f>IF(净价!E326&lt;&gt;"",净价!E326+利息!E326*100,"")</f>
        <v>99.930136986301378</v>
      </c>
      <c r="F326" s="2">
        <f>IF(净价!F326&lt;&gt;"",净价!F326+利息!F326*100,"")</f>
        <v>105.38123287671233</v>
      </c>
    </row>
    <row r="327" spans="1:6" x14ac:dyDescent="0.15">
      <c r="A327" s="1">
        <v>42769</v>
      </c>
      <c r="B327" s="2">
        <f>IF(净价!B327&lt;&gt;"",净价!B327+利息!B327*100,"")</f>
        <v>106.24</v>
      </c>
      <c r="C327" s="2">
        <f>IF(净价!C327&lt;&gt;"",净价!C327+利息!C327*100,"")</f>
        <v>105.62643835616439</v>
      </c>
      <c r="D327" s="2">
        <f>IF(净价!D327&lt;&gt;"",净价!D327+利息!D327*100,"")</f>
        <v>101.84830136986302</v>
      </c>
      <c r="E327" s="2">
        <f>IF(净价!E327&lt;&gt;"",净价!E327+利息!E327*100,"")</f>
        <v>100.07356164383562</v>
      </c>
      <c r="F327" s="2">
        <f>IF(净价!F327&lt;&gt;"",净价!F327+利息!F327*100,"")</f>
        <v>105.34224657534246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9" sqref="J9"/>
    </sheetView>
  </sheetViews>
  <sheetFormatPr defaultRowHeight="13.5" x14ac:dyDescent="0.15"/>
  <cols>
    <col min="1" max="1" width="11.5" style="1" customWidth="1"/>
    <col min="9" max="13" width="9" style="9"/>
    <col min="14" max="14" width="9.5" bestFit="1" customWidth="1"/>
  </cols>
  <sheetData>
    <row r="1" spans="1:17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  <c r="M1">
        <v>124161</v>
      </c>
      <c r="N1">
        <v>124815</v>
      </c>
      <c r="O1">
        <v>124977</v>
      </c>
      <c r="P1">
        <v>127053</v>
      </c>
      <c r="Q1">
        <v>127099</v>
      </c>
    </row>
    <row r="2" spans="1:17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16</v>
      </c>
      <c r="I2" s="9" t="s">
        <v>17</v>
      </c>
      <c r="J2" s="9" t="s">
        <v>31</v>
      </c>
      <c r="K2" s="9" t="s">
        <v>32</v>
      </c>
      <c r="M2" t="s">
        <v>2</v>
      </c>
      <c r="N2" t="s">
        <v>4</v>
      </c>
      <c r="O2" t="s">
        <v>5</v>
      </c>
      <c r="P2" t="s">
        <v>6</v>
      </c>
      <c r="Q2" t="s">
        <v>7</v>
      </c>
    </row>
    <row r="3" spans="1:17" x14ac:dyDescent="0.15">
      <c r="A3" s="1">
        <v>42277</v>
      </c>
      <c r="B3" s="2"/>
      <c r="C3" s="2"/>
      <c r="D3" s="2"/>
      <c r="E3" s="2"/>
      <c r="F3" s="2"/>
      <c r="I3" s="9">
        <v>1</v>
      </c>
      <c r="J3" s="9">
        <f ca="1">IFERROR(AVERAGE(OFFSET(I3,0,0,-参数!B$9,1)),AVERAGE(I$3:I3))</f>
        <v>1</v>
      </c>
      <c r="K3" s="9" t="str">
        <f ca="1">IF(I3&gt;J3,"买","卖")</f>
        <v>卖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</row>
    <row r="4" spans="1:17" x14ac:dyDescent="0.15">
      <c r="A4" s="1">
        <v>42285</v>
      </c>
      <c r="B4" s="4">
        <f>IFERROR((全价!B4+IF(利息!B4&lt;利息!B3,参数!B$3*100,0))/全价!B3-1,"")</f>
        <v>-7.940518299284216E-4</v>
      </c>
      <c r="C4" s="4">
        <f>IFERROR((全价!C4+IF(利息!C4&lt;利息!C3,参数!C$3*100,0))/全价!C3-1,"")</f>
        <v>1.6669935281428128E-3</v>
      </c>
      <c r="D4" s="4">
        <f>IFERROR((全价!D4+IF(利息!D4&lt;利息!D3,参数!D$3*100,0))/全价!D3-1,"")</f>
        <v>-1.3293508556270206E-3</v>
      </c>
      <c r="E4" s="4">
        <f>IFERROR((全价!E4+IF(利息!E4&lt;利息!E3,参数!E$3*100,0))/全价!E3-1,"")</f>
        <v>1.460103328383644E-3</v>
      </c>
      <c r="F4" s="4">
        <f>IFERROR((全价!F4+IF(利息!F4&lt;利息!F3,参数!F$3*100,0))/全价!F3-1,"")</f>
        <v>-6.2608607831112773E-3</v>
      </c>
      <c r="H4" s="3">
        <f>AVERAGE(B4:F4)</f>
        <v>-1.0514333224280526E-3</v>
      </c>
      <c r="I4" s="9">
        <f>I3*(1+H4)</f>
        <v>0.99894856667757193</v>
      </c>
      <c r="J4" s="9">
        <f ca="1">IFERROR(AVERAGE(OFFSET(I4,0,0,-参数!B$9,1)),AVERAGE(I$3:I4))</f>
        <v>0.99947428333878596</v>
      </c>
      <c r="K4" s="9" t="str">
        <f t="shared" ref="K4:K67" ca="1" si="0">IF(I4&gt;J4,"买","卖")</f>
        <v>卖</v>
      </c>
      <c r="L4" s="9">
        <f ca="1">L3*(1+IF(K3="卖",E4,C4))</f>
        <v>1.0014601033283836</v>
      </c>
      <c r="M4" s="9">
        <f>M3*(1+B4)</f>
        <v>0.99920594817007158</v>
      </c>
      <c r="N4" s="9">
        <f>N3*(1+C4)</f>
        <v>1.0016669935281428</v>
      </c>
      <c r="O4" s="9">
        <f>O3*(1+D4)</f>
        <v>0.99867064914437298</v>
      </c>
      <c r="P4" s="9">
        <f>P3*(1+E4)</f>
        <v>1.0014601033283836</v>
      </c>
      <c r="Q4" s="9">
        <f>Q3*(1+F4)</f>
        <v>0.99373913921688872</v>
      </c>
    </row>
    <row r="5" spans="1:17" x14ac:dyDescent="0.15">
      <c r="A5" s="1">
        <v>42286</v>
      </c>
      <c r="B5" s="4">
        <f>IFERROR((全价!B5+IF(利息!B5&lt;利息!B4,参数!B$3*100,0))/全价!B4-1,"")</f>
        <v>1.8318987759813332E-4</v>
      </c>
      <c r="C5" s="4">
        <f>IFERROR((全价!C5+IF(利息!C5&lt;利息!C4,参数!C$3*100,0))/全价!C4-1,"")</f>
        <v>-4.2584434654918679E-3</v>
      </c>
      <c r="D5" s="4">
        <f>IFERROR((全价!D5+IF(利息!D5&lt;利息!D4,参数!D$3*100,0))/全价!D4-1,"")</f>
        <v>-1.5787706852071759E-3</v>
      </c>
      <c r="E5" s="4">
        <f>IFERROR((全价!E5+IF(利息!E5&lt;利息!E4,参数!E$3*100,0))/全价!E4-1,"")</f>
        <v>1.8224681686418442E-4</v>
      </c>
      <c r="F5" s="4">
        <f>IFERROR((全价!F5+IF(利息!F5&lt;利息!F4,参数!F$3*100,0))/全价!F4-1,"")</f>
        <v>1.7101691545626796E-3</v>
      </c>
      <c r="H5" s="3">
        <f t="shared" ref="H5:H68" si="1">AVERAGE(B5:F5)</f>
        <v>-7.5232166033480932E-4</v>
      </c>
      <c r="I5" s="9">
        <f t="shared" ref="I5:I68" si="2">I4*(1+H5)</f>
        <v>0.99819703603330001</v>
      </c>
      <c r="J5" s="9">
        <f ca="1">IFERROR(AVERAGE(OFFSET(I5,0,0,-参数!B$9,1)),AVERAGE(I$3:I5))</f>
        <v>0.99904853423695739</v>
      </c>
      <c r="K5" s="9" t="str">
        <f t="shared" ca="1" si="0"/>
        <v>卖</v>
      </c>
      <c r="L5" s="9">
        <f t="shared" ref="L5:L68" ca="1" si="3">L4*(1+IF(K4="卖",E5,C5))</f>
        <v>1.0016426162444316</v>
      </c>
      <c r="M5" s="9">
        <f t="shared" ref="M5:M21" si="4">M4*(1+B5)</f>
        <v>0.99938899258541214</v>
      </c>
      <c r="N5" s="9">
        <f t="shared" ref="N5:N21" si="5">N4*(1+C5)</f>
        <v>0.99740145126495405</v>
      </c>
      <c r="O5" s="9">
        <f t="shared" ref="O5:O21" si="6">O4*(1+D5)</f>
        <v>0.99709397719932702</v>
      </c>
      <c r="P5" s="9">
        <f t="shared" ref="P5:P21" si="7">P4*(1+E5)</f>
        <v>1.0016426162444316</v>
      </c>
      <c r="Q5" s="9">
        <f t="shared" ref="Q5:Q21" si="8">Q4*(1+F5)</f>
        <v>0.99543860124045913</v>
      </c>
    </row>
    <row r="6" spans="1:17" x14ac:dyDescent="0.15">
      <c r="A6" s="1">
        <v>42289</v>
      </c>
      <c r="B6" s="4">
        <f>IFERROR((全价!B6+IF(利息!B6&lt;利息!B5,参数!B$3*100,0))/全价!B5-1,"")</f>
        <v>2.0559942421842781E-3</v>
      </c>
      <c r="C6" s="4">
        <f>IFERROR((全价!C6+IF(利息!C6&lt;利息!C5,参数!C$3*100,0))/全价!C5-1,"")</f>
        <v>6.2675121663469113E-4</v>
      </c>
      <c r="D6" s="4">
        <f>IFERROR((全价!D6+IF(利息!D6&lt;利息!D5,参数!D$3*100,0))/全价!D5-1,"")</f>
        <v>-1.3116232284128282E-3</v>
      </c>
      <c r="E6" s="4">
        <f>IFERROR((全价!E6+IF(利息!E6&lt;利息!E5,参数!E$3*100,0))/全价!E5-1,"")</f>
        <v>5.4664082704136696E-4</v>
      </c>
      <c r="F6" s="4">
        <f>IFERROR((全价!F6+IF(利息!F6&lt;利息!F5,参数!F$3*100,0))/全价!F5-1,"")</f>
        <v>-6.0481973077286533E-4</v>
      </c>
      <c r="H6" s="3">
        <f t="shared" si="1"/>
        <v>2.6258866533492855E-4</v>
      </c>
      <c r="I6" s="9">
        <f t="shared" si="2"/>
        <v>0.99845915126073326</v>
      </c>
      <c r="J6" s="9">
        <f ca="1">IFERROR(AVERAGE(OFFSET(I6,0,0,-参数!B$9,1)),AVERAGE(I$3:I6))</f>
        <v>0.99890118849290133</v>
      </c>
      <c r="K6" s="9" t="str">
        <f t="shared" ca="1" si="0"/>
        <v>卖</v>
      </c>
      <c r="L6" s="9">
        <f t="shared" ca="1" si="3"/>
        <v>1.0021901549925754</v>
      </c>
      <c r="M6" s="9">
        <f t="shared" si="4"/>
        <v>1.00144373059987</v>
      </c>
      <c r="N6" s="9">
        <f t="shared" si="5"/>
        <v>0.99802657383800752</v>
      </c>
      <c r="O6" s="9">
        <f t="shared" si="6"/>
        <v>0.99578616557792188</v>
      </c>
      <c r="P6" s="9">
        <f t="shared" si="7"/>
        <v>1.0021901549925754</v>
      </c>
      <c r="Q6" s="9">
        <f t="shared" si="8"/>
        <v>0.99483654033365598</v>
      </c>
    </row>
    <row r="7" spans="1:17" x14ac:dyDescent="0.15">
      <c r="A7" s="1">
        <v>42290</v>
      </c>
      <c r="B7" s="4">
        <f>IFERROR((全价!B7+IF(利息!B7&lt;利息!B6,参数!B$3*100,0))/全价!B6-1,"")</f>
        <v>-1.2266890465550961E-3</v>
      </c>
      <c r="C7" s="4">
        <f>IFERROR((全价!C7+IF(利息!C7&lt;利息!C6,参数!C$3*100,0))/全价!C6-1,"")</f>
        <v>2.0878621519715423E-4</v>
      </c>
      <c r="D7" s="4">
        <f>IFERROR((全价!D7+IF(利息!D7&lt;利息!D6,参数!D$3*100,0))/全价!D6-1,"")</f>
        <v>9.2450793427811817E-4</v>
      </c>
      <c r="E7" s="4">
        <f>IFERROR((全价!E7+IF(利息!E7&lt;利息!E6,参数!E$3*100,0))/全价!E6-1,"")</f>
        <v>1.8211405803469916E-4</v>
      </c>
      <c r="F7" s="4">
        <f>IFERROR((全价!F7+IF(利息!F7&lt;利息!F6,参数!F$3*100,0))/全价!F6-1,"")</f>
        <v>1.8037832351769367E-3</v>
      </c>
      <c r="H7" s="3">
        <f t="shared" si="1"/>
        <v>3.7850047922636241E-4</v>
      </c>
      <c r="I7" s="9">
        <f t="shared" si="2"/>
        <v>0.99883706852797327</v>
      </c>
      <c r="J7" s="9">
        <f ca="1">IFERROR(AVERAGE(OFFSET(I7,0,0,-参数!B$9,1)),AVERAGE(I$3:I7))</f>
        <v>0.9988883644999158</v>
      </c>
      <c r="K7" s="9" t="str">
        <f t="shared" ca="1" si="0"/>
        <v>卖</v>
      </c>
      <c r="L7" s="9">
        <f t="shared" ca="1" si="3"/>
        <v>1.0023726679086236</v>
      </c>
      <c r="M7" s="9">
        <f t="shared" si="4"/>
        <v>1.000215270544802</v>
      </c>
      <c r="N7" s="9">
        <f t="shared" si="5"/>
        <v>0.99823494802902535</v>
      </c>
      <c r="O7" s="9">
        <f t="shared" si="6"/>
        <v>0.99670677778884309</v>
      </c>
      <c r="P7" s="9">
        <f t="shared" si="7"/>
        <v>1.0023726679086236</v>
      </c>
      <c r="Q7" s="9">
        <f t="shared" si="8"/>
        <v>0.99663100980685126</v>
      </c>
    </row>
    <row r="8" spans="1:17" x14ac:dyDescent="0.15">
      <c r="A8" s="1">
        <v>42291</v>
      </c>
      <c r="B8" s="4">
        <f>IFERROR((全价!B8+IF(利息!B8&lt;利息!B7,参数!B$3*100,0))/全价!B7-1,"")</f>
        <v>1.3119655641260497E-3</v>
      </c>
      <c r="C8" s="4">
        <f>IFERROR((全价!C8+IF(利息!C8&lt;利息!C7,参数!C$3*100,0))/全价!C7-1,"")</f>
        <v>2.0874263261294601E-4</v>
      </c>
      <c r="D8" s="4">
        <f>IFERROR((全价!D8+IF(利息!D8&lt;利息!D7,参数!D$3*100,0))/全价!D7-1,"")</f>
        <v>-9.7119689339009163E-5</v>
      </c>
      <c r="E8" s="4">
        <f>IFERROR((全价!E8+IF(利息!E8&lt;利息!E7,参数!E$3*100,0))/全价!E7-1,"")</f>
        <v>1.8208089854332421E-4</v>
      </c>
      <c r="F8" s="4">
        <f>IFERROR((全价!F8+IF(利息!F8&lt;利息!F7,参数!F$3*100,0))/全价!F7-1,"")</f>
        <v>1.1332351840402932E-3</v>
      </c>
      <c r="H8" s="3">
        <f t="shared" si="1"/>
        <v>5.4778091799672084E-4</v>
      </c>
      <c r="I8" s="9">
        <f t="shared" si="2"/>
        <v>0.99938421241430075</v>
      </c>
      <c r="J8" s="9">
        <f ca="1">IFERROR(AVERAGE(OFFSET(I8,0,0,-参数!B$9,1)),AVERAGE(I$3:I8))</f>
        <v>0.99897100581897991</v>
      </c>
      <c r="K8" s="9" t="str">
        <f t="shared" ca="1" si="0"/>
        <v>买</v>
      </c>
      <c r="L8" s="9">
        <f t="shared" ca="1" si="3"/>
        <v>1.0025551808246715</v>
      </c>
      <c r="M8" s="9">
        <f t="shared" si="4"/>
        <v>1.0015275185364698</v>
      </c>
      <c r="N8" s="9">
        <f t="shared" si="5"/>
        <v>0.99844332222004317</v>
      </c>
      <c r="O8" s="9">
        <f t="shared" si="6"/>
        <v>0.99660997793622219</v>
      </c>
      <c r="P8" s="9">
        <f t="shared" si="7"/>
        <v>1.0025551808246715</v>
      </c>
      <c r="Q8" s="9">
        <f t="shared" si="8"/>
        <v>0.99776042713266999</v>
      </c>
    </row>
    <row r="9" spans="1:17" x14ac:dyDescent="0.15">
      <c r="A9" s="1">
        <v>42292</v>
      </c>
      <c r="B9" s="4">
        <f>IFERROR((全价!B9+IF(利息!B9&lt;利息!B8,参数!B$3*100,0))/全价!B8-1,"")</f>
        <v>1.8276523805171863E-4</v>
      </c>
      <c r="C9" s="4">
        <f>IFERROR((全价!C9+IF(利息!C9&lt;利息!C8,参数!C$3*100,0))/全价!C8-1,"")</f>
        <v>2.2613157862430455E-2</v>
      </c>
      <c r="D9" s="4">
        <f>IFERROR((全价!D9+IF(利息!D9&lt;利息!D8,参数!D$3*100,0))/全价!D8-1,"")</f>
        <v>4.1719755021030203E-3</v>
      </c>
      <c r="E9" s="4">
        <f>IFERROR((全价!E9+IF(利息!E9&lt;利息!E8,参数!E$3*100,0))/全价!E8-1,"")</f>
        <v>1.8204775112495852E-4</v>
      </c>
      <c r="F9" s="4">
        <f>IFERROR((全价!F9+IF(利息!F9&lt;利息!F8,参数!F$3*100,0))/全价!F8-1,"")</f>
        <v>1.7974538244813765E-4</v>
      </c>
      <c r="H9" s="3">
        <f t="shared" si="1"/>
        <v>5.4659383472316584E-3</v>
      </c>
      <c r="I9" s="9">
        <f t="shared" si="2"/>
        <v>1.0048467849045541</v>
      </c>
      <c r="J9" s="9">
        <f ca="1">IFERROR(AVERAGE(OFFSET(I9,0,0,-参数!B$9,1)),AVERAGE(I$3:I9))</f>
        <v>0.99981040283120481</v>
      </c>
      <c r="K9" s="9" t="str">
        <f t="shared" ca="1" si="0"/>
        <v>买</v>
      </c>
      <c r="L9" s="9">
        <f t="shared" ca="1" si="3"/>
        <v>1.0252261193944574</v>
      </c>
      <c r="M9" s="9">
        <f t="shared" si="4"/>
        <v>1.0017105629518104</v>
      </c>
      <c r="N9" s="9">
        <f t="shared" si="5"/>
        <v>1.0210212786820945</v>
      </c>
      <c r="O9" s="9">
        <f t="shared" si="6"/>
        <v>1.0007678103493236</v>
      </c>
      <c r="P9" s="9">
        <f t="shared" si="7"/>
        <v>1.0027376937407193</v>
      </c>
      <c r="Q9" s="9">
        <f t="shared" si="8"/>
        <v>0.99793976996223654</v>
      </c>
    </row>
    <row r="10" spans="1:17" x14ac:dyDescent="0.15">
      <c r="A10" s="1">
        <v>42293</v>
      </c>
      <c r="B10" s="4">
        <f>IFERROR((全价!B10+IF(利息!B10&lt;利息!B9,参数!B$3*100,0))/全价!B9-1,"")</f>
        <v>-1.9302659263020772E-4</v>
      </c>
      <c r="C10" s="4">
        <f>IFERROR((全价!C10+IF(利息!C10&lt;利息!C9,参数!C$3*100,0))/全价!C9-1,"")</f>
        <v>-1.2941331828713376E-2</v>
      </c>
      <c r="D10" s="4">
        <f>IFERROR((全价!D10+IF(利息!D10&lt;利息!D9,参数!D$3*100,0))/全价!D9-1,"")</f>
        <v>2.7683267765032937E-3</v>
      </c>
      <c r="E10" s="4">
        <f>IFERROR((全价!E10+IF(利息!E10&lt;利息!E9,参数!E$3*100,0))/全价!E9-1,"")</f>
        <v>1.8201461577360689E-4</v>
      </c>
      <c r="F10" s="4">
        <f>IFERROR((全价!F10+IF(利息!F10&lt;利息!F9,参数!F$3*100,0))/全价!F9-1,"")</f>
        <v>6.5583536716895541E-3</v>
      </c>
      <c r="H10" s="3">
        <f t="shared" si="1"/>
        <v>-7.2513267147542579E-4</v>
      </c>
      <c r="I10" s="9">
        <f t="shared" si="2"/>
        <v>1.0041181376709929</v>
      </c>
      <c r="J10" s="9">
        <f ca="1">IFERROR(AVERAGE(OFFSET(I10,0,0,-参数!B$9,1)),AVERAGE(I$3:I10))</f>
        <v>1.0003488696861784</v>
      </c>
      <c r="K10" s="9" t="str">
        <f t="shared" ca="1" si="0"/>
        <v>买</v>
      </c>
      <c r="L10" s="9">
        <f t="shared" ca="1" si="3"/>
        <v>1.0119583279839095</v>
      </c>
      <c r="M10" s="9">
        <f t="shared" si="4"/>
        <v>1.0015172061750421</v>
      </c>
      <c r="N10" s="9">
        <f t="shared" si="5"/>
        <v>1.0078079035104923</v>
      </c>
      <c r="O10" s="9">
        <f t="shared" si="6"/>
        <v>1.0035382626757763</v>
      </c>
      <c r="P10" s="9">
        <f t="shared" si="7"/>
        <v>1.0029202066567673</v>
      </c>
      <c r="Q10" s="9">
        <f t="shared" si="8"/>
        <v>1.0044846119166935</v>
      </c>
    </row>
    <row r="11" spans="1:17" x14ac:dyDescent="0.15">
      <c r="A11" s="1">
        <v>42296</v>
      </c>
      <c r="B11" s="4">
        <f>IFERROR((全价!B11+IF(利息!B11&lt;利息!B10,参数!B$3*100,0))/全价!B10-1,"")</f>
        <v>6.4225910456983115E-4</v>
      </c>
      <c r="C11" s="4">
        <f>IFERROR((全价!C11+IF(利息!C11&lt;利息!C10,参数!C$3*100,0))/全价!C10-1,"")</f>
        <v>6.2027949064091814E-4</v>
      </c>
      <c r="D11" s="4">
        <f>IFERROR((全价!D11+IF(利息!D11&lt;利息!D10,参数!D$3*100,0))/全价!D10-1,"")</f>
        <v>-2.184051102633644E-3</v>
      </c>
      <c r="E11" s="4">
        <f>IFERROR((全价!E11+IF(利息!E11&lt;利息!E10,参数!E$3*100,0))/全价!E10-1,"")</f>
        <v>5.4594447744671371E-4</v>
      </c>
      <c r="F11" s="4">
        <f>IFERROR((全价!F11+IF(利息!F11&lt;利息!F10,参数!F$3*100,0))/全价!F10-1,"")</f>
        <v>-4.0043710432121626E-3</v>
      </c>
      <c r="H11" s="3">
        <f t="shared" si="1"/>
        <v>-8.7598781463766868E-4</v>
      </c>
      <c r="I11" s="9">
        <f t="shared" si="2"/>
        <v>1.0032385424179364</v>
      </c>
      <c r="J11" s="9">
        <f ca="1">IFERROR(AVERAGE(OFFSET(I11,0,0,-参数!B$9,1)),AVERAGE(I$3:I11))</f>
        <v>1.0006699444341516</v>
      </c>
      <c r="K11" s="9" t="str">
        <f t="shared" ca="1" si="0"/>
        <v>买</v>
      </c>
      <c r="L11" s="9">
        <f t="shared" ca="1" si="3"/>
        <v>1.0125860249801413</v>
      </c>
      <c r="M11" s="9">
        <f t="shared" si="4"/>
        <v>1.0021604397190913</v>
      </c>
      <c r="N11" s="9">
        <f t="shared" si="5"/>
        <v>1.0084330260835457</v>
      </c>
      <c r="O11" s="9">
        <f t="shared" si="6"/>
        <v>1.0013464838266442</v>
      </c>
      <c r="P11" s="9">
        <f t="shared" si="7"/>
        <v>1.0034677454049112</v>
      </c>
      <c r="Q11" s="9">
        <f t="shared" si="8"/>
        <v>1.000462282823382</v>
      </c>
    </row>
    <row r="12" spans="1:17" x14ac:dyDescent="0.15">
      <c r="A12" s="1">
        <v>42297</v>
      </c>
      <c r="B12" s="4">
        <f>IFERROR((全价!B12+IF(利息!B12&lt;利息!B11,参数!B$3*100,0))/全价!B11-1,"")</f>
        <v>-3.8073481819911326E-4</v>
      </c>
      <c r="C12" s="4">
        <f>IFERROR((全价!C12+IF(利息!C12&lt;利息!C11,参数!C$3*100,0))/全价!C11-1,"")</f>
        <v>1.6976614157915293E-2</v>
      </c>
      <c r="D12" s="4">
        <f>IFERROR((全价!D12+IF(利息!D12&lt;利息!D11,参数!D$3*100,0))/全价!D11-1,"")</f>
        <v>1.9312423549355806E-4</v>
      </c>
      <c r="E12" s="4">
        <f>IFERROR((全价!E12+IF(利息!E12&lt;利息!E11,参数!E$3*100,0))/全价!E11-1,"")</f>
        <v>1.8188219490244961E-4</v>
      </c>
      <c r="F12" s="4">
        <f>IFERROR((全价!F12+IF(利息!F12&lt;利息!F11,参数!F$3*100,0))/全价!F11-1,"")</f>
        <v>-1.0667138448883229E-5</v>
      </c>
      <c r="H12" s="3">
        <f t="shared" si="1"/>
        <v>3.3920437263326607E-3</v>
      </c>
      <c r="I12" s="9">
        <f t="shared" si="2"/>
        <v>1.0066415714217603</v>
      </c>
      <c r="J12" s="9">
        <f ca="1">IFERROR(AVERAGE(OFFSET(I12,0,0,-参数!B$9,1)),AVERAGE(I$3:I12))</f>
        <v>1.0012671071329122</v>
      </c>
      <c r="K12" s="9" t="str">
        <f t="shared" ca="1" si="0"/>
        <v>买</v>
      </c>
      <c r="L12" s="9">
        <f t="shared" ca="1" si="3"/>
        <v>1.0297763072279262</v>
      </c>
      <c r="M12" s="9">
        <f t="shared" si="4"/>
        <v>1.0017788823462686</v>
      </c>
      <c r="N12" s="9">
        <f t="shared" si="5"/>
        <v>1.025552804471465</v>
      </c>
      <c r="O12" s="9">
        <f t="shared" si="6"/>
        <v>1.0015398681007974</v>
      </c>
      <c r="P12" s="9">
        <f t="shared" si="7"/>
        <v>1.0036502583209592</v>
      </c>
      <c r="Q12" s="9">
        <f t="shared" si="8"/>
        <v>1.0004516107536983</v>
      </c>
    </row>
    <row r="13" spans="1:17" x14ac:dyDescent="0.15">
      <c r="A13" s="1">
        <v>42298</v>
      </c>
      <c r="B13" s="4">
        <f>IFERROR((全价!B13+IF(利息!B13&lt;利息!B12,参数!B$3*100,0))/全价!B12-1,"")</f>
        <v>-6.626794381509038E-4</v>
      </c>
      <c r="C13" s="4">
        <f>IFERROR((全价!C13+IF(利息!C13&lt;利息!C12,参数!C$3*100,0))/全价!C12-1,"")</f>
        <v>2.0318231309923718E-4</v>
      </c>
      <c r="D13" s="4">
        <f>IFERROR((全价!D13+IF(利息!D13&lt;利息!D12,参数!D$3*100,0))/全价!D12-1,"")</f>
        <v>1.9308694572450769E-4</v>
      </c>
      <c r="E13" s="4">
        <f>IFERROR((全价!E13+IF(利息!E13&lt;利息!E12,参数!E$3*100,0))/全价!E12-1,"")</f>
        <v>1.8184911978513796E-4</v>
      </c>
      <c r="F13" s="4">
        <f>IFERROR((全价!F13+IF(利息!F13&lt;利息!F12,参数!F$3*100,0))/全价!F12-1,"")</f>
        <v>1.7926187297701013E-4</v>
      </c>
      <c r="H13" s="3">
        <f t="shared" si="1"/>
        <v>1.894016268699783E-5</v>
      </c>
      <c r="I13" s="9">
        <f t="shared" si="2"/>
        <v>1.0066606373768905</v>
      </c>
      <c r="J13" s="9">
        <f ca="1">IFERROR(AVERAGE(OFFSET(I13,0,0,-参数!B$9,1)),AVERAGE(I$3:I13))</f>
        <v>1.001757428064183</v>
      </c>
      <c r="K13" s="9" t="str">
        <f t="shared" ca="1" si="0"/>
        <v>买</v>
      </c>
      <c r="L13" s="9">
        <f t="shared" ca="1" si="3"/>
        <v>1.0299855395600035</v>
      </c>
      <c r="M13" s="9">
        <f t="shared" si="4"/>
        <v>1.0011150240793638</v>
      </c>
      <c r="N13" s="9">
        <f t="shared" si="5"/>
        <v>1.025761178662483</v>
      </c>
      <c r="O13" s="9">
        <f t="shared" si="6"/>
        <v>1.0017332523749503</v>
      </c>
      <c r="P13" s="9">
        <f t="shared" si="7"/>
        <v>1.003832771237007</v>
      </c>
      <c r="Q13" s="9">
        <f t="shared" si="8"/>
        <v>1.0006309535832649</v>
      </c>
    </row>
    <row r="14" spans="1:17" x14ac:dyDescent="0.15">
      <c r="A14" s="1">
        <v>42299</v>
      </c>
      <c r="B14" s="4">
        <f>IFERROR((全价!B14+IF(利息!B14&lt;利息!B13,参数!B$3*100,0))/全价!B13-1,"")</f>
        <v>9.3480447006522027E-4</v>
      </c>
      <c r="C14" s="4">
        <f>IFERROR((全价!C14+IF(利息!C14&lt;利息!C13,参数!C$3*100,0))/全价!C13-1,"")</f>
        <v>-1.1921989061452587E-2</v>
      </c>
      <c r="D14" s="4">
        <f>IFERROR((全价!D14+IF(利息!D14&lt;利息!D13,参数!D$3*100,0))/全价!D13-1,"")</f>
        <v>-2.6729121258478594E-3</v>
      </c>
      <c r="E14" s="4">
        <f>IFERROR((全价!E14+IF(利息!E14&lt;利息!E13,参数!E$3*100,0))/全价!E13-1,"")</f>
        <v>1.8181605669553846E-4</v>
      </c>
      <c r="F14" s="4">
        <f>IFERROR((全价!F14+IF(利息!F14&lt;利息!F13,参数!F$3*100,0))/全价!F13-1,"")</f>
        <v>-1.066534034921407E-5</v>
      </c>
      <c r="H14" s="3">
        <f t="shared" si="1"/>
        <v>-2.6977892001777805E-3</v>
      </c>
      <c r="I14" s="9">
        <f t="shared" si="2"/>
        <v>1.003944879181131</v>
      </c>
      <c r="J14" s="9">
        <f ca="1">IFERROR(AVERAGE(OFFSET(I14,0,0,-参数!B$9,1)),AVERAGE(I$3:I14))</f>
        <v>1.001939715657262</v>
      </c>
      <c r="K14" s="9" t="str">
        <f t="shared" ca="1" si="0"/>
        <v>买</v>
      </c>
      <c r="L14" s="9">
        <f t="shared" ca="1" si="3"/>
        <v>1.0177060632239148</v>
      </c>
      <c r="M14" s="9">
        <f t="shared" si="4"/>
        <v>1.0020508708789226</v>
      </c>
      <c r="N14" s="9">
        <f t="shared" si="5"/>
        <v>1.0135320651108062</v>
      </c>
      <c r="O14" s="9">
        <f t="shared" si="6"/>
        <v>0.99905570741781224</v>
      </c>
      <c r="P14" s="9">
        <f t="shared" si="7"/>
        <v>1.004015284153055</v>
      </c>
      <c r="Q14" s="9">
        <f t="shared" si="8"/>
        <v>1.000620281513581</v>
      </c>
    </row>
    <row r="15" spans="1:17" x14ac:dyDescent="0.15">
      <c r="A15" s="1">
        <v>42300</v>
      </c>
      <c r="B15" s="4">
        <f>IFERROR((全价!B15+IF(利息!B15&lt;利息!B14,参数!B$3*100,0))/全价!B14-1,"")</f>
        <v>-3.0101922020585592E-3</v>
      </c>
      <c r="C15" s="4">
        <f>IFERROR((全价!C15+IF(利息!C15&lt;利息!C14,参数!C$3*100,0))/全价!C14-1,"")</f>
        <v>1.3448142414860698E-2</v>
      </c>
      <c r="D15" s="4">
        <f>IFERROR((全价!D15+IF(利息!D15&lt;利息!D14,参数!D$3*100,0))/全价!D14-1,"")</f>
        <v>1.1844783652843471E-3</v>
      </c>
      <c r="E15" s="4">
        <f>IFERROR((全价!E15+IF(利息!E15&lt;利息!E14,参数!E$3*100,0))/全价!E14-1,"")</f>
        <v>1.8178300562610161E-4</v>
      </c>
      <c r="F15" s="4">
        <f>IFERROR((全价!F15+IF(利息!F15&lt;利息!F14,参数!F$3*100,0))/全价!F14-1,"")</f>
        <v>4.1670709567460662E-3</v>
      </c>
      <c r="H15" s="3">
        <f t="shared" si="1"/>
        <v>3.1942565080917305E-3</v>
      </c>
      <c r="I15" s="9">
        <f t="shared" si="2"/>
        <v>1.0071517366452207</v>
      </c>
      <c r="J15" s="9">
        <f ca="1">IFERROR(AVERAGE(OFFSET(I15,0,0,-参数!B$9,1)),AVERAGE(I$3:I15))</f>
        <v>1.0023406403486435</v>
      </c>
      <c r="K15" s="9" t="str">
        <f t="shared" ca="1" si="0"/>
        <v>买</v>
      </c>
      <c r="L15" s="9">
        <f t="shared" ca="1" si="3"/>
        <v>1.0313923192986172</v>
      </c>
      <c r="M15" s="9">
        <f t="shared" si="4"/>
        <v>0.99903450516133696</v>
      </c>
      <c r="N15" s="9">
        <f t="shared" si="5"/>
        <v>1.0271621886644442</v>
      </c>
      <c r="O15" s="9">
        <f t="shared" si="6"/>
        <v>1.0002390672889625</v>
      </c>
      <c r="P15" s="9">
        <f t="shared" si="7"/>
        <v>1.0041977970691029</v>
      </c>
      <c r="Q15" s="9">
        <f t="shared" si="8"/>
        <v>1.0047899372274072</v>
      </c>
    </row>
    <row r="16" spans="1:17" x14ac:dyDescent="0.15">
      <c r="A16" s="1">
        <v>42303</v>
      </c>
      <c r="B16" s="4">
        <f>IFERROR((全价!B16+IF(利息!B16&lt;利息!B15,参数!B$3*100,0))/全价!B15-1,"")</f>
        <v>1.1148113788179703E-3</v>
      </c>
      <c r="C16" s="4">
        <f>IFERROR((全价!C16+IF(利息!C16&lt;利息!C15,参数!C$3*100,0))/全价!C15-1,"")</f>
        <v>6.0859188544148957E-4</v>
      </c>
      <c r="D16" s="4">
        <f>IFERROR((全价!D16+IF(利息!D16&lt;利息!D15,参数!D$3*100,0))/全价!D15-1,"")</f>
        <v>2.4605182273313986E-3</v>
      </c>
      <c r="E16" s="4">
        <f>IFERROR((全价!E16+IF(利息!E16&lt;利息!E15,参数!E$3*100,0))/全价!E15-1,"")</f>
        <v>5.4524989971294069E-4</v>
      </c>
      <c r="F16" s="4">
        <f>IFERROR((全价!F16+IF(利息!F16&lt;利息!F15,参数!F$3*100,0))/全价!F15-1,"")</f>
        <v>1.1027908873257886E-3</v>
      </c>
      <c r="H16" s="3">
        <f t="shared" si="1"/>
        <v>1.1663924557259175E-3</v>
      </c>
      <c r="I16" s="9">
        <f t="shared" si="2"/>
        <v>1.008326470832615</v>
      </c>
      <c r="J16" s="9">
        <f ca="1">IFERROR(AVERAGE(OFFSET(I16,0,0,-参数!B$9,1)),AVERAGE(I$3:I16))</f>
        <v>1.0027681996689271</v>
      </c>
      <c r="K16" s="9" t="str">
        <f t="shared" ca="1" si="0"/>
        <v>买</v>
      </c>
      <c r="L16" s="9">
        <f t="shared" ca="1" si="3"/>
        <v>1.032020016294849</v>
      </c>
      <c r="M16" s="9">
        <f t="shared" si="4"/>
        <v>1.0001482401955226</v>
      </c>
      <c r="N16" s="9">
        <f t="shared" si="5"/>
        <v>1.0277873112374978</v>
      </c>
      <c r="O16" s="9">
        <f t="shared" si="6"/>
        <v>1.002700173745716</v>
      </c>
      <c r="P16" s="9">
        <f t="shared" si="7"/>
        <v>1.0047453358172469</v>
      </c>
      <c r="Q16" s="9">
        <f t="shared" si="8"/>
        <v>1.0058980104138582</v>
      </c>
    </row>
    <row r="17" spans="1:17" x14ac:dyDescent="0.15">
      <c r="A17" s="1">
        <v>42304</v>
      </c>
      <c r="B17" s="4">
        <f>IFERROR((全价!B17+IF(利息!B17&lt;利息!B16,参数!B$3*100,0))/全价!B16-1,"")</f>
        <v>1.8301728482250645E-4</v>
      </c>
      <c r="C17" s="4">
        <f>IFERROR((全价!C17+IF(利息!C17&lt;利息!C16,参数!C$3*100,0))/全价!C16-1,"")</f>
        <v>2.0274057554470204E-4</v>
      </c>
      <c r="D17" s="4">
        <f>IFERROR((全价!D17+IF(利息!D17&lt;利息!D16,参数!D$3*100,0))/全价!D16-1,"")</f>
        <v>8.8398029167535697E-4</v>
      </c>
      <c r="E17" s="4">
        <f>IFERROR((全价!E17+IF(利息!E17&lt;利息!E16,参数!E$3*100,0))/全价!E16-1,"")</f>
        <v>1.8165092142430339E-4</v>
      </c>
      <c r="F17" s="4">
        <f>IFERROR((全价!F17+IF(利息!F17&lt;利息!F16,参数!F$3*100,0))/全价!F16-1,"")</f>
        <v>4.616424067196423E-4</v>
      </c>
      <c r="H17" s="3">
        <f t="shared" si="1"/>
        <v>3.8260629603730222E-4</v>
      </c>
      <c r="I17" s="9">
        <f t="shared" si="2"/>
        <v>1.0087122628888165</v>
      </c>
      <c r="J17" s="9">
        <f ca="1">IFERROR(AVERAGE(OFFSET(I17,0,0,-参数!B$9,1)),AVERAGE(I$3:I17))</f>
        <v>1.0031644705502532</v>
      </c>
      <c r="K17" s="9" t="str">
        <f t="shared" ca="1" si="0"/>
        <v>买</v>
      </c>
      <c r="L17" s="9">
        <f t="shared" ca="1" si="3"/>
        <v>1.0322292486269262</v>
      </c>
      <c r="M17" s="9">
        <f t="shared" si="4"/>
        <v>1.0003312846108632</v>
      </c>
      <c r="N17" s="9">
        <f t="shared" si="5"/>
        <v>1.0279956854285157</v>
      </c>
      <c r="O17" s="9">
        <f t="shared" si="6"/>
        <v>1.0035865409377667</v>
      </c>
      <c r="P17" s="9">
        <f t="shared" si="7"/>
        <v>1.0049278487332949</v>
      </c>
      <c r="Q17" s="9">
        <f t="shared" si="8"/>
        <v>1.0063623755923001</v>
      </c>
    </row>
    <row r="18" spans="1:17" x14ac:dyDescent="0.15">
      <c r="A18" s="1">
        <v>42305</v>
      </c>
      <c r="B18" s="4">
        <f>IFERROR((全价!B18+IF(利息!B18&lt;利息!B17,参数!B$3*100,0))/全价!B17-1,"")</f>
        <v>3.7112206436651363E-4</v>
      </c>
      <c r="C18" s="4">
        <f>IFERROR((全价!C18+IF(利息!C18&lt;利息!C17,参数!C$3*100,0))/全价!C17-1,"")</f>
        <v>2.0269948013540429E-4</v>
      </c>
      <c r="D18" s="4">
        <f>IFERROR((全价!D18+IF(利息!D18&lt;利息!D17,参数!D$3*100,0))/全价!D17-1,"")</f>
        <v>9.4049402421525485E-5</v>
      </c>
      <c r="E18" s="4">
        <f>IFERROR((全价!E18+IF(利息!E18&lt;利息!E17,参数!E$3*100,0))/全价!E17-1,"")</f>
        <v>1.8161793035997853E-4</v>
      </c>
      <c r="F18" s="4">
        <f>IFERROR((全价!F18+IF(利息!F18&lt;利息!F17,参数!F$3*100,0))/全价!F17-1,"")</f>
        <v>-1.9941819547464323E-4</v>
      </c>
      <c r="H18" s="3">
        <f t="shared" si="1"/>
        <v>1.3001413636175573E-4</v>
      </c>
      <c r="I18" s="9">
        <f t="shared" si="2"/>
        <v>1.0088434097425136</v>
      </c>
      <c r="J18" s="9">
        <f ca="1">IFERROR(AVERAGE(OFFSET(I18,0,0,-参数!B$9,1)),AVERAGE(I$3:I18))</f>
        <v>1.0035194042497695</v>
      </c>
      <c r="K18" s="9" t="str">
        <f t="shared" ca="1" si="0"/>
        <v>买</v>
      </c>
      <c r="L18" s="9">
        <f t="shared" ca="1" si="3"/>
        <v>1.0324384809590035</v>
      </c>
      <c r="M18" s="9">
        <f t="shared" si="4"/>
        <v>1.0007025296222585</v>
      </c>
      <c r="N18" s="9">
        <f t="shared" si="5"/>
        <v>1.0282040596195334</v>
      </c>
      <c r="O18" s="9">
        <f t="shared" si="6"/>
        <v>1.0036809276522201</v>
      </c>
      <c r="P18" s="9">
        <f t="shared" si="7"/>
        <v>1.0051103616493429</v>
      </c>
      <c r="Q18" s="9">
        <f t="shared" si="8"/>
        <v>1.006161688623366</v>
      </c>
    </row>
    <row r="19" spans="1:17" x14ac:dyDescent="0.15">
      <c r="A19" s="1">
        <v>42306</v>
      </c>
      <c r="B19" s="4">
        <f>IFERROR((全价!B19+IF(利息!B19&lt;利息!B18,参数!B$3*100,0))/全价!B18-1,"")</f>
        <v>-3.8128950565052833E-4</v>
      </c>
      <c r="C19" s="4">
        <f>IFERROR((全价!C19+IF(利息!C19&lt;利息!C18,参数!C$3*100,0))/全价!C18-1,"")</f>
        <v>2.0265840138278257E-4</v>
      </c>
      <c r="D19" s="4">
        <f>IFERROR((全价!D19+IF(利息!D19&lt;利息!D18,参数!D$3*100,0))/全价!D18-1,"")</f>
        <v>1.1790199838888071E-3</v>
      </c>
      <c r="E19" s="4">
        <f>IFERROR((全价!E19+IF(利息!E19&lt;利息!E18,参数!E$3*100,0))/全价!E18-1,"")</f>
        <v>1.8158495127673646E-4</v>
      </c>
      <c r="F19" s="4">
        <f>IFERROR((全价!F19+IF(利息!F19&lt;利息!F18,参数!F$3*100,0))/全价!F18-1,"")</f>
        <v>1.7824454219872443E-4</v>
      </c>
      <c r="H19" s="3">
        <f t="shared" si="1"/>
        <v>2.7204367461930445E-4</v>
      </c>
      <c r="I19" s="9">
        <f t="shared" si="2"/>
        <v>1.0091178592108154</v>
      </c>
      <c r="J19" s="9">
        <f ca="1">IFERROR(AVERAGE(OFFSET(I19,0,0,-参数!B$9,1)),AVERAGE(I$3:I19))</f>
        <v>1.0038487251298309</v>
      </c>
      <c r="K19" s="9" t="str">
        <f t="shared" ca="1" si="0"/>
        <v>买</v>
      </c>
      <c r="L19" s="9">
        <f t="shared" ca="1" si="3"/>
        <v>1.0326477132910807</v>
      </c>
      <c r="M19" s="9">
        <f t="shared" si="4"/>
        <v>1.0003209722494355</v>
      </c>
      <c r="N19" s="9">
        <f t="shared" si="5"/>
        <v>1.0284124338105511</v>
      </c>
      <c r="O19" s="9">
        <f t="shared" si="6"/>
        <v>1.00486428752337</v>
      </c>
      <c r="P19" s="9">
        <f t="shared" si="7"/>
        <v>1.0052928745653906</v>
      </c>
      <c r="Q19" s="9">
        <f t="shared" si="8"/>
        <v>1.0063410314529326</v>
      </c>
    </row>
    <row r="20" spans="1:17" x14ac:dyDescent="0.15">
      <c r="A20" s="1">
        <v>42307</v>
      </c>
      <c r="B20" s="4">
        <f>IFERROR((全价!B20+IF(利息!B20&lt;利息!B19,参数!B$3*100,0))/全价!B19-1,"")</f>
        <v>3.7112589028343024E-4</v>
      </c>
      <c r="C20" s="4">
        <f>IFERROR((全价!C20+IF(利息!C20&lt;利息!C19,参数!C$3*100,0))/全价!C19-1,"")</f>
        <v>2.0261733927684489E-4</v>
      </c>
      <c r="D20" s="4">
        <f>IFERROR((全价!D20+IF(利息!D20&lt;利息!D19,参数!D$3*100,0))/全价!D19-1,"")</f>
        <v>4.880031655427608E-4</v>
      </c>
      <c r="E20" s="4">
        <f>IFERROR((全价!E20+IF(利息!E20&lt;利息!E19,参数!E$3*100,0))/全价!E19-1,"")</f>
        <v>1.8155198416880403E-4</v>
      </c>
      <c r="F20" s="4">
        <f>IFERROR((全价!F20+IF(利息!F20&lt;利息!F19,参数!F$3*100,0))/全价!F19-1,"")</f>
        <v>6.5025677900454326E-4</v>
      </c>
      <c r="H20" s="3">
        <f t="shared" si="1"/>
        <v>3.7871103165527665E-4</v>
      </c>
      <c r="I20" s="9">
        <f t="shared" si="2"/>
        <v>1.0095000232763389</v>
      </c>
      <c r="J20" s="9">
        <f ca="1">IFERROR(AVERAGE(OFFSET(I20,0,0,-参数!B$9,1)),AVERAGE(I$3:I20))</f>
        <v>1.0041626861379702</v>
      </c>
      <c r="K20" s="9" t="str">
        <f t="shared" ca="1" si="0"/>
        <v>买</v>
      </c>
      <c r="L20" s="9">
        <f t="shared" ca="1" si="3"/>
        <v>1.032856945623158</v>
      </c>
      <c r="M20" s="9">
        <f t="shared" si="4"/>
        <v>1.0006922172608308</v>
      </c>
      <c r="N20" s="9">
        <f t="shared" si="5"/>
        <v>1.0286208080015691</v>
      </c>
      <c r="O20" s="9">
        <f t="shared" si="6"/>
        <v>1.0053546644766223</v>
      </c>
      <c r="P20" s="9">
        <f t="shared" si="7"/>
        <v>1.0054753874814388</v>
      </c>
      <c r="Q20" s="9">
        <f t="shared" si="8"/>
        <v>1.0069954115306252</v>
      </c>
    </row>
    <row r="21" spans="1:17" x14ac:dyDescent="0.15">
      <c r="A21" s="1">
        <v>42310</v>
      </c>
      <c r="B21" s="4">
        <f>IFERROR((全价!B21+IF(利息!B21&lt;利息!B20,参数!B$3*100,0))/全价!B20-1,"")</f>
        <v>7.8577363278764523E-5</v>
      </c>
      <c r="C21" s="4">
        <f>IFERROR((全价!C21+IF(利息!C21&lt;利息!C20,参数!C$3*100,0))/全价!C20-1,"")</f>
        <v>-2.6215755669156682E-4</v>
      </c>
      <c r="D21" s="4">
        <f>IFERROR((全价!D21+IF(利息!D21&lt;利息!D20,参数!D$3*100,0))/全价!D20-1,"")</f>
        <v>1.2663548351066201E-3</v>
      </c>
      <c r="E21" s="4">
        <f>IFERROR((全价!E21+IF(利息!E21&lt;利息!E20,参数!E$3*100,0))/全价!E20-1,"")</f>
        <v>5.4455708708633921E-4</v>
      </c>
      <c r="F21" s="4">
        <f>IFERROR((全价!F21+IF(利息!F21&lt;利息!F20,参数!F$3*100,0))/全价!F20-1,"")</f>
        <v>-2.6735224090702614E-3</v>
      </c>
      <c r="H21" s="3">
        <f t="shared" si="1"/>
        <v>-2.0923813605802088E-4</v>
      </c>
      <c r="I21" s="9">
        <f t="shared" si="2"/>
        <v>1.0092887973731182</v>
      </c>
      <c r="J21" s="9">
        <f ca="1">IFERROR(AVERAGE(OFFSET(I21,0,0,-参数!B$9,1)),AVERAGE(I$3:I21))</f>
        <v>1.0044324814661358</v>
      </c>
      <c r="K21" s="9" t="str">
        <f t="shared" ca="1" si="0"/>
        <v>买</v>
      </c>
      <c r="L21" s="9">
        <f t="shared" ca="1" si="3"/>
        <v>1.0325861743698814</v>
      </c>
      <c r="M21" s="9">
        <f t="shared" si="4"/>
        <v>1.0007708490167166</v>
      </c>
      <c r="N21" s="9">
        <f t="shared" si="5"/>
        <v>1.0283511472837812</v>
      </c>
      <c r="O21" s="9">
        <f t="shared" si="6"/>
        <v>1.0066278002169793</v>
      </c>
      <c r="P21" s="9">
        <f t="shared" si="7"/>
        <v>1.0060229262295828</v>
      </c>
      <c r="Q21" s="9">
        <f t="shared" si="8"/>
        <v>1.0043031867320671</v>
      </c>
    </row>
    <row r="22" spans="1:17" x14ac:dyDescent="0.15">
      <c r="A22" s="1">
        <v>42311</v>
      </c>
      <c r="B22" s="4">
        <f>IFERROR((全价!B22+IF(利息!B22&lt;利息!B21,参数!B$3*100,0))/全价!B21-1,"")</f>
        <v>-3.8602926970011664E-3</v>
      </c>
      <c r="C22" s="4">
        <f>IFERROR((全价!C22+IF(利息!C22&lt;利息!C21,参数!C$3*100,0))/全价!C21-1,"")</f>
        <v>2.0262941463933259E-4</v>
      </c>
      <c r="D22" s="4">
        <f>IFERROR((全价!D22+IF(利息!D22&lt;利息!D21,参数!D$3*100,0))/全价!D21-1,"")</f>
        <v>1.9211100082006105E-4</v>
      </c>
      <c r="E22" s="4">
        <f>IFERROR((全价!E22+IF(利息!E22&lt;利息!E21,参数!E$3*100,0))/全价!E21-1,"")</f>
        <v>1.8142023535383522E-4</v>
      </c>
      <c r="F22" s="4">
        <f>IFERROR((全价!F22+IF(利息!F22&lt;利息!F21,参数!F$3*100,0))/全价!F21-1,"")</f>
        <v>3.4895872210196632E-3</v>
      </c>
      <c r="H22" s="3">
        <f t="shared" si="1"/>
        <v>4.1091034966345144E-5</v>
      </c>
      <c r="I22" s="9">
        <f t="shared" si="2"/>
        <v>1.0093302700943823</v>
      </c>
      <c r="J22" s="9">
        <f ca="1">IFERROR(AVERAGE(OFFSET(I22,0,0,-参数!B$9,1)),AVERAGE(I$3:I22))</f>
        <v>1.004677370897548</v>
      </c>
      <c r="K22" s="9" t="str">
        <f t="shared" ca="1" si="0"/>
        <v>买</v>
      </c>
      <c r="L22" s="9">
        <f t="shared" ca="1" si="3"/>
        <v>1.0327954067019587</v>
      </c>
      <c r="M22" s="9">
        <f t="shared" ref="M22:M85" si="9">M21*(1+B22)</f>
        <v>0.99690758061688578</v>
      </c>
      <c r="N22" s="9">
        <f t="shared" ref="N22:N85" si="10">N21*(1+C22)</f>
        <v>1.0285595214747989</v>
      </c>
      <c r="O22" s="9">
        <f t="shared" ref="O22:O85" si="11">O21*(1+D22)</f>
        <v>1.0068211844911323</v>
      </c>
      <c r="P22" s="9">
        <f t="shared" ref="P22:P85" si="12">P21*(1+E22)</f>
        <v>1.0062054391456308</v>
      </c>
      <c r="Q22" s="9">
        <f t="shared" ref="Q22:Q85" si="13">Q21*(1+F22)</f>
        <v>1.0078077902985165</v>
      </c>
    </row>
    <row r="23" spans="1:17" x14ac:dyDescent="0.15">
      <c r="A23" s="1">
        <v>42312</v>
      </c>
      <c r="B23" s="4">
        <f>IFERROR((全价!B23+IF(利息!B23&lt;利息!B22,参数!B$3*100,0))/全价!B22-1,"")</f>
        <v>-1.9874083393567332E-3</v>
      </c>
      <c r="C23" s="4">
        <f>IFERROR((全价!C23+IF(利息!C23&lt;利息!C22,参数!C$3*100,0))/全价!C22-1,"")</f>
        <v>2.0258836427777815E-4</v>
      </c>
      <c r="D23" s="4">
        <f>IFERROR((全价!D23+IF(利息!D23&lt;利息!D22,参数!D$3*100,0))/全价!D22-1,"")</f>
        <v>-4.962138773402236E-4</v>
      </c>
      <c r="E23" s="4">
        <f>IFERROR((全价!E23+IF(利息!E23&lt;利息!E22,参数!E$3*100,0))/全价!E22-1,"")</f>
        <v>1.8138732802208679E-4</v>
      </c>
      <c r="F23" s="4">
        <f>IFERROR((全价!F23+IF(利息!F23&lt;利息!F22,参数!F$3*100,0))/全价!F22-1,"")</f>
        <v>1.7795340668413928E-4</v>
      </c>
      <c r="H23" s="3">
        <f t="shared" si="1"/>
        <v>-3.8433862354259052E-4</v>
      </c>
      <c r="I23" s="9">
        <f t="shared" si="2"/>
        <v>1.0089423454876743</v>
      </c>
      <c r="J23" s="9">
        <f ca="1">IFERROR(AVERAGE(OFFSET(I23,0,0,-参数!B$9,1)),AVERAGE(I$3:I23))</f>
        <v>1.0048804649256493</v>
      </c>
      <c r="K23" s="9" t="str">
        <f t="shared" ca="1" si="0"/>
        <v>买</v>
      </c>
      <c r="L23" s="9">
        <f t="shared" ca="1" si="3"/>
        <v>1.0330046390340359</v>
      </c>
      <c r="M23" s="9">
        <f t="shared" si="9"/>
        <v>0.9949263181775998</v>
      </c>
      <c r="N23" s="9">
        <f t="shared" si="10"/>
        <v>1.0287678956658168</v>
      </c>
      <c r="O23" s="9">
        <f t="shared" si="11"/>
        <v>1.0063215858473877</v>
      </c>
      <c r="P23" s="9">
        <f t="shared" si="12"/>
        <v>1.0063879520616787</v>
      </c>
      <c r="Q23" s="9">
        <f t="shared" si="13"/>
        <v>1.007987133128083</v>
      </c>
    </row>
    <row r="24" spans="1:17" x14ac:dyDescent="0.15">
      <c r="A24" s="1">
        <v>42313</v>
      </c>
      <c r="B24" s="4">
        <f>IFERROR((全价!B24+IF(利息!B24&lt;利息!B23,参数!B$3*100,0))/全价!B23-1,"")</f>
        <v>2.7855802817189357E-4</v>
      </c>
      <c r="C24" s="4">
        <f>IFERROR((全价!C24+IF(利息!C24&lt;利息!C23,参数!C$3*100,0))/全价!C23-1,"")</f>
        <v>2.0254733054536622E-4</v>
      </c>
      <c r="D24" s="4">
        <f>IFERROR((全价!D24+IF(利息!D24&lt;利息!D23,参数!D$3*100,0))/全价!D23-1,"")</f>
        <v>-6.9321156671475759E-4</v>
      </c>
      <c r="E24" s="4">
        <f>IFERROR((全价!E24+IF(利息!E24&lt;利息!E23,参数!E$3*100,0))/全价!E23-1,"")</f>
        <v>1.8135443262612405E-4</v>
      </c>
      <c r="F24" s="4">
        <f>IFERROR((全价!F24+IF(利息!F24&lt;利息!F23,参数!F$3*100,0))/全价!F23-1,"")</f>
        <v>-2.6497170166266404E-3</v>
      </c>
      <c r="H24" s="3">
        <f t="shared" si="1"/>
        <v>-5.3609375839960285E-4</v>
      </c>
      <c r="I24" s="9">
        <f t="shared" si="2"/>
        <v>1.0084014577936733</v>
      </c>
      <c r="J24" s="9">
        <f ca="1">IFERROR(AVERAGE(OFFSET(I24,0,0,-参数!B$9,1)),AVERAGE(I$3:I24))</f>
        <v>1.0050405100560142</v>
      </c>
      <c r="K24" s="9" t="str">
        <f t="shared" ca="1" si="0"/>
        <v>买</v>
      </c>
      <c r="L24" s="9">
        <f t="shared" ca="1" si="3"/>
        <v>1.0332138713661132</v>
      </c>
      <c r="M24" s="9">
        <f t="shared" si="9"/>
        <v>0.99520346289096773</v>
      </c>
      <c r="N24" s="9">
        <f t="shared" si="10"/>
        <v>1.0289762698568348</v>
      </c>
      <c r="O24" s="9">
        <f t="shared" si="11"/>
        <v>1.0056239920842436</v>
      </c>
      <c r="P24" s="9">
        <f t="shared" si="12"/>
        <v>1.0065704649777267</v>
      </c>
      <c r="Q24" s="9">
        <f t="shared" si="13"/>
        <v>1.0053162524688928</v>
      </c>
    </row>
    <row r="25" spans="1:17" x14ac:dyDescent="0.15">
      <c r="A25" s="1">
        <v>42314</v>
      </c>
      <c r="B25" s="4">
        <f>IFERROR((全价!B25+IF(利息!B25&lt;利息!B24,参数!B$3*100,0))/全价!B24-1,"")</f>
        <v>1.5076802319029525E-3</v>
      </c>
      <c r="C25" s="4">
        <f>IFERROR((全价!C25+IF(利息!C25&lt;利息!C24,参数!C$3*100,0))/全价!C24-1,"")</f>
        <v>2.0250631343210479E-4</v>
      </c>
      <c r="D25" s="4">
        <f>IFERROR((全价!D25+IF(利息!D25&lt;利息!D24,参数!D$3*100,0))/全价!D24-1,"")</f>
        <v>-2.0147288274796615E-4</v>
      </c>
      <c r="E25" s="4">
        <f>IFERROR((全价!E25+IF(利息!E25&lt;利息!E24,参数!E$3*100,0))/全价!E24-1,"")</f>
        <v>1.8132154915950771E-4</v>
      </c>
      <c r="F25" s="4">
        <f>IFERROR((全价!F25+IF(利息!F25&lt;利息!F24,参数!F$3*100,0))/全价!F24-1,"")</f>
        <v>1.3124548835541372E-3</v>
      </c>
      <c r="H25" s="3">
        <f t="shared" si="1"/>
        <v>6.0049801906014721E-4</v>
      </c>
      <c r="I25" s="9">
        <f t="shared" si="2"/>
        <v>1.0090070008714958</v>
      </c>
      <c r="J25" s="9">
        <f ca="1">IFERROR(AVERAGE(OFFSET(I25,0,0,-参数!B$9,1)),AVERAGE(I$3:I25))</f>
        <v>1.0052129661784264</v>
      </c>
      <c r="K25" s="9" t="str">
        <f t="shared" ca="1" si="0"/>
        <v>买</v>
      </c>
      <c r="L25" s="9">
        <f t="shared" ca="1" si="3"/>
        <v>1.0334231036981905</v>
      </c>
      <c r="M25" s="9">
        <f t="shared" si="9"/>
        <v>0.99670391147868975</v>
      </c>
      <c r="N25" s="9">
        <f t="shared" si="10"/>
        <v>1.0291846440478527</v>
      </c>
      <c r="O25" s="9">
        <f t="shared" si="11"/>
        <v>1.0054213861195977</v>
      </c>
      <c r="P25" s="9">
        <f t="shared" si="12"/>
        <v>1.0067529778937747</v>
      </c>
      <c r="Q25" s="9">
        <f t="shared" si="13"/>
        <v>1.0066356846939619</v>
      </c>
    </row>
    <row r="26" spans="1:17" x14ac:dyDescent="0.15">
      <c r="A26" s="1">
        <v>42317</v>
      </c>
      <c r="B26" s="4">
        <f>IFERROR((全价!B26+IF(利息!B26&lt;利息!B25,参数!B$3*100,0))/全价!B25-1,"")</f>
        <v>-1.0993118307944805E-4</v>
      </c>
      <c r="C26" s="4">
        <f>IFERROR((全价!C26+IF(利息!C26&lt;利息!C25,参数!C$3*100,0))/全价!C25-1,"")</f>
        <v>6.0739593878400555E-4</v>
      </c>
      <c r="D26" s="4">
        <f>IFERROR((全价!D26+IF(利息!D26&lt;利息!D25,参数!D$3*100,0))/全价!D25-1,"")</f>
        <v>-1.3757948587378444E-5</v>
      </c>
      <c r="E26" s="4">
        <f>IFERROR((全价!E26+IF(利息!E26&lt;利息!E25,参数!E$3*100,0))/全价!E25-1,"")</f>
        <v>5.4386603284695134E-4</v>
      </c>
      <c r="F26" s="4">
        <f>IFERROR((全价!F26+IF(利息!F26&lt;利息!F25,参数!F$3*100,0))/全价!F25-1,"")</f>
        <v>-2.2025719772750252E-3</v>
      </c>
      <c r="H26" s="3">
        <f t="shared" si="1"/>
        <v>-2.3499982746217897E-4</v>
      </c>
      <c r="I26" s="9">
        <f t="shared" si="2"/>
        <v>1.0087698844003827</v>
      </c>
      <c r="J26" s="9">
        <f ca="1">IFERROR(AVERAGE(OFFSET(I26,0,0,-参数!B$9,1)),AVERAGE(I$3:I26))</f>
        <v>1.0053611711043413</v>
      </c>
      <c r="K26" s="9" t="str">
        <f t="shared" ca="1" si="0"/>
        <v>买</v>
      </c>
      <c r="L26" s="9">
        <f t="shared" ca="1" si="3"/>
        <v>1.0340508006944222</v>
      </c>
      <c r="M26" s="9">
        <f t="shared" si="9"/>
        <v>0.99659434263852098</v>
      </c>
      <c r="N26" s="9">
        <f t="shared" si="10"/>
        <v>1.0298097666209063</v>
      </c>
      <c r="O26" s="9">
        <f t="shared" si="11"/>
        <v>1.0054075535838589</v>
      </c>
      <c r="P26" s="9">
        <f t="shared" si="12"/>
        <v>1.0073005166419187</v>
      </c>
      <c r="Q26" s="9">
        <f t="shared" si="13"/>
        <v>1.0044184971435299</v>
      </c>
    </row>
    <row r="27" spans="1:17" x14ac:dyDescent="0.15">
      <c r="A27" s="1">
        <v>42318</v>
      </c>
      <c r="B27" s="4">
        <f>IFERROR((全价!B27+IF(利息!B27&lt;利息!B26,参数!B$3*100,0))/全价!B26-1,"")</f>
        <v>1.5999979304797129E-3</v>
      </c>
      <c r="C27" s="4">
        <f>IFERROR((全价!C27+IF(利息!C27&lt;利息!C26,参数!C$3*100,0))/全价!C26-1,"")</f>
        <v>2.0234241096939165E-4</v>
      </c>
      <c r="D27" s="4">
        <f>IFERROR((全价!D27+IF(利息!D27&lt;利息!D26,参数!D$3*100,0))/全价!D26-1,"")</f>
        <v>-2.367748550876958E-3</v>
      </c>
      <c r="E27" s="4">
        <f>IFERROR((全价!E27+IF(利息!E27&lt;利息!E26,参数!E$3*100,0))/全价!E26-1,"")</f>
        <v>1.8119013445616616E-4</v>
      </c>
      <c r="F27" s="4">
        <f>IFERROR((全价!F27+IF(利息!F27&lt;利息!F26,参数!F$3*100,0))/全价!F26-1,"")</f>
        <v>-3.6996158629454268E-3</v>
      </c>
      <c r="H27" s="3">
        <f t="shared" si="1"/>
        <v>-8.1676678758342276E-4</v>
      </c>
      <c r="I27" s="9">
        <f t="shared" si="2"/>
        <v>1.00794595466249</v>
      </c>
      <c r="J27" s="9">
        <f ca="1">IFERROR(AVERAGE(OFFSET(I27,0,0,-参数!B$9,1)),AVERAGE(I$3:I27))</f>
        <v>1.0054645624466672</v>
      </c>
      <c r="K27" s="9" t="str">
        <f t="shared" ca="1" si="0"/>
        <v>买</v>
      </c>
      <c r="L27" s="9">
        <f t="shared" ca="1" si="3"/>
        <v>1.0342600330264995</v>
      </c>
      <c r="M27" s="9">
        <f t="shared" si="9"/>
        <v>0.99818889152427037</v>
      </c>
      <c r="N27" s="9">
        <f t="shared" si="10"/>
        <v>1.0300181408119242</v>
      </c>
      <c r="O27" s="9">
        <f t="shared" si="11"/>
        <v>1.00302700130582</v>
      </c>
      <c r="P27" s="9">
        <f t="shared" si="12"/>
        <v>1.0074830295579669</v>
      </c>
      <c r="Q27" s="9">
        <f t="shared" si="13"/>
        <v>1.0007025345384619</v>
      </c>
    </row>
    <row r="28" spans="1:17" x14ac:dyDescent="0.15">
      <c r="A28" s="1">
        <v>42319</v>
      </c>
      <c r="B28" s="4">
        <f>IFERROR((全价!B28+IF(利息!B28&lt;利息!B27,参数!B$3*100,0))/全价!B27-1,"")</f>
        <v>-4.7652070153159087E-4</v>
      </c>
      <c r="C28" s="4">
        <f>IFERROR((全价!C28+IF(利息!C28&lt;利息!C27,参数!C$3*100,0))/全价!C27-1,"")</f>
        <v>-7.7029262313615954E-3</v>
      </c>
      <c r="D28" s="4">
        <f>IFERROR((全价!D28+IF(利息!D28&lt;利息!D27,参数!D$3*100,0))/全价!D27-1,"")</f>
        <v>-4.9809092187369508E-4</v>
      </c>
      <c r="E28" s="4">
        <f>IFERROR((全价!E28+IF(利息!E28&lt;利息!E27,参数!E$3*100,0))/全价!E27-1,"")</f>
        <v>1.8115731053858219E-4</v>
      </c>
      <c r="F28" s="4">
        <f>IFERROR((全价!F28+IF(利息!F28&lt;利息!F27,参数!F$3*100,0))/全价!F27-1,"")</f>
        <v>1.7921692348799034E-4</v>
      </c>
      <c r="H28" s="3">
        <f t="shared" si="1"/>
        <v>-1.6634327241480617E-3</v>
      </c>
      <c r="I28" s="9">
        <f t="shared" si="2"/>
        <v>1.0062693043773319</v>
      </c>
      <c r="J28" s="9">
        <f ca="1">IFERROR(AVERAGE(OFFSET(I28,0,0,-参数!B$9,1)),AVERAGE(I$3:I28))</f>
        <v>1.0054955140593849</v>
      </c>
      <c r="K28" s="9" t="str">
        <f t="shared" ca="1" si="0"/>
        <v>买</v>
      </c>
      <c r="L28" s="9">
        <f t="shared" ca="1" si="3"/>
        <v>1.0262932042880508</v>
      </c>
      <c r="M28" s="9">
        <f t="shared" si="9"/>
        <v>0.99771323385342015</v>
      </c>
      <c r="N28" s="9">
        <f t="shared" si="10"/>
        <v>1.0220839870562857</v>
      </c>
      <c r="O28" s="9">
        <f t="shared" si="11"/>
        <v>1.0025274026620754</v>
      </c>
      <c r="P28" s="9">
        <f t="shared" si="12"/>
        <v>1.0076655424740149</v>
      </c>
      <c r="Q28" s="9">
        <f t="shared" si="13"/>
        <v>1.0008818773680286</v>
      </c>
    </row>
    <row r="29" spans="1:17" x14ac:dyDescent="0.15">
      <c r="A29" s="1">
        <v>42320</v>
      </c>
      <c r="B29" s="4">
        <f>IFERROR((全价!B29+IF(利息!B29&lt;利息!B28,参数!B$3*100,0))/全价!B28-1,"")</f>
        <v>-6.2300224549542982E-3</v>
      </c>
      <c r="C29" s="4">
        <f>IFERROR((全价!C29+IF(利息!C29&lt;利息!C28,参数!C$3*100,0))/全价!C28-1,"")</f>
        <v>2.0387188690618174E-4</v>
      </c>
      <c r="D29" s="4">
        <f>IFERROR((全价!D29+IF(利息!D29&lt;利息!D28,参数!D$3*100,0))/全价!D28-1,"")</f>
        <v>-8.1019338913361771E-3</v>
      </c>
      <c r="E29" s="4">
        <f>IFERROR((全价!E29+IF(利息!E29&lt;利息!E28,参数!E$3*100,0))/全价!E28-1,"")</f>
        <v>1.8112449851148682E-4</v>
      </c>
      <c r="F29" s="4">
        <f>IFERROR((全价!F29+IF(利息!F29&lt;利息!F28,参数!F$3*100,0))/全价!F28-1,"")</f>
        <v>-1.7192899600331213E-3</v>
      </c>
      <c r="H29" s="3">
        <f t="shared" si="1"/>
        <v>-3.1332499841811856E-3</v>
      </c>
      <c r="I29" s="9">
        <f t="shared" si="2"/>
        <v>1.0031164110953095</v>
      </c>
      <c r="J29" s="9">
        <f ca="1">IFERROR(AVERAGE(OFFSET(I29,0,0,-参数!B$9,1)),AVERAGE(I$3:I29))</f>
        <v>1.0054073991347896</v>
      </c>
      <c r="K29" s="9" t="str">
        <f t="shared" ca="1" si="0"/>
        <v>卖</v>
      </c>
      <c r="L29" s="9">
        <f t="shared" ca="1" si="3"/>
        <v>1.0265024366201281</v>
      </c>
      <c r="M29" s="9">
        <f t="shared" si="9"/>
        <v>0.99149745800290823</v>
      </c>
      <c r="N29" s="9">
        <f t="shared" si="10"/>
        <v>1.0222923612473034</v>
      </c>
      <c r="O29" s="9">
        <f t="shared" si="11"/>
        <v>0.99440499192145426</v>
      </c>
      <c r="P29" s="9">
        <f t="shared" si="12"/>
        <v>1.0078480553900628</v>
      </c>
      <c r="Q29" s="9">
        <f t="shared" si="13"/>
        <v>0.99916107120509068</v>
      </c>
    </row>
    <row r="30" spans="1:17" x14ac:dyDescent="0.15">
      <c r="A30" s="1">
        <v>42321</v>
      </c>
      <c r="B30" s="4">
        <f>IFERROR((全价!B30+IF(利息!B30&lt;利息!B29,参数!B$3*100,0))/全价!B29-1,"")</f>
        <v>-8.357038477739831E-3</v>
      </c>
      <c r="C30" s="4">
        <f>IFERROR((全价!C30+IF(利息!C30&lt;利息!C29,参数!C$3*100,0))/全价!C29-1,"")</f>
        <v>2.0383033163184905E-4</v>
      </c>
      <c r="D30" s="4">
        <f>IFERROR((全价!D30+IF(利息!D30&lt;利息!D29,参数!D$3*100,0))/全价!D29-1,"")</f>
        <v>-1.1992916078771287E-3</v>
      </c>
      <c r="E30" s="4">
        <f>IFERROR((全价!E30+IF(利息!E30&lt;利息!E29,参数!E$3*100,0))/全价!E29-1,"")</f>
        <v>1.8109169836844075E-4</v>
      </c>
      <c r="F30" s="4">
        <f>IFERROR((全价!F30+IF(利息!F30&lt;利息!F29,参数!F$3*100,0))/全价!F29-1,"")</f>
        <v>-5.0503037450557731E-3</v>
      </c>
      <c r="H30" s="3">
        <f t="shared" si="1"/>
        <v>-2.8443423601344888E-3</v>
      </c>
      <c r="I30" s="9">
        <f t="shared" si="2"/>
        <v>1.000263204595085</v>
      </c>
      <c r="J30" s="9">
        <f ca="1">IFERROR(AVERAGE(OFFSET(I30,0,0,-参数!B$9,1)),AVERAGE(I$3:I30))</f>
        <v>1.0052236779012287</v>
      </c>
      <c r="K30" s="9" t="str">
        <f t="shared" ca="1" si="0"/>
        <v>卖</v>
      </c>
      <c r="L30" s="9">
        <f t="shared" ca="1" si="3"/>
        <v>1.0266883276897549</v>
      </c>
      <c r="M30" s="9">
        <f t="shared" si="9"/>
        <v>0.98321147559579669</v>
      </c>
      <c r="N30" s="9">
        <f t="shared" si="10"/>
        <v>1.0225007354383211</v>
      </c>
      <c r="O30" s="9">
        <f t="shared" si="11"/>
        <v>0.99321241035981178</v>
      </c>
      <c r="P30" s="9">
        <f t="shared" si="12"/>
        <v>1.0080305683061108</v>
      </c>
      <c r="Q30" s="9">
        <f t="shared" si="13"/>
        <v>0.99411500430526967</v>
      </c>
    </row>
    <row r="31" spans="1:17" x14ac:dyDescent="0.15">
      <c r="A31" s="1">
        <v>42324</v>
      </c>
      <c r="B31" s="4">
        <f>IFERROR((全价!B31+IF(利息!B31&lt;利息!B30,参数!B$3*100,0))/全价!B30-1,"")</f>
        <v>-3.9856098507484727E-4</v>
      </c>
      <c r="C31" s="4">
        <f>IFERROR((全价!C31+IF(利息!C31&lt;利息!C30,参数!C$3*100,0))/全价!C30-1,"")</f>
        <v>-8.1395641557089338E-3</v>
      </c>
      <c r="D31" s="4">
        <f>IFERROR((全价!D31+IF(利息!D31&lt;利息!D30,参数!D$3*100,0))/全价!D30-1,"")</f>
        <v>-5.1969806118843387E-3</v>
      </c>
      <c r="E31" s="4">
        <f>IFERROR((全价!E31+IF(利息!E31&lt;利息!E30,参数!E$3*100,0))/全价!E30-1,"")</f>
        <v>5.4317673030879199E-4</v>
      </c>
      <c r="F31" s="4">
        <f>IFERROR((全价!F31+IF(利息!F31&lt;利息!F30,参数!F$3*100,0))/全价!F30-1,"")</f>
        <v>5.4121352798164324E-4</v>
      </c>
      <c r="H31" s="3">
        <f t="shared" si="1"/>
        <v>-2.530143098875537E-3</v>
      </c>
      <c r="I31" s="9">
        <f t="shared" si="2"/>
        <v>0.99773239555091964</v>
      </c>
      <c r="J31" s="9">
        <f ca="1">IFERROR(AVERAGE(OFFSET(I31,0,0,-参数!B$9,1)),AVERAGE(I$3:I31))</f>
        <v>1.0049653578201836</v>
      </c>
      <c r="K31" s="9" t="str">
        <f t="shared" ca="1" si="0"/>
        <v>卖</v>
      </c>
      <c r="L31" s="9">
        <f t="shared" ca="1" si="3"/>
        <v>1.0272460008986357</v>
      </c>
      <c r="M31" s="9">
        <f t="shared" si="9"/>
        <v>0.98281960586154637</v>
      </c>
      <c r="N31" s="9">
        <f t="shared" si="10"/>
        <v>1.0141780251029613</v>
      </c>
      <c r="O31" s="9">
        <f t="shared" si="11"/>
        <v>0.98805070471968892</v>
      </c>
      <c r="P31" s="9">
        <f t="shared" si="12"/>
        <v>1.0085781070542545</v>
      </c>
      <c r="Q31" s="9">
        <f t="shared" si="13"/>
        <v>0.99465303279396922</v>
      </c>
    </row>
    <row r="32" spans="1:17" x14ac:dyDescent="0.15">
      <c r="A32" s="1">
        <v>42325</v>
      </c>
      <c r="B32" s="4">
        <f>IFERROR((全价!B32+IF(利息!B32&lt;利息!B31,参数!B$3*100,0))/全价!B31-1,"")</f>
        <v>8.5646083626245151E-4</v>
      </c>
      <c r="C32" s="4">
        <f>IFERROR((全价!C32+IF(利息!C32&lt;利息!C31,参数!C$3*100,0))/全价!C31-1,"")</f>
        <v>2.0546115756814309E-4</v>
      </c>
      <c r="D32" s="4">
        <f>IFERROR((全价!D32+IF(利息!D32&lt;利息!D31,参数!D$3*100,0))/全价!D31-1,"")</f>
        <v>-1.9083681338757374E-3</v>
      </c>
      <c r="E32" s="4">
        <f>IFERROR((全价!E32+IF(利息!E32&lt;利息!E31,参数!E$3*100,0))/全价!E31-1,"")</f>
        <v>1.8096061650685336E-4</v>
      </c>
      <c r="F32" s="4">
        <f>IFERROR((全价!F32+IF(利息!F32&lt;利息!F31,参数!F$3*100,0))/全价!F31-1,"")</f>
        <v>-2.2076476305472603E-3</v>
      </c>
      <c r="H32" s="3">
        <f t="shared" si="1"/>
        <v>-5.7462663081710998E-4</v>
      </c>
      <c r="I32" s="9">
        <f t="shared" si="2"/>
        <v>0.99715907194600717</v>
      </c>
      <c r="J32" s="9">
        <f ca="1">IFERROR(AVERAGE(OFFSET(I32,0,0,-参数!B$9,1)),AVERAGE(I$3:I32))</f>
        <v>1.0047051482910443</v>
      </c>
      <c r="K32" s="9" t="str">
        <f t="shared" ca="1" si="0"/>
        <v>卖</v>
      </c>
      <c r="L32" s="9">
        <f t="shared" ca="1" si="3"/>
        <v>1.0274318919682626</v>
      </c>
      <c r="M32" s="9">
        <f t="shared" si="9"/>
        <v>0.98366135236307772</v>
      </c>
      <c r="N32" s="9">
        <f t="shared" si="10"/>
        <v>1.0143863992939792</v>
      </c>
      <c r="O32" s="9">
        <f t="shared" si="11"/>
        <v>0.98616514024014845</v>
      </c>
      <c r="P32" s="9">
        <f t="shared" si="12"/>
        <v>1.0087606199703023</v>
      </c>
      <c r="Q32" s="9">
        <f t="shared" si="13"/>
        <v>0.99245718938290495</v>
      </c>
    </row>
    <row r="33" spans="1:17" x14ac:dyDescent="0.15">
      <c r="A33" s="1">
        <v>42326</v>
      </c>
      <c r="B33" s="4">
        <f>IFERROR((全价!B33+IF(利息!B33&lt;利息!B32,参数!B$3*100,0))/全价!B32-1,"")</f>
        <v>-6.7488497470158393E-4</v>
      </c>
      <c r="C33" s="4">
        <f>IFERROR((全价!C33+IF(利息!C33&lt;利息!C32,参数!C$3*100,0))/全价!C32-1,"")</f>
        <v>2.0541895195247406E-4</v>
      </c>
      <c r="D33" s="4">
        <f>IFERROR((全价!D33+IF(利息!D33&lt;利息!D32,参数!D$3*100,0))/全价!D32-1,"")</f>
        <v>-3.8193584016944504E-3</v>
      </c>
      <c r="E33" s="4">
        <f>IFERROR((全价!E33+IF(利息!E33&lt;利息!E32,参数!E$3*100,0))/全价!E32-1,"")</f>
        <v>1.8092787568702029E-4</v>
      </c>
      <c r="F33" s="4">
        <f>IFERROR((全价!F33+IF(利息!F33&lt;利息!F32,参数!F$3*100,0))/全价!F32-1,"")</f>
        <v>-8.8178689507467656E-3</v>
      </c>
      <c r="H33" s="3">
        <f t="shared" si="1"/>
        <v>-2.5851530999006613E-3</v>
      </c>
      <c r="I33" s="9">
        <f t="shared" si="2"/>
        <v>0.99458126308007189</v>
      </c>
      <c r="J33" s="9">
        <f ca="1">IFERROR(AVERAGE(OFFSET(I33,0,0,-参数!B$9,1)),AVERAGE(I$3:I33))</f>
        <v>1.004378571348755</v>
      </c>
      <c r="K33" s="9" t="str">
        <f t="shared" ca="1" si="0"/>
        <v>卖</v>
      </c>
      <c r="L33" s="9">
        <f t="shared" ca="1" si="3"/>
        <v>1.0276177830378894</v>
      </c>
      <c r="M33" s="9">
        <f t="shared" si="9"/>
        <v>0.98299749409617321</v>
      </c>
      <c r="N33" s="9">
        <f t="shared" si="10"/>
        <v>1.0145947734849969</v>
      </c>
      <c r="O33" s="9">
        <f t="shared" si="11"/>
        <v>0.98239862212631401</v>
      </c>
      <c r="P33" s="9">
        <f t="shared" si="12"/>
        <v>1.0089431328863503</v>
      </c>
      <c r="Q33" s="9">
        <f t="shared" si="13"/>
        <v>0.9837058319477</v>
      </c>
    </row>
    <row r="34" spans="1:17" x14ac:dyDescent="0.15">
      <c r="A34" s="1">
        <v>42327</v>
      </c>
      <c r="B34" s="4">
        <f>IFERROR((全价!B34+IF(利息!B34&lt;利息!B33,参数!B$3*100,0))/全价!B33-1,"")</f>
        <v>1.8621045978250983E-4</v>
      </c>
      <c r="C34" s="4">
        <f>IFERROR((全价!C34+IF(利息!C34&lt;利息!C33,参数!C$3*100,0))/全价!C33-1,"")</f>
        <v>2.0537676367293756E-4</v>
      </c>
      <c r="D34" s="4">
        <f>IFERROR((全价!D34+IF(利息!D34&lt;利息!D33,参数!D$3*100,0))/全价!D33-1,"")</f>
        <v>-5.0854982131753879E-4</v>
      </c>
      <c r="E34" s="4">
        <f>IFERROR((全价!E34+IF(利息!E34&lt;利息!E33,参数!E$3*100,0))/全价!E33-1,"")</f>
        <v>1.8089514671237872E-4</v>
      </c>
      <c r="F34" s="4">
        <f>IFERROR((全价!F34+IF(利息!F34&lt;利息!F33,参数!F$3*100,0))/全价!F33-1,"")</f>
        <v>1.8231347598240966E-4</v>
      </c>
      <c r="H34" s="3">
        <f t="shared" si="1"/>
        <v>4.9249204966539396E-5</v>
      </c>
      <c r="I34" s="9">
        <f t="shared" si="2"/>
        <v>0.99463024541655332</v>
      </c>
      <c r="J34" s="9">
        <f ca="1">IFERROR(AVERAGE(OFFSET(I34,0,0,-参数!B$9,1)),AVERAGE(I$3:I34))</f>
        <v>1.0040739361633737</v>
      </c>
      <c r="K34" s="9" t="str">
        <f t="shared" ca="1" si="0"/>
        <v>卖</v>
      </c>
      <c r="L34" s="9">
        <f t="shared" ca="1" si="3"/>
        <v>1.0278036741075163</v>
      </c>
      <c r="M34" s="9">
        <f t="shared" si="9"/>
        <v>0.98318053851151388</v>
      </c>
      <c r="N34" s="9">
        <f t="shared" si="10"/>
        <v>1.0148031476760149</v>
      </c>
      <c r="O34" s="9">
        <f t="shared" si="11"/>
        <v>0.98189902348256908</v>
      </c>
      <c r="P34" s="9">
        <f t="shared" si="12"/>
        <v>1.0091256458023983</v>
      </c>
      <c r="Q34" s="9">
        <f t="shared" si="13"/>
        <v>0.98388517477726656</v>
      </c>
    </row>
    <row r="35" spans="1:17" x14ac:dyDescent="0.15">
      <c r="A35" s="1">
        <v>42328</v>
      </c>
      <c r="B35" s="4">
        <f>IFERROR((全价!B35+IF(利息!B35&lt;利息!B34,参数!B$3*100,0))/全价!B34-1,"")</f>
        <v>-5.2443885042441352E-6</v>
      </c>
      <c r="C35" s="4">
        <f>IFERROR((全价!C35+IF(利息!C35&lt;利息!C34,参数!C$3*100,0))/全价!C34-1,"")</f>
        <v>2.0533459271887544E-4</v>
      </c>
      <c r="D35" s="4">
        <f>IFERROR((全价!D35+IF(利息!D35&lt;利息!D34,参数!D$3*100,0))/全价!D34-1,"")</f>
        <v>6.0023943283038506E-4</v>
      </c>
      <c r="E35" s="4">
        <f>IFERROR((全价!E35+IF(利息!E35&lt;利息!E34,参数!E$3*100,0))/全价!E34-1,"")</f>
        <v>1.8086242957671139E-4</v>
      </c>
      <c r="F35" s="4">
        <f>IFERROR((全价!F35+IF(利息!F35&lt;利息!F34,参数!F$3*100,0))/全价!F34-1,"")</f>
        <v>1.8228024383737385E-4</v>
      </c>
      <c r="H35" s="3">
        <f t="shared" si="1"/>
        <v>2.3269446209182033E-4</v>
      </c>
      <c r="I35" s="9">
        <f t="shared" si="2"/>
        <v>0.99486169036649075</v>
      </c>
      <c r="J35" s="9">
        <f ca="1">IFERROR(AVERAGE(OFFSET(I35,0,0,-参数!B$9,1)),AVERAGE(I$3:I35))</f>
        <v>1.0037947771998319</v>
      </c>
      <c r="K35" s="9" t="str">
        <f t="shared" ca="1" si="0"/>
        <v>卖</v>
      </c>
      <c r="L35" s="9">
        <f t="shared" ca="1" si="3"/>
        <v>1.0279895651771431</v>
      </c>
      <c r="M35" s="9">
        <f t="shared" si="9"/>
        <v>0.98317538233080015</v>
      </c>
      <c r="N35" s="9">
        <f t="shared" si="10"/>
        <v>1.0150115218670328</v>
      </c>
      <c r="O35" s="9">
        <f t="shared" si="11"/>
        <v>0.98248839799552101</v>
      </c>
      <c r="P35" s="9">
        <f t="shared" si="12"/>
        <v>1.0093081587184463</v>
      </c>
      <c r="Q35" s="9">
        <f t="shared" si="13"/>
        <v>0.98406451760683289</v>
      </c>
    </row>
    <row r="36" spans="1:17" x14ac:dyDescent="0.15">
      <c r="A36" s="1">
        <v>42331</v>
      </c>
      <c r="B36" s="4">
        <f>IFERROR((全价!B36+IF(利息!B36&lt;利息!B35,参数!B$3*100,0))/全价!B35-1,"")</f>
        <v>-1.4513921302292676E-3</v>
      </c>
      <c r="C36" s="4">
        <f>IFERROR((全价!C36+IF(利息!C36&lt;利息!C35,参数!C$3*100,0))/全价!C35-1,"")</f>
        <v>-3.0150213685276928E-2</v>
      </c>
      <c r="D36" s="4">
        <f>IFERROR((全价!D36+IF(利息!D36&lt;利息!D35,参数!D$3*100,0))/全价!D35-1,"")</f>
        <v>-1.40790830376325E-5</v>
      </c>
      <c r="E36" s="4">
        <f>IFERROR((全价!E36+IF(利息!E36&lt;利息!E35,参数!E$3*100,0))/全价!E35-1,"")</f>
        <v>5.4248917282029296E-4</v>
      </c>
      <c r="F36" s="4">
        <f>IFERROR((全价!F36+IF(利息!F36&lt;利息!F35,参数!F$3*100,0))/全价!F35-1,"")</f>
        <v>5.4674107141683415E-4</v>
      </c>
      <c r="H36" s="3">
        <f t="shared" si="1"/>
        <v>-6.1052909308613405E-3</v>
      </c>
      <c r="I36" s="9">
        <f t="shared" si="2"/>
        <v>0.98878777031083487</v>
      </c>
      <c r="J36" s="9">
        <f ca="1">IFERROR(AVERAGE(OFFSET(I36,0,0,-参数!B$9,1)),AVERAGE(I$3:I36))</f>
        <v>1.0033533946442732</v>
      </c>
      <c r="K36" s="9" t="str">
        <f t="shared" ca="1" si="0"/>
        <v>卖</v>
      </c>
      <c r="L36" s="9">
        <f t="shared" ca="1" si="3"/>
        <v>1.0285472383860239</v>
      </c>
      <c r="M36" s="9">
        <f t="shared" si="9"/>
        <v>0.98174840931825003</v>
      </c>
      <c r="N36" s="9">
        <f t="shared" si="10"/>
        <v>0.98440870758972365</v>
      </c>
      <c r="O36" s="9">
        <f t="shared" si="11"/>
        <v>0.98247456545978207</v>
      </c>
      <c r="P36" s="9">
        <f t="shared" si="12"/>
        <v>1.0098556974665902</v>
      </c>
      <c r="Q36" s="9">
        <f t="shared" si="13"/>
        <v>0.98460254609553255</v>
      </c>
    </row>
    <row r="37" spans="1:17" x14ac:dyDescent="0.15">
      <c r="A37" s="1">
        <v>42332</v>
      </c>
      <c r="B37" s="4">
        <f>IFERROR((全价!B37+IF(利息!B37&lt;利息!B36,参数!B$3*100,0))/全价!B36-1,"")</f>
        <v>1.8644737654094357E-4</v>
      </c>
      <c r="C37" s="4">
        <f>IFERROR((全价!C37+IF(利息!C37&lt;利息!C36,参数!C$3*100,0))/全价!C36-1,"")</f>
        <v>1.0297340372547037E-3</v>
      </c>
      <c r="D37" s="4">
        <f>IFERROR((全价!D37+IF(利息!D37&lt;利息!D36,参数!D$3*100,0))/全价!D36-1,"")</f>
        <v>3.9836084038391562E-4</v>
      </c>
      <c r="E37" s="4">
        <f>IFERROR((全价!E37+IF(利息!E37&lt;利息!E36,参数!E$3*100,0))/全价!E36-1,"")</f>
        <v>-1.0468237052834284E-2</v>
      </c>
      <c r="F37" s="4">
        <f>IFERROR((全价!F37+IF(利息!F37&lt;利息!F36,参数!F$3*100,0))/全价!F36-1,"")</f>
        <v>8.2875761701453055E-3</v>
      </c>
      <c r="H37" s="3">
        <f t="shared" si="1"/>
        <v>-1.132237257018831E-4</v>
      </c>
      <c r="I37" s="9">
        <f t="shared" si="2"/>
        <v>0.98867581607555177</v>
      </c>
      <c r="J37" s="9">
        <f ca="1">IFERROR(AVERAGE(OFFSET(I37,0,0,-参数!B$9,1)),AVERAGE(I$3:I37))</f>
        <v>1.0029340352565952</v>
      </c>
      <c r="K37" s="9" t="str">
        <f t="shared" ca="1" si="0"/>
        <v>卖</v>
      </c>
      <c r="L37" s="9">
        <f t="shared" ca="1" si="3"/>
        <v>1.017780162074561</v>
      </c>
      <c r="M37" s="9">
        <f t="shared" si="9"/>
        <v>0.9819314537335907</v>
      </c>
      <c r="N37" s="9">
        <f t="shared" si="10"/>
        <v>0.98542238674249871</v>
      </c>
      <c r="O37" s="9">
        <f t="shared" si="11"/>
        <v>0.98286594485333445</v>
      </c>
      <c r="P37" s="9">
        <f t="shared" si="12"/>
        <v>0.99928428863635466</v>
      </c>
      <c r="Q37" s="9">
        <f t="shared" si="13"/>
        <v>0.99276251469361831</v>
      </c>
    </row>
    <row r="38" spans="1:17" x14ac:dyDescent="0.15">
      <c r="A38" s="1">
        <v>42333</v>
      </c>
      <c r="B38" s="4">
        <f>IFERROR((全价!B38+IF(利息!B38&lt;利息!B37,参数!B$3*100,0))/全价!B37-1,"")</f>
        <v>3.44469518254642E-3</v>
      </c>
      <c r="C38" s="4">
        <f>IFERROR((全价!C38+IF(利息!C38&lt;利息!C37,参数!C$3*100,0))/全价!C37-1,"")</f>
        <v>3.0225873098599365E-4</v>
      </c>
      <c r="D38" s="4">
        <f>IFERROR((全价!D38+IF(利息!D38&lt;利息!D37,参数!D$3*100,0))/全价!D37-1,"")</f>
        <v>4.9892557150843508E-4</v>
      </c>
      <c r="E38" s="4">
        <f>IFERROR((全价!E38+IF(利息!E38&lt;利息!E37,参数!E$3*100,0))/全价!E37-1,"")</f>
        <v>1.8264363617381818E-4</v>
      </c>
      <c r="F38" s="4">
        <f>IFERROR((全价!F38+IF(利息!F38&lt;利息!F37,参数!F$3*100,0))/全价!F37-1,"")</f>
        <v>1.8065028333769106E-4</v>
      </c>
      <c r="H38" s="3">
        <f t="shared" si="1"/>
        <v>9.2183468091047163E-4</v>
      </c>
      <c r="I38" s="9">
        <f t="shared" si="2"/>
        <v>0.98958721173098774</v>
      </c>
      <c r="J38" s="9">
        <f ca="1">IFERROR(AVERAGE(OFFSET(I38,0,0,-参数!B$9,1)),AVERAGE(I$3:I38))</f>
        <v>1.0025632901586616</v>
      </c>
      <c r="K38" s="9" t="str">
        <f t="shared" ca="1" si="0"/>
        <v>卖</v>
      </c>
      <c r="L38" s="9">
        <f t="shared" ca="1" si="3"/>
        <v>1.0179660531441879</v>
      </c>
      <c r="M38" s="9">
        <f t="shared" si="9"/>
        <v>0.98531390828185761</v>
      </c>
      <c r="N38" s="9">
        <f t="shared" si="10"/>
        <v>0.98572023926260066</v>
      </c>
      <c r="O38" s="9">
        <f t="shared" si="11"/>
        <v>0.98335632180658661</v>
      </c>
      <c r="P38" s="9">
        <f t="shared" si="12"/>
        <v>0.99946680155240253</v>
      </c>
      <c r="Q38" s="9">
        <f t="shared" si="13"/>
        <v>0.99294185752318476</v>
      </c>
    </row>
    <row r="39" spans="1:17" x14ac:dyDescent="0.15">
      <c r="A39" s="1">
        <v>42334</v>
      </c>
      <c r="B39" s="4">
        <f>IFERROR((全价!B39+IF(利息!B39&lt;利息!B38,参数!B$3*100,0))/全价!B38-1,"")</f>
        <v>-4.7803761242846132E-3</v>
      </c>
      <c r="C39" s="4">
        <f>IFERROR((全价!C39+IF(利息!C39&lt;利息!C38,参数!C$3*100,0))/全价!C38-1,"")</f>
        <v>1.4644549173702615E-2</v>
      </c>
      <c r="D39" s="4">
        <f>IFERROR((全价!D39+IF(利息!D39&lt;利息!D38,参数!D$3*100,0))/全价!D38-1,"")</f>
        <v>-6.087276709063616E-4</v>
      </c>
      <c r="E39" s="4">
        <f>IFERROR((全价!E39+IF(利息!E39&lt;利息!E38,参数!E$3*100,0))/全价!E38-1,"")</f>
        <v>1.8261028356780784E-4</v>
      </c>
      <c r="F39" s="4">
        <f>IFERROR((全价!F39+IF(利息!F39&lt;利息!F38,参数!F$3*100,0))/全价!F38-1,"")</f>
        <v>-1.0248806717613634E-2</v>
      </c>
      <c r="H39" s="3">
        <f t="shared" si="1"/>
        <v>-1.6215021110683737E-4</v>
      </c>
      <c r="I39" s="9">
        <f t="shared" si="2"/>
        <v>0.9894267499556969</v>
      </c>
      <c r="J39" s="9">
        <f ca="1">IFERROR(AVERAGE(OFFSET(I39,0,0,-参数!B$9,1)),AVERAGE(I$3:I39))</f>
        <v>1.0022082485315544</v>
      </c>
      <c r="K39" s="9" t="str">
        <f t="shared" ca="1" si="0"/>
        <v>卖</v>
      </c>
      <c r="L39" s="9">
        <f t="shared" ca="1" si="3"/>
        <v>1.0181519442138149</v>
      </c>
      <c r="M39" s="9">
        <f t="shared" si="9"/>
        <v>0.98060373719978144</v>
      </c>
      <c r="N39" s="9">
        <f t="shared" si="10"/>
        <v>1.0001556677779957</v>
      </c>
      <c r="O39" s="9">
        <f t="shared" si="11"/>
        <v>0.98275772560314223</v>
      </c>
      <c r="P39" s="9">
        <f t="shared" si="12"/>
        <v>0.99964931446845062</v>
      </c>
      <c r="Q39" s="9">
        <f t="shared" si="13"/>
        <v>0.98276538834360139</v>
      </c>
    </row>
    <row r="40" spans="1:17" x14ac:dyDescent="0.15">
      <c r="A40" s="1">
        <v>42335</v>
      </c>
      <c r="B40" s="4">
        <f>IFERROR((全价!B40+IF(利息!B40&lt;利息!B39,参数!B$3*100,0))/全价!B39-1,"")</f>
        <v>-6.7698932985937876E-4</v>
      </c>
      <c r="C40" s="4">
        <f>IFERROR((全价!C40+IF(利息!C40&lt;利息!C39,参数!C$3*100,0))/全价!C39-1,"")</f>
        <v>2.0834175891915052E-4</v>
      </c>
      <c r="D40" s="4">
        <f>IFERROR((全价!D40+IF(利息!D40&lt;利息!D39,参数!D$3*100,0))/全价!D39-1,"")</f>
        <v>-7.0983289672532646E-4</v>
      </c>
      <c r="E40" s="4">
        <f>IFERROR((全价!E40+IF(利息!E40&lt;利息!E39,参数!E$3*100,0))/全价!E39-1,"")</f>
        <v>1.8257694314027795E-4</v>
      </c>
      <c r="F40" s="4">
        <f>IFERROR((全价!F40+IF(利息!F40&lt;利息!F39,参数!F$3*100,0))/全价!F39-1,"")</f>
        <v>1.8248793831543431E-4</v>
      </c>
      <c r="H40" s="3">
        <f t="shared" si="1"/>
        <v>-1.6268311724196849E-4</v>
      </c>
      <c r="I40" s="9">
        <f t="shared" si="2"/>
        <v>0.98926578692773148</v>
      </c>
      <c r="J40" s="9">
        <f ca="1">IFERROR(AVERAGE(OFFSET(I40,0,0,-参数!B$9,1)),AVERAGE(I$3:I40))</f>
        <v>1.0018676574367171</v>
      </c>
      <c r="K40" s="9" t="str">
        <f t="shared" ca="1" si="0"/>
        <v>卖</v>
      </c>
      <c r="L40" s="9">
        <f t="shared" ca="1" si="3"/>
        <v>1.0183378352834418</v>
      </c>
      <c r="M40" s="9">
        <f t="shared" si="9"/>
        <v>0.97993987893287693</v>
      </c>
      <c r="N40" s="9">
        <f t="shared" si="10"/>
        <v>1.0003640419690136</v>
      </c>
      <c r="O40" s="9">
        <f t="shared" si="11"/>
        <v>0.98206013183999818</v>
      </c>
      <c r="P40" s="9">
        <f t="shared" si="12"/>
        <v>0.99983182738449849</v>
      </c>
      <c r="Q40" s="9">
        <f t="shared" si="13"/>
        <v>0.98294473117316794</v>
      </c>
    </row>
    <row r="41" spans="1:17" x14ac:dyDescent="0.15">
      <c r="A41" s="1">
        <v>42338</v>
      </c>
      <c r="B41" s="4">
        <f>IFERROR((全价!B41+IF(利息!B41&lt;利息!B40,参数!B$3*100,0))/全价!B40-1,"")</f>
        <v>-3.280689707789719E-3</v>
      </c>
      <c r="C41" s="4">
        <f>IFERROR((全价!C41+IF(利息!C41&lt;利息!C40,参数!C$3*100,0))/全价!C40-1,"")</f>
        <v>-1.4491439549977447E-2</v>
      </c>
      <c r="D41" s="4">
        <f>IFERROR((全价!D41+IF(利息!D41&lt;利息!D40,参数!D$3*100,0))/全价!D40-1,"")</f>
        <v>-4.0463254691759376E-3</v>
      </c>
      <c r="E41" s="4">
        <f>IFERROR((全价!E41+IF(利息!E41&lt;利息!E40,参数!E$3*100,0))/全价!E40-1,"")</f>
        <v>5.4763084465547784E-4</v>
      </c>
      <c r="F41" s="4">
        <f>IFERROR((全价!F41+IF(利息!F41&lt;利息!F40,参数!F$3*100,0))/全价!F40-1,"")</f>
        <v>5.4736392763143904E-4</v>
      </c>
      <c r="H41" s="3">
        <f t="shared" si="1"/>
        <v>-4.1446919909312371E-3</v>
      </c>
      <c r="I41" s="9">
        <f t="shared" si="2"/>
        <v>0.98516558494374984</v>
      </c>
      <c r="J41" s="9">
        <f ca="1">IFERROR(AVERAGE(OFFSET(I41,0,0,-参数!B$9,1)),AVERAGE(I$3:I41))</f>
        <v>1.0014393991676667</v>
      </c>
      <c r="K41" s="9" t="str">
        <f t="shared" ca="1" si="0"/>
        <v>卖</v>
      </c>
      <c r="L41" s="9">
        <f t="shared" ca="1" si="3"/>
        <v>1.0188955084923228</v>
      </c>
      <c r="M41" s="9">
        <f t="shared" si="9"/>
        <v>0.97672500025780917</v>
      </c>
      <c r="N41" s="9">
        <f t="shared" si="10"/>
        <v>0.98586732692684853</v>
      </c>
      <c r="O41" s="9">
        <f t="shared" si="11"/>
        <v>0.97808639691627175</v>
      </c>
      <c r="P41" s="9">
        <f t="shared" si="12"/>
        <v>1.0003793661326426</v>
      </c>
      <c r="Q41" s="9">
        <f t="shared" si="13"/>
        <v>0.98348275966186749</v>
      </c>
    </row>
    <row r="42" spans="1:17" x14ac:dyDescent="0.15">
      <c r="A42" s="1">
        <v>42339</v>
      </c>
      <c r="B42" s="4">
        <f>IFERROR((全价!B42+IF(利息!B42&lt;利息!B41,参数!B$3*100,0))/全价!B41-1,"")</f>
        <v>-1.5467618303524056E-3</v>
      </c>
      <c r="C42" s="4">
        <f>IFERROR((全价!C42+IF(利息!C42&lt;利息!C41,参数!C$3*100,0))/全价!C41-1,"")</f>
        <v>1.818204423667491E-2</v>
      </c>
      <c r="D42" s="4">
        <f>IFERROR((全价!D42+IF(利息!D42&lt;利息!D41,参数!D$3*100,0))/全价!D41-1,"")</f>
        <v>-1.1180852789598461E-3</v>
      </c>
      <c r="E42" s="4">
        <f>IFERROR((全价!E42+IF(利息!E42&lt;利息!E41,参数!E$3*100,0))/全价!E41-1,"")</f>
        <v>1.8244370308573288E-4</v>
      </c>
      <c r="F42" s="4">
        <f>IFERROR((全价!F42+IF(利息!F42&lt;利息!F41,参数!F$3*100,0))/全价!F41-1,"")</f>
        <v>2.7895789376741753E-4</v>
      </c>
      <c r="H42" s="3">
        <f t="shared" si="1"/>
        <v>3.1957197448431616E-3</v>
      </c>
      <c r="I42" s="9">
        <f t="shared" si="2"/>
        <v>0.98831389805549452</v>
      </c>
      <c r="J42" s="9">
        <f ca="1">IFERROR(AVERAGE(OFFSET(I42,0,0,-参数!B$9,1)),AVERAGE(I$3:I42))</f>
        <v>1.0011112616398623</v>
      </c>
      <c r="K42" s="9" t="str">
        <f t="shared" ca="1" si="0"/>
        <v>卖</v>
      </c>
      <c r="L42" s="9">
        <f t="shared" ca="1" si="3"/>
        <v>1.0190813995619497</v>
      </c>
      <c r="M42" s="9">
        <f t="shared" si="9"/>
        <v>0.97521423930865947</v>
      </c>
      <c r="N42" s="9">
        <f t="shared" si="10"/>
        <v>1.003792410276525</v>
      </c>
      <c r="O42" s="9">
        <f t="shared" si="11"/>
        <v>0.97699281291432882</v>
      </c>
      <c r="P42" s="9">
        <f t="shared" si="12"/>
        <v>1.0005618790486903</v>
      </c>
      <c r="Q42" s="9">
        <f t="shared" si="13"/>
        <v>0.98375710994105936</v>
      </c>
    </row>
    <row r="43" spans="1:17" x14ac:dyDescent="0.15">
      <c r="A43" s="1">
        <v>42340</v>
      </c>
      <c r="B43" s="4">
        <f>IFERROR((全价!B43+IF(利息!B43&lt;利息!B42,参数!B$3*100,0))/全价!B42-1,"")</f>
        <v>-2.9000449414439133E-3</v>
      </c>
      <c r="C43" s="4">
        <f>IFERROR((全价!C43+IF(利息!C43&lt;利息!C42,参数!C$3*100,0))/全价!C42-1,"")</f>
        <v>2.0758693618772028E-4</v>
      </c>
      <c r="D43" s="4">
        <f>IFERROR((全价!D43+IF(利息!D43&lt;利息!D42,参数!D$3*100,0))/全价!D42-1,"")</f>
        <v>1.0085690894812149E-3</v>
      </c>
      <c r="E43" s="4">
        <f>IFERROR((全价!E43+IF(利息!E43&lt;利息!E42,参数!E$3*100,0))/全价!E42-1,"")</f>
        <v>1.8241042345290559E-4</v>
      </c>
      <c r="F43" s="4">
        <f>IFERROR((全价!F43+IF(利息!F43&lt;利息!F42,参数!F$3*100,0))/全价!F42-1,"")</f>
        <v>1.0515949348600673E-2</v>
      </c>
      <c r="H43" s="3">
        <f t="shared" si="1"/>
        <v>1.8028941712557201E-3</v>
      </c>
      <c r="I43" s="9">
        <f t="shared" si="2"/>
        <v>0.99009572342166985</v>
      </c>
      <c r="J43" s="9">
        <f ca="1">IFERROR(AVERAGE(OFFSET(I43,0,0,-参数!B$9,1)),AVERAGE(I$3:I43))</f>
        <v>1.0008425899760038</v>
      </c>
      <c r="K43" s="9" t="str">
        <f t="shared" ca="1" si="0"/>
        <v>卖</v>
      </c>
      <c r="L43" s="9">
        <f t="shared" ca="1" si="3"/>
        <v>1.0192672906315767</v>
      </c>
      <c r="M43" s="9">
        <f t="shared" si="9"/>
        <v>0.9723860741871283</v>
      </c>
      <c r="N43" s="9">
        <f t="shared" si="10"/>
        <v>1.0040007844675427</v>
      </c>
      <c r="O43" s="9">
        <f t="shared" si="11"/>
        <v>0.97797817766607953</v>
      </c>
      <c r="P43" s="9">
        <f t="shared" si="12"/>
        <v>1.0007443919647385</v>
      </c>
      <c r="Q43" s="9">
        <f t="shared" si="13"/>
        <v>0.99410224988052531</v>
      </c>
    </row>
    <row r="44" spans="1:17" x14ac:dyDescent="0.15">
      <c r="A44" s="1">
        <v>42341</v>
      </c>
      <c r="B44" s="4">
        <f>IFERROR((全价!B44+IF(利息!B44&lt;利息!B43,参数!B$3*100,0))/全价!B43-1,"")</f>
        <v>3.188192155854308E-3</v>
      </c>
      <c r="C44" s="4">
        <f>IFERROR((全价!C44+IF(利息!C44&lt;利息!C43,参数!C$3*100,0))/全价!C43-1,"")</f>
        <v>-1.2982478415439314E-2</v>
      </c>
      <c r="D44" s="4">
        <f>IFERROR((全价!D44+IF(利息!D44&lt;利息!D43,参数!D$3*100,0))/全价!D43-1,"")</f>
        <v>5.0141911593826194E-4</v>
      </c>
      <c r="E44" s="4">
        <f>IFERROR((全价!E44+IF(利息!E44&lt;利息!E43,参数!E$3*100,0))/全价!E43-1,"")</f>
        <v>1.8237715595859072E-4</v>
      </c>
      <c r="F44" s="4">
        <f>IFERROR((全价!F44+IF(利息!F44&lt;利息!F43,参数!F$3*100,0))/全价!F43-1,"")</f>
        <v>-9.281132483544785E-3</v>
      </c>
      <c r="H44" s="3">
        <f t="shared" si="1"/>
        <v>-3.6783244942465874E-3</v>
      </c>
      <c r="I44" s="9">
        <f t="shared" si="2"/>
        <v>0.9864538300705592</v>
      </c>
      <c r="J44" s="9">
        <f ca="1">IFERROR(AVERAGE(OFFSET(I44,0,0,-参数!B$9,1)),AVERAGE(I$3:I44))</f>
        <v>1.0005000004544458</v>
      </c>
      <c r="K44" s="9" t="str">
        <f t="shared" ca="1" si="0"/>
        <v>卖</v>
      </c>
      <c r="L44" s="9">
        <f t="shared" ca="1" si="3"/>
        <v>1.0194531817012038</v>
      </c>
      <c r="M44" s="9">
        <f t="shared" si="9"/>
        <v>0.97548622784131367</v>
      </c>
      <c r="N44" s="9">
        <f t="shared" si="10"/>
        <v>0.9909663659541087</v>
      </c>
      <c r="O44" s="9">
        <f t="shared" si="11"/>
        <v>0.9784685546193318</v>
      </c>
      <c r="P44" s="9">
        <f t="shared" si="12"/>
        <v>1.0009269048807865</v>
      </c>
      <c r="Q44" s="9">
        <f t="shared" si="13"/>
        <v>0.98487585519719423</v>
      </c>
    </row>
    <row r="45" spans="1:17" x14ac:dyDescent="0.15">
      <c r="A45" s="1">
        <v>42342</v>
      </c>
      <c r="B45" s="4">
        <f>IFERROR((全价!B45+IF(利息!B45&lt;利息!B44,参数!B$3*100,0))/全价!B44-1,"")</f>
        <v>5.4932203591404605E-3</v>
      </c>
      <c r="C45" s="4">
        <f>IFERROR((全价!C45+IF(利息!C45&lt;利息!C44,参数!C$3*100,0))/全价!C44-1,"")</f>
        <v>4.6346803220898014E-3</v>
      </c>
      <c r="D45" s="4">
        <f>IFERROR((全价!D45+IF(利息!D45&lt;利息!D44,参数!D$3*100,0))/全价!D44-1,"")</f>
        <v>4.9529129548000483E-3</v>
      </c>
      <c r="E45" s="4">
        <f>IFERROR((全价!E45+IF(利息!E45&lt;利息!E44,参数!E$3*100,0))/全价!E44-1,"")</f>
        <v>1.8234390059634897E-4</v>
      </c>
      <c r="F45" s="4">
        <f>IFERROR((全价!F45+IF(利息!F45&lt;利息!F44,参数!F$3*100,0))/全价!F44-1,"")</f>
        <v>5.005417977112403E-3</v>
      </c>
      <c r="H45" s="3">
        <f t="shared" si="1"/>
        <v>4.0537151027478123E-3</v>
      </c>
      <c r="I45" s="9">
        <f t="shared" si="2"/>
        <v>0.99045263285967966</v>
      </c>
      <c r="J45" s="9">
        <f ca="1">IFERROR(AVERAGE(OFFSET(I45,0,0,-参数!B$9,1)),AVERAGE(I$3:I45))</f>
        <v>1.0002663407429395</v>
      </c>
      <c r="K45" s="9" t="str">
        <f t="shared" ca="1" si="0"/>
        <v>卖</v>
      </c>
      <c r="L45" s="9">
        <f t="shared" ca="1" si="3"/>
        <v>1.0196390727708307</v>
      </c>
      <c r="M45" s="9">
        <f t="shared" si="9"/>
        <v>0.98084478864815272</v>
      </c>
      <c r="N45" s="9">
        <f t="shared" si="10"/>
        <v>0.99555917827024909</v>
      </c>
      <c r="O45" s="9">
        <f t="shared" si="11"/>
        <v>0.98331482419937033</v>
      </c>
      <c r="P45" s="9">
        <f t="shared" si="12"/>
        <v>1.0011094177968343</v>
      </c>
      <c r="Q45" s="9">
        <f t="shared" si="13"/>
        <v>0.9898055705080222</v>
      </c>
    </row>
    <row r="46" spans="1:17" x14ac:dyDescent="0.15">
      <c r="A46" s="1">
        <v>42345</v>
      </c>
      <c r="B46" s="4">
        <f>IFERROR((全价!B46+IF(利息!B46&lt;利息!B45,参数!B$3*100,0))/全价!B45-1,"")</f>
        <v>5.5985743348752059E-4</v>
      </c>
      <c r="C46" s="4">
        <f>IFERROR((全价!C46+IF(利息!C46&lt;利息!C45,参数!C$3*100,0))/全价!C45-1,"")</f>
        <v>8.0766593164161016E-4</v>
      </c>
      <c r="D46" s="4">
        <f>IFERROR((全价!D46+IF(利息!D46&lt;利息!D45,参数!D$3*100,0))/全价!D45-1,"")</f>
        <v>-1.5242279424136917E-3</v>
      </c>
      <c r="E46" s="4">
        <f>IFERROR((全价!E46+IF(利息!E46&lt;利息!E45,参数!E$3*100,0))/全价!E45-1,"")</f>
        <v>5.469319720803334E-4</v>
      </c>
      <c r="F46" s="4">
        <f>IFERROR((全价!F46+IF(利息!F46&lt;利息!F45,参数!F$3*100,0))/全价!F45-1,"")</f>
        <v>5.2468824939730929E-3</v>
      </c>
      <c r="H46" s="3">
        <f t="shared" si="1"/>
        <v>1.1274219777537731E-3</v>
      </c>
      <c r="I46" s="9">
        <f t="shared" si="2"/>
        <v>0.99156929092588975</v>
      </c>
      <c r="J46" s="9">
        <f ca="1">IFERROR(AVERAGE(OFFSET(I46,0,0,-参数!B$9,1)),AVERAGE(I$3:I46))</f>
        <v>1.0000686805198247</v>
      </c>
      <c r="K46" s="9" t="str">
        <f t="shared" ca="1" si="0"/>
        <v>卖</v>
      </c>
      <c r="L46" s="9">
        <f t="shared" ca="1" si="3"/>
        <v>1.0201967459797114</v>
      </c>
      <c r="M46" s="9">
        <f t="shared" si="9"/>
        <v>0.98139392189417485</v>
      </c>
      <c r="N46" s="9">
        <f t="shared" si="10"/>
        <v>0.99636325750147103</v>
      </c>
      <c r="O46" s="9">
        <f t="shared" si="11"/>
        <v>0.98181602826813608</v>
      </c>
      <c r="P46" s="9">
        <f t="shared" si="12"/>
        <v>1.001656956544978</v>
      </c>
      <c r="Q46" s="9">
        <f t="shared" si="13"/>
        <v>0.99499896402835775</v>
      </c>
    </row>
    <row r="47" spans="1:17" x14ac:dyDescent="0.15">
      <c r="A47" s="1">
        <v>42346</v>
      </c>
      <c r="B47" s="4">
        <f>IFERROR((全价!B47+IF(利息!B47&lt;利息!B46,参数!B$3*100,0))/全价!B46-1,"")</f>
        <v>-5.2788920500070891E-3</v>
      </c>
      <c r="C47" s="4">
        <f>IFERROR((全价!C47+IF(利息!C47&lt;利息!C46,参数!C$3*100,0))/全价!C46-1,"")</f>
        <v>-4.3709164900298525E-3</v>
      </c>
      <c r="D47" s="4">
        <f>IFERROR((全价!D47+IF(利息!D47&lt;利息!D46,参数!D$3*100,0))/全价!D46-1,"")</f>
        <v>-9.1217586264447093E-4</v>
      </c>
      <c r="E47" s="4">
        <f>IFERROR((全价!E47+IF(利息!E47&lt;利息!E46,参数!E$3*100,0))/全价!E46-1,"")</f>
        <v>1.8221100033843918E-4</v>
      </c>
      <c r="F47" s="4">
        <f>IFERROR((全价!F47+IF(利息!F47&lt;利息!F46,参数!F$3*100,0))/全价!F46-1,"")</f>
        <v>1.8024423748186358E-4</v>
      </c>
      <c r="H47" s="3">
        <f t="shared" si="1"/>
        <v>-2.0399058329722219E-3</v>
      </c>
      <c r="I47" s="9">
        <f t="shared" si="2"/>
        <v>0.98954658294553388</v>
      </c>
      <c r="J47" s="9">
        <f ca="1">IFERROR(AVERAGE(OFFSET(I47,0,0,-参数!B$9,1)),AVERAGE(I$3:I47))</f>
        <v>0.99983485612928491</v>
      </c>
      <c r="K47" s="9" t="str">
        <f t="shared" ca="1" si="0"/>
        <v>卖</v>
      </c>
      <c r="L47" s="9">
        <f t="shared" ca="1" si="3"/>
        <v>1.0203826370493385</v>
      </c>
      <c r="M47" s="9">
        <f t="shared" si="9"/>
        <v>0.97621324932196241</v>
      </c>
      <c r="N47" s="9">
        <f t="shared" si="10"/>
        <v>0.99200823690919804</v>
      </c>
      <c r="O47" s="9">
        <f t="shared" si="11"/>
        <v>0.98092043938559237</v>
      </c>
      <c r="P47" s="9">
        <f t="shared" si="12"/>
        <v>1.001839469461026</v>
      </c>
      <c r="Q47" s="9">
        <f t="shared" si="13"/>
        <v>0.9951783068579243</v>
      </c>
    </row>
    <row r="48" spans="1:17" x14ac:dyDescent="0.15">
      <c r="A48" s="1">
        <v>42347</v>
      </c>
      <c r="B48" s="4">
        <f>IFERROR((全价!B48+IF(利息!B48&lt;利息!B47,参数!B$3*100,0))/全价!B47-1,"")</f>
        <v>-2.5115044598350567E-3</v>
      </c>
      <c r="C48" s="4">
        <f>IFERROR((全价!C48+IF(利息!C48&lt;利息!C47,参数!C$3*100,0))/全价!C47-1,"")</f>
        <v>2.1005288390241184E-4</v>
      </c>
      <c r="D48" s="4">
        <f>IFERROR((全价!D48+IF(利息!D48&lt;利息!D47,参数!D$3*100,0))/全价!D47-1,"")</f>
        <v>-2.2250093595832521E-3</v>
      </c>
      <c r="E48" s="4">
        <f>IFERROR((全价!E48+IF(利息!E48&lt;利息!E47,参数!E$3*100,0))/全价!E47-1,"")</f>
        <v>1.8217780553819729E-4</v>
      </c>
      <c r="F48" s="4">
        <f>IFERROR((全价!F48+IF(利息!F48&lt;利息!F47,参数!F$3*100,0))/全价!F47-1,"")</f>
        <v>1.8021175535132272E-4</v>
      </c>
      <c r="H48" s="3">
        <f t="shared" si="1"/>
        <v>-8.3281427492527533E-4</v>
      </c>
      <c r="I48" s="9">
        <f t="shared" si="2"/>
        <v>0.98872247442555328</v>
      </c>
      <c r="J48" s="9">
        <f ca="1">IFERROR(AVERAGE(OFFSET(I48,0,0,-参数!B$9,1)),AVERAGE(I$3:I48))</f>
        <v>0.99959328261398639</v>
      </c>
      <c r="K48" s="9" t="str">
        <f t="shared" ca="1" si="0"/>
        <v>卖</v>
      </c>
      <c r="L48" s="9">
        <f t="shared" ca="1" si="3"/>
        <v>1.0205685281189654</v>
      </c>
      <c r="M48" s="9">
        <f t="shared" si="9"/>
        <v>0.97376148539254026</v>
      </c>
      <c r="N48" s="9">
        <f t="shared" si="10"/>
        <v>0.99221661110021575</v>
      </c>
      <c r="O48" s="9">
        <f t="shared" si="11"/>
        <v>0.9787378822269529</v>
      </c>
      <c r="P48" s="9">
        <f t="shared" si="12"/>
        <v>1.002021982377074</v>
      </c>
      <c r="Q48" s="9">
        <f t="shared" si="13"/>
        <v>0.99535764968749074</v>
      </c>
    </row>
    <row r="49" spans="1:17" x14ac:dyDescent="0.15">
      <c r="A49" s="1">
        <v>42348</v>
      </c>
      <c r="B49" s="4">
        <f>IFERROR((全价!B49+IF(利息!B49&lt;利息!B48,参数!B$3*100,0))/全价!B48-1,"")</f>
        <v>-1.6481050762960914E-3</v>
      </c>
      <c r="C49" s="4">
        <f>IFERROR((全价!C49+IF(利息!C49&lt;利息!C48,参数!C$3*100,0))/全价!C48-1,"")</f>
        <v>8.7771312801887547E-3</v>
      </c>
      <c r="D49" s="4">
        <f>IFERROR((全价!D49+IF(利息!D49&lt;利息!D48,参数!D$3*100,0))/全价!D48-1,"")</f>
        <v>-3.5448974620673201E-3</v>
      </c>
      <c r="E49" s="4">
        <f>IFERROR((全价!E49+IF(利息!E49&lt;利息!E48,参数!E$3*100,0))/全价!E48-1,"")</f>
        <v>1.8214462283050459E-4</v>
      </c>
      <c r="F49" s="4">
        <f>IFERROR((全价!F49+IF(利息!F49&lt;利息!F48,参数!F$3*100,0))/全价!F48-1,"")</f>
        <v>-7.9331187046755014E-3</v>
      </c>
      <c r="H49" s="3">
        <f t="shared" si="1"/>
        <v>-8.3336906800393076E-4</v>
      </c>
      <c r="I49" s="9">
        <f t="shared" si="2"/>
        <v>0.98789850369852672</v>
      </c>
      <c r="J49" s="9">
        <f ca="1">IFERROR(AVERAGE(OFFSET(I49,0,0,-参数!B$9,1)),AVERAGE(I$3:I49))</f>
        <v>0.99934445753067869</v>
      </c>
      <c r="K49" s="9" t="str">
        <f t="shared" ca="1" si="0"/>
        <v>卖</v>
      </c>
      <c r="L49" s="9">
        <f t="shared" ca="1" si="3"/>
        <v>1.0207544191885922</v>
      </c>
      <c r="M49" s="9">
        <f t="shared" si="9"/>
        <v>0.97215662414536319</v>
      </c>
      <c r="N49" s="9">
        <f t="shared" si="10"/>
        <v>1.0009254265542262</v>
      </c>
      <c r="O49" s="9">
        <f t="shared" si="11"/>
        <v>0.97526835679221746</v>
      </c>
      <c r="P49" s="9">
        <f t="shared" si="12"/>
        <v>1.0022044952931219</v>
      </c>
      <c r="Q49" s="9">
        <f t="shared" si="13"/>
        <v>0.9874613592989131</v>
      </c>
    </row>
    <row r="50" spans="1:17" x14ac:dyDescent="0.15">
      <c r="A50" s="1">
        <v>42349</v>
      </c>
      <c r="B50" s="4">
        <f>IFERROR((全价!B50+IF(利息!B50&lt;利息!B49,参数!B$3*100,0))/全价!B49-1,"")</f>
        <v>-4.845074307050834E-3</v>
      </c>
      <c r="C50" s="4">
        <f>IFERROR((全价!C50+IF(利息!C50&lt;利息!C49,参数!C$3*100,0))/全价!C49-1,"")</f>
        <v>-1.6330004469780057E-2</v>
      </c>
      <c r="D50" s="4">
        <f>IFERROR((全价!D50+IF(利息!D50&lt;利息!D49,参数!D$3*100,0))/全价!D49-1,"")</f>
        <v>-1.015552975366929E-2</v>
      </c>
      <c r="E50" s="4">
        <f>IFERROR((全价!E50+IF(利息!E50&lt;利息!E49,参数!E$3*100,0))/全价!E49-1,"")</f>
        <v>1.8211145220869973E-4</v>
      </c>
      <c r="F50" s="4">
        <f>IFERROR((全价!F50+IF(利息!F50&lt;利息!F49,参数!F$3*100,0))/全价!F49-1,"")</f>
        <v>3.5491045127453713E-3</v>
      </c>
      <c r="H50" s="3">
        <f t="shared" si="1"/>
        <v>-5.5198785131092224E-3</v>
      </c>
      <c r="I50" s="9">
        <f t="shared" si="2"/>
        <v>0.98244542397482848</v>
      </c>
      <c r="J50" s="9">
        <f ca="1">IFERROR(AVERAGE(OFFSET(I50,0,0,-参数!B$9,1)),AVERAGE(I$3:I50))</f>
        <v>0.99899239433159848</v>
      </c>
      <c r="K50" s="9" t="str">
        <f t="shared" ca="1" si="0"/>
        <v>卖</v>
      </c>
      <c r="L50" s="9">
        <f t="shared" ca="1" si="3"/>
        <v>1.0209403102582191</v>
      </c>
      <c r="M50" s="9">
        <f t="shared" si="9"/>
        <v>0.96744645306328725</v>
      </c>
      <c r="N50" s="9">
        <f t="shared" si="10"/>
        <v>0.98458030986467915</v>
      </c>
      <c r="O50" s="9">
        <f t="shared" si="11"/>
        <v>0.9653639899770019</v>
      </c>
      <c r="P50" s="9">
        <f t="shared" si="12"/>
        <v>1.0023870082091699</v>
      </c>
      <c r="Q50" s="9">
        <f t="shared" si="13"/>
        <v>0.99096596286536254</v>
      </c>
    </row>
    <row r="51" spans="1:17" x14ac:dyDescent="0.15">
      <c r="A51" s="1">
        <v>42352</v>
      </c>
      <c r="B51" s="4">
        <f>IFERROR((全价!B51+IF(利息!B51&lt;利息!B50,参数!B$3*100,0))/全价!B50-1,"")</f>
        <v>-4.1011893182539838E-3</v>
      </c>
      <c r="C51" s="4">
        <f>IFERROR((全价!C51+IF(利息!C51&lt;利息!C50,参数!C$3*100,0))/全价!C50-1,"")</f>
        <v>6.34912730622883E-4</v>
      </c>
      <c r="D51" s="4">
        <f>IFERROR((全价!D51+IF(利息!D51&lt;利息!D50,参数!D$3*100,0))/全价!D50-1,"")</f>
        <v>-3.1933622120116079E-3</v>
      </c>
      <c r="E51" s="4">
        <f>IFERROR((全价!E51+IF(利息!E51&lt;利息!E50,参数!E$3*100,0))/全价!E50-1,"")</f>
        <v>5.4623488099880824E-4</v>
      </c>
      <c r="F51" s="4">
        <f>IFERROR((全价!F51+IF(利息!F51&lt;利息!F50,参数!F$3*100,0))/全价!F50-1,"")</f>
        <v>5.4293336891597654E-4</v>
      </c>
      <c r="H51" s="3">
        <f t="shared" si="1"/>
        <v>-1.1140941099455847E-3</v>
      </c>
      <c r="I51" s="9">
        <f t="shared" si="2"/>
        <v>0.98135088731463516</v>
      </c>
      <c r="J51" s="9">
        <f ca="1">IFERROR(AVERAGE(OFFSET(I51,0,0,-参数!B$9,1)),AVERAGE(I$3:I51))</f>
        <v>0.99863236357615026</v>
      </c>
      <c r="K51" s="9" t="str">
        <f t="shared" ca="1" si="0"/>
        <v>卖</v>
      </c>
      <c r="L51" s="9">
        <f t="shared" ca="1" si="3"/>
        <v>1.0214979834670999</v>
      </c>
      <c r="M51" s="9">
        <f t="shared" si="9"/>
        <v>0.96347877200400134</v>
      </c>
      <c r="N51" s="9">
        <f t="shared" si="10"/>
        <v>0.98520543243773284</v>
      </c>
      <c r="O51" s="9">
        <f t="shared" si="11"/>
        <v>0.96228123309057256</v>
      </c>
      <c r="P51" s="9">
        <f t="shared" si="12"/>
        <v>1.0029345469573139</v>
      </c>
      <c r="Q51" s="9">
        <f t="shared" si="13"/>
        <v>0.99150399135406209</v>
      </c>
    </row>
    <row r="52" spans="1:17" x14ac:dyDescent="0.15">
      <c r="A52" s="1">
        <v>42353</v>
      </c>
      <c r="B52" s="4">
        <f>IFERROR((全价!B52+IF(利息!B52&lt;利息!B51,参数!B$3*100,0))/全价!B51-1,"")</f>
        <v>-8.8435665394759333E-4</v>
      </c>
      <c r="C52" s="4">
        <f>IFERROR((全价!C52+IF(利息!C52&lt;利息!C51,参数!C$3*100,0))/全价!C51-1,"")</f>
        <v>-1.8770294984883695E-2</v>
      </c>
      <c r="D52" s="4">
        <f>IFERROR((全价!D52+IF(利息!D52&lt;利息!D51,参数!D$3*100,0))/全价!D51-1,"")</f>
        <v>-1.2393274654357578E-3</v>
      </c>
      <c r="E52" s="4">
        <f>IFERROR((全价!E52+IF(利息!E52&lt;利息!E51,参数!E$3*100,0))/全价!E51-1,"")</f>
        <v>1.8197889044868631E-4</v>
      </c>
      <c r="F52" s="4">
        <f>IFERROR((全价!F52+IF(利息!F52&lt;利息!F51,参数!F$3*100,0))/全价!F51-1,"")</f>
        <v>1.8087958407675409E-4</v>
      </c>
      <c r="H52" s="3">
        <f t="shared" si="1"/>
        <v>-4.1062241259483215E-3</v>
      </c>
      <c r="I52" s="9">
        <f t="shared" si="2"/>
        <v>0.97732124062512304</v>
      </c>
      <c r="J52" s="9">
        <f ca="1">IFERROR(AVERAGE(OFFSET(I52,0,0,-参数!B$9,1)),AVERAGE(I$3:I52))</f>
        <v>0.99820614111712969</v>
      </c>
      <c r="K52" s="9" t="str">
        <f t="shared" ca="1" si="0"/>
        <v>卖</v>
      </c>
      <c r="L52" s="9">
        <f t="shared" ca="1" si="3"/>
        <v>1.0216838745367267</v>
      </c>
      <c r="M52" s="9">
        <f t="shared" si="9"/>
        <v>0.96262671314104231</v>
      </c>
      <c r="N52" s="9">
        <f t="shared" si="10"/>
        <v>0.96671283585016665</v>
      </c>
      <c r="O52" s="9">
        <f t="shared" si="11"/>
        <v>0.96108865152893008</v>
      </c>
      <c r="P52" s="9">
        <f t="shared" si="12"/>
        <v>1.0031170598733619</v>
      </c>
      <c r="Q52" s="9">
        <f t="shared" si="13"/>
        <v>0.99168333418362864</v>
      </c>
    </row>
    <row r="53" spans="1:17" x14ac:dyDescent="0.15">
      <c r="A53" s="1">
        <v>42354</v>
      </c>
      <c r="B53" s="4">
        <f>IFERROR((全价!B53+IF(利息!B53&lt;利息!B52,参数!B$3*100,0))/全价!B52-1,"")</f>
        <v>-5.3563657058663949E-6</v>
      </c>
      <c r="C53" s="4">
        <f>IFERROR((全价!C53+IF(利息!C53&lt;利息!C52,参数!C$3*100,0))/全价!C52-1,"")</f>
        <v>2.3262831834843567E-2</v>
      </c>
      <c r="D53" s="4">
        <f>IFERROR((全价!D53+IF(利息!D53&lt;利息!D52,参数!D$3*100,0))/全价!D52-1,"")</f>
        <v>8.1924766367680313E-4</v>
      </c>
      <c r="E53" s="4">
        <f>IFERROR((全价!E53+IF(利息!E53&lt;利息!E52,参数!E$3*100,0))/全价!E52-1,"")</f>
        <v>1.8194578015751084E-4</v>
      </c>
      <c r="F53" s="4">
        <f>IFERROR((全价!F53+IF(利息!F53&lt;利息!F52,参数!F$3*100,0))/全价!F52-1,"")</f>
        <v>-9.3037710378850447E-3</v>
      </c>
      <c r="H53" s="3">
        <f t="shared" si="1"/>
        <v>2.9909795750173939E-3</v>
      </c>
      <c r="I53" s="9">
        <f t="shared" si="2"/>
        <v>0.98024438849406348</v>
      </c>
      <c r="J53" s="9">
        <f ca="1">IFERROR(AVERAGE(OFFSET(I53,0,0,-参数!B$9,1)),AVERAGE(I$3:I53))</f>
        <v>0.99785394988922649</v>
      </c>
      <c r="K53" s="9" t="str">
        <f t="shared" ca="1" si="0"/>
        <v>卖</v>
      </c>
      <c r="L53" s="9">
        <f t="shared" ca="1" si="3"/>
        <v>1.0218697656063536</v>
      </c>
      <c r="M53" s="9">
        <f t="shared" si="9"/>
        <v>0.96262155696032847</v>
      </c>
      <c r="N53" s="9">
        <f t="shared" si="10"/>
        <v>0.98920131398313382</v>
      </c>
      <c r="O53" s="9">
        <f t="shared" si="11"/>
        <v>0.96187602116128146</v>
      </c>
      <c r="P53" s="9">
        <f t="shared" si="12"/>
        <v>1.0032995727894098</v>
      </c>
      <c r="Q53" s="9">
        <f t="shared" si="13"/>
        <v>0.98245693950029767</v>
      </c>
    </row>
    <row r="54" spans="1:17" x14ac:dyDescent="0.15">
      <c r="A54" s="1">
        <v>42355</v>
      </c>
      <c r="B54" s="4">
        <f>IFERROR((全价!B54+IF(利息!B54&lt;利息!B53,参数!B$3*100,0))/全价!B53-1,"")</f>
        <v>-5.8706082587566266E-3</v>
      </c>
      <c r="C54" s="4">
        <f>IFERROR((全价!C54+IF(利息!C54&lt;利息!C53,参数!C$3*100,0))/全价!C53-1,"")</f>
        <v>2.9243026901106806E-3</v>
      </c>
      <c r="D54" s="4">
        <f>IFERROR((全价!D54+IF(利息!D54&lt;利息!D53,参数!D$3*100,0))/全价!D53-1,"")</f>
        <v>-5.1940024780072758E-4</v>
      </c>
      <c r="E54" s="4">
        <f>IFERROR((全价!E54+IF(利息!E54&lt;利息!E53,参数!E$3*100,0))/全价!E53-1,"")</f>
        <v>1.8191268191269927E-4</v>
      </c>
      <c r="F54" s="4">
        <f>IFERROR((全价!F54+IF(利息!F54&lt;利息!F53,参数!F$3*100,0))/全价!F53-1,"")</f>
        <v>1.8254523160843306E-4</v>
      </c>
      <c r="H54" s="3">
        <f t="shared" si="1"/>
        <v>-6.2024958058510822E-4</v>
      </c>
      <c r="I54" s="9">
        <f t="shared" si="2"/>
        <v>0.97963639232322908</v>
      </c>
      <c r="J54" s="9">
        <f ca="1">IFERROR(AVERAGE(OFFSET(I54,0,0,-参数!B$9,1)),AVERAGE(I$3:I54))</f>
        <v>0.99750361224372652</v>
      </c>
      <c r="K54" s="9" t="str">
        <f t="shared" ca="1" si="0"/>
        <v>卖</v>
      </c>
      <c r="L54" s="9">
        <f t="shared" ca="1" si="3"/>
        <v>1.0220556566759804</v>
      </c>
      <c r="M54" s="9">
        <f t="shared" si="9"/>
        <v>0.95697038289797998</v>
      </c>
      <c r="N54" s="9">
        <f t="shared" si="10"/>
        <v>0.99209403804667573</v>
      </c>
      <c r="O54" s="9">
        <f t="shared" si="11"/>
        <v>0.96137642251753674</v>
      </c>
      <c r="P54" s="9">
        <f t="shared" si="12"/>
        <v>1.0034820857054578</v>
      </c>
      <c r="Q54" s="9">
        <f t="shared" si="13"/>
        <v>0.98263628232986411</v>
      </c>
    </row>
    <row r="55" spans="1:17" x14ac:dyDescent="0.15">
      <c r="A55" s="1">
        <v>42356</v>
      </c>
      <c r="B55" s="4">
        <f>IFERROR((全价!B55+IF(利息!B55&lt;利息!B54,参数!B$3*100,0))/全价!B54-1,"")</f>
        <v>1.2729209967308197E-3</v>
      </c>
      <c r="C55" s="4">
        <f>IFERROR((全价!C55+IF(利息!C55&lt;利息!C54,参数!C$3*100,0))/全价!C54-1,"")</f>
        <v>2.1003471750336011E-4</v>
      </c>
      <c r="D55" s="4">
        <f>IFERROR((全价!D55+IF(利息!D55&lt;利息!D54,参数!D$3*100,0))/全价!D54-1,"")</f>
        <v>-8.2859461100348586E-4</v>
      </c>
      <c r="E55" s="4">
        <f>IFERROR((全价!E55+IF(利息!E55&lt;利息!E54,参数!E$3*100,0))/全价!E54-1,"")</f>
        <v>1.8187959570759027E-4</v>
      </c>
      <c r="F55" s="4">
        <f>IFERROR((全价!F55+IF(利息!F55&lt;利息!F54,参数!F$3*100,0))/全价!F54-1,"")</f>
        <v>1.825119149287957E-4</v>
      </c>
      <c r="H55" s="3">
        <f t="shared" si="1"/>
        <v>2.0375052277341599E-4</v>
      </c>
      <c r="I55" s="9">
        <f t="shared" si="2"/>
        <v>0.97983599375029284</v>
      </c>
      <c r="J55" s="9">
        <f ca="1">IFERROR(AVERAGE(OFFSET(I55,0,0,-参数!B$9,1)),AVERAGE(I$3:I55))</f>
        <v>0.9971702609513976</v>
      </c>
      <c r="K55" s="9" t="str">
        <f t="shared" ca="1" si="0"/>
        <v>卖</v>
      </c>
      <c r="L55" s="9">
        <f t="shared" ca="1" si="3"/>
        <v>1.0222415477456073</v>
      </c>
      <c r="M55" s="9">
        <f t="shared" si="9"/>
        <v>0.95818853059162035</v>
      </c>
      <c r="N55" s="9">
        <f t="shared" si="10"/>
        <v>0.99230241223769367</v>
      </c>
      <c r="O55" s="9">
        <f t="shared" si="11"/>
        <v>0.96057983119469292</v>
      </c>
      <c r="P55" s="9">
        <f t="shared" si="12"/>
        <v>1.0036645986215058</v>
      </c>
      <c r="Q55" s="9">
        <f t="shared" si="13"/>
        <v>0.98281562515943066</v>
      </c>
    </row>
    <row r="56" spans="1:17" x14ac:dyDescent="0.15">
      <c r="A56" s="1">
        <v>42359</v>
      </c>
      <c r="B56" s="4">
        <f>IFERROR((全价!B56+IF(利息!B56&lt;利息!B55,参数!B$3*100,0))/全价!B55-1,"")</f>
        <v>-4.0896934344269997E-4</v>
      </c>
      <c r="C56" s="4">
        <f>IFERROR((全价!C56+IF(利息!C56&lt;利息!C55,参数!C$3*100,0))/全价!C55-1,"")</f>
        <v>6.2997183655322253E-4</v>
      </c>
      <c r="D56" s="4">
        <f>IFERROR((全价!D56+IF(利息!D56&lt;利息!D55,参数!D$3*100,0))/全价!D55-1,"")</f>
        <v>-4.9612903025423316E-3</v>
      </c>
      <c r="E56" s="4">
        <f>IFERROR((全价!E56+IF(利息!E56&lt;利息!E55,参数!E$3*100,0))/全价!E55-1,"")</f>
        <v>5.4553956460745567E-4</v>
      </c>
      <c r="F56" s="4">
        <f>IFERROR((全价!F56+IF(利息!F56&lt;利息!F55,参数!F$3*100,0))/全价!F55-1,"")</f>
        <v>5.4743583122451867E-4</v>
      </c>
      <c r="H56" s="3">
        <f t="shared" si="1"/>
        <v>-7.2946248271996692E-4</v>
      </c>
      <c r="I56" s="9">
        <f t="shared" si="2"/>
        <v>0.97912124015363333</v>
      </c>
      <c r="J56" s="9">
        <f ca="1">IFERROR(AVERAGE(OFFSET(I56,0,0,-参数!B$9,1)),AVERAGE(I$3:I56))</f>
        <v>0.99683601982551295</v>
      </c>
      <c r="K56" s="9" t="str">
        <f t="shared" ca="1" si="0"/>
        <v>卖</v>
      </c>
      <c r="L56" s="9">
        <f t="shared" ca="1" si="3"/>
        <v>1.0227992209544881</v>
      </c>
      <c r="M56" s="9">
        <f t="shared" si="9"/>
        <v>0.95779666085736992</v>
      </c>
      <c r="N56" s="9">
        <f t="shared" si="10"/>
        <v>0.99292753481074725</v>
      </c>
      <c r="O56" s="9">
        <f t="shared" si="11"/>
        <v>0.95581411579336895</v>
      </c>
      <c r="P56" s="9">
        <f t="shared" si="12"/>
        <v>1.0042121373696498</v>
      </c>
      <c r="Q56" s="9">
        <f t="shared" si="13"/>
        <v>0.98335365364813021</v>
      </c>
    </row>
    <row r="57" spans="1:17" x14ac:dyDescent="0.15">
      <c r="A57" s="1">
        <v>42360</v>
      </c>
      <c r="B57" s="4">
        <f>IFERROR((全价!B57+IF(利息!B57&lt;利息!B56,参数!B$3*100,0))/全价!B56-1,"")</f>
        <v>-6.0966746878986511E-3</v>
      </c>
      <c r="C57" s="4">
        <f>IFERROR((全价!C57+IF(利息!C57&lt;利息!C56,参数!C$3*100,0))/全价!C56-1,"")</f>
        <v>-2.0516745466441222E-2</v>
      </c>
      <c r="D57" s="4">
        <f>IFERROR((全价!D57+IF(利息!D57&lt;利息!D56,参数!D$3*100,0))/全价!D56-1,"")</f>
        <v>-8.6014719436284803E-3</v>
      </c>
      <c r="E57" s="4">
        <f>IFERROR((全价!E57+IF(利息!E57&lt;利息!E56,参数!E$3*100,0))/全价!E56-1,"")</f>
        <v>9.6585745813320134E-3</v>
      </c>
      <c r="F57" s="4">
        <f>IFERROR((全价!F57+IF(利息!F57&lt;利息!F56,参数!F$3*100,0))/全价!F56-1,"")</f>
        <v>1.8237876973481448E-4</v>
      </c>
      <c r="H57" s="3">
        <f t="shared" si="1"/>
        <v>-5.0747877493803051E-3</v>
      </c>
      <c r="I57" s="9">
        <f t="shared" si="2"/>
        <v>0.97415240767894362</v>
      </c>
      <c r="J57" s="9">
        <f ca="1">IFERROR(AVERAGE(OFFSET(I57,0,0,-参数!B$9,1)),AVERAGE(I$3:I57))</f>
        <v>0.99642359051375717</v>
      </c>
      <c r="K57" s="9" t="str">
        <f t="shared" ca="1" si="0"/>
        <v>卖</v>
      </c>
      <c r="L57" s="9">
        <f t="shared" ca="1" si="3"/>
        <v>1.0326780035118053</v>
      </c>
      <c r="M57" s="9">
        <f t="shared" si="9"/>
        <v>0.95195728619896691</v>
      </c>
      <c r="N57" s="9">
        <f t="shared" si="10"/>
        <v>0.97255589331241421</v>
      </c>
      <c r="O57" s="9">
        <f t="shared" si="11"/>
        <v>0.94759270749304825</v>
      </c>
      <c r="P57" s="9">
        <f t="shared" si="12"/>
        <v>1.0139113951939134</v>
      </c>
      <c r="Q57" s="9">
        <f t="shared" si="13"/>
        <v>0.98353299647769676</v>
      </c>
    </row>
    <row r="58" spans="1:17" x14ac:dyDescent="0.15">
      <c r="A58" s="1">
        <v>42361</v>
      </c>
      <c r="B58" s="4">
        <f>IFERROR((全价!B58+IF(利息!B58&lt;利息!B57,参数!B$3*100,0))/全价!B57-1,"")</f>
        <v>-1.2559275719094876E-2</v>
      </c>
      <c r="C58" s="4">
        <f>IFERROR((全价!C58+IF(利息!C58&lt;利息!C57,参数!C$3*100,0))/全价!C57-1,"")</f>
        <v>3.0625748314339063E-4</v>
      </c>
      <c r="D58" s="4">
        <f>IFERROR((全价!D58+IF(利息!D58&lt;利息!D57,参数!D$3*100,0))/全价!D57-1,"")</f>
        <v>-1.3272897551503626E-2</v>
      </c>
      <c r="E58" s="4">
        <f>IFERROR((全价!E58+IF(利息!E58&lt;利息!E57,参数!E$3*100,0))/全价!E57-1,"")</f>
        <v>1.8000874328172323E-4</v>
      </c>
      <c r="F58" s="4">
        <f>IFERROR((全价!F58+IF(利息!F58&lt;利息!F57,参数!F$3*100,0))/全价!F57-1,"")</f>
        <v>1.8234551378415453E-4</v>
      </c>
      <c r="H58" s="3">
        <f t="shared" si="1"/>
        <v>-5.032712306077847E-3</v>
      </c>
      <c r="I58" s="9">
        <f t="shared" si="2"/>
        <v>0.96924977886882246</v>
      </c>
      <c r="J58" s="9">
        <f ca="1">IFERROR(AVERAGE(OFFSET(I58,0,0,-参数!B$9,1)),AVERAGE(I$3:I58))</f>
        <v>0.99593834387724045</v>
      </c>
      <c r="K58" s="9" t="str">
        <f t="shared" ca="1" si="0"/>
        <v>卖</v>
      </c>
      <c r="L58" s="9">
        <f t="shared" ca="1" si="3"/>
        <v>1.0328638945814321</v>
      </c>
      <c r="M58" s="9">
        <f t="shared" si="9"/>
        <v>0.94000139216879275</v>
      </c>
      <c r="N58" s="9">
        <f t="shared" si="10"/>
        <v>0.97285374583251638</v>
      </c>
      <c r="O58" s="9">
        <f t="shared" si="11"/>
        <v>0.93501540656594107</v>
      </c>
      <c r="P58" s="9">
        <f t="shared" si="12"/>
        <v>1.0140939081099614</v>
      </c>
      <c r="Q58" s="9">
        <f t="shared" si="13"/>
        <v>0.98371233930726321</v>
      </c>
    </row>
    <row r="59" spans="1:17" x14ac:dyDescent="0.15">
      <c r="A59" s="1">
        <v>42362</v>
      </c>
      <c r="B59" s="4">
        <f>IFERROR((全价!B59+IF(利息!B59&lt;利息!B58,参数!B$3*100,0))/全价!B58-1,"")</f>
        <v>-3.1087883953193618E-3</v>
      </c>
      <c r="C59" s="4">
        <f>IFERROR((全价!C59+IF(利息!C59&lt;利息!C58,参数!C$3*100,0))/全价!C58-1,"")</f>
        <v>7.4802222017833486E-3</v>
      </c>
      <c r="D59" s="4">
        <f>IFERROR((全价!D59+IF(利息!D59&lt;利息!D58,参数!D$3*100,0))/全价!D58-1,"")</f>
        <v>-1.4872232813245567E-3</v>
      </c>
      <c r="E59" s="4">
        <f>IFERROR((全价!E59+IF(利息!E59&lt;利息!E58,参数!E$3*100,0))/全价!E58-1,"")</f>
        <v>1.799763459660042E-4</v>
      </c>
      <c r="F59" s="4">
        <f>IFERROR((全价!F59+IF(利息!F59&lt;利息!F58,参数!F$3*100,0))/全价!F58-1,"")</f>
        <v>1.8231226995979455E-4</v>
      </c>
      <c r="H59" s="3">
        <f t="shared" si="1"/>
        <v>6.4929982821304577E-4</v>
      </c>
      <c r="I59" s="9">
        <f t="shared" si="2"/>
        <v>0.96987911258373749</v>
      </c>
      <c r="J59" s="9">
        <f ca="1">IFERROR(AVERAGE(OFFSET(I59,0,0,-参数!B$9,1)),AVERAGE(I$3:I59))</f>
        <v>0.99548116438086331</v>
      </c>
      <c r="K59" s="9" t="str">
        <f t="shared" ca="1" si="0"/>
        <v>卖</v>
      </c>
      <c r="L59" s="9">
        <f t="shared" ca="1" si="3"/>
        <v>1.0330497856510592</v>
      </c>
      <c r="M59" s="9">
        <f t="shared" si="9"/>
        <v>0.93707912674923433</v>
      </c>
      <c r="N59" s="9">
        <f t="shared" si="10"/>
        <v>0.98013090802118086</v>
      </c>
      <c r="O59" s="9">
        <f t="shared" si="11"/>
        <v>0.93362482988489903</v>
      </c>
      <c r="P59" s="9">
        <f t="shared" si="12"/>
        <v>1.0142764210260093</v>
      </c>
      <c r="Q59" s="9">
        <f t="shared" si="13"/>
        <v>0.98389168213682976</v>
      </c>
    </row>
    <row r="60" spans="1:17" x14ac:dyDescent="0.15">
      <c r="A60" s="1">
        <v>42363</v>
      </c>
      <c r="B60" s="4">
        <f>IFERROR((全价!B60+IF(利息!B60&lt;利息!B59,参数!B$3*100,0))/全价!B59-1,"")</f>
        <v>-6.0306263377700731E-3</v>
      </c>
      <c r="C60" s="4">
        <f>IFERROR((全价!C60+IF(利息!C60&lt;利息!C59,参数!C$3*100,0))/全价!C59-1,"")</f>
        <v>3.0013881420209998E-5</v>
      </c>
      <c r="D60" s="4">
        <f>IFERROR((全价!D60+IF(利息!D60&lt;利息!D59,参数!D$3*100,0))/全价!D59-1,"")</f>
        <v>2.2218109909342143E-3</v>
      </c>
      <c r="E60" s="4">
        <f>IFERROR((全价!E60+IF(利息!E60&lt;利息!E59,参数!E$3*100,0))/全价!E59-1,"")</f>
        <v>1.7994396030962534E-4</v>
      </c>
      <c r="F60" s="4">
        <f>IFERROR((全价!F60+IF(利息!F60&lt;利息!F59,参数!F$3*100,0))/全价!F59-1,"")</f>
        <v>1.8227903825440706E-4</v>
      </c>
      <c r="H60" s="3">
        <f t="shared" si="1"/>
        <v>-6.8331569337032327E-4</v>
      </c>
      <c r="I60" s="9">
        <f t="shared" si="2"/>
        <v>0.96921637896543689</v>
      </c>
      <c r="J60" s="9">
        <f ca="1">IFERROR(AVERAGE(OFFSET(I60,0,0,-参数!B$9,1)),AVERAGE(I$3:I60))</f>
        <v>0.99502832325301105</v>
      </c>
      <c r="K60" s="9" t="str">
        <f t="shared" ca="1" si="0"/>
        <v>卖</v>
      </c>
      <c r="L60" s="9">
        <f t="shared" ca="1" si="3"/>
        <v>1.0332356767206863</v>
      </c>
      <c r="M60" s="9">
        <f t="shared" si="9"/>
        <v>0.93142795268688583</v>
      </c>
      <c r="N60" s="9">
        <f t="shared" si="10"/>
        <v>0.98016032555403054</v>
      </c>
      <c r="O60" s="9">
        <f t="shared" si="11"/>
        <v>0.93569916779334639</v>
      </c>
      <c r="P60" s="9">
        <f t="shared" si="12"/>
        <v>1.0144589339420573</v>
      </c>
      <c r="Q60" s="9">
        <f t="shared" si="13"/>
        <v>0.9840710249663962</v>
      </c>
    </row>
    <row r="61" spans="1:17" x14ac:dyDescent="0.15">
      <c r="A61" s="1">
        <v>42366</v>
      </c>
      <c r="B61" s="4">
        <f>IFERROR((全价!B61+IF(利息!B61&lt;利息!B60,参数!B$3*100,0))/全价!B60-1,"")</f>
        <v>-9.9173507968756125E-3</v>
      </c>
      <c r="C61" s="4">
        <f>IFERROR((全价!C61+IF(利息!C61&lt;利息!C60,参数!C$3*100,0))/全价!C60-1,"")</f>
        <v>3.639073899461831E-4</v>
      </c>
      <c r="D61" s="4">
        <f>IFERROR((全价!D61+IF(利息!D61&lt;利息!D60,参数!D$3*100,0))/全价!D60-1,"")</f>
        <v>-6.4958687028704443E-4</v>
      </c>
      <c r="E61" s="4">
        <f>IFERROR((全价!E61+IF(利息!E61&lt;利息!E60,参数!E$3*100,0))/全价!E60-1,"")</f>
        <v>5.3973475891844203E-4</v>
      </c>
      <c r="F61" s="4">
        <f>IFERROR((全价!F61+IF(利息!F61&lt;利息!F60,参数!F$3*100,0))/全价!F60-1,"")</f>
        <v>3.3465516657638084E-3</v>
      </c>
      <c r="H61" s="3">
        <f t="shared" si="1"/>
        <v>-1.2633487705068446E-3</v>
      </c>
      <c r="I61" s="9">
        <f t="shared" si="2"/>
        <v>0.96799192064471584</v>
      </c>
      <c r="J61" s="9">
        <f ca="1">IFERROR(AVERAGE(OFFSET(I61,0,0,-参数!B$9,1)),AVERAGE(I$3:I61))</f>
        <v>0.99457007914100604</v>
      </c>
      <c r="K61" s="9" t="str">
        <f t="shared" ca="1" si="0"/>
        <v>卖</v>
      </c>
      <c r="L61" s="9">
        <f t="shared" ca="1" si="3"/>
        <v>1.0337933499295671</v>
      </c>
      <c r="M61" s="9">
        <f t="shared" si="9"/>
        <v>0.92219065493807428</v>
      </c>
      <c r="N61" s="9">
        <f t="shared" si="10"/>
        <v>0.98051701313983175</v>
      </c>
      <c r="O61" s="9">
        <f t="shared" si="11"/>
        <v>0.93509134989940934</v>
      </c>
      <c r="P61" s="9">
        <f t="shared" si="12"/>
        <v>1.0150064726902013</v>
      </c>
      <c r="Q61" s="9">
        <f t="shared" si="13"/>
        <v>0.9873642694942274</v>
      </c>
    </row>
    <row r="62" spans="1:17" x14ac:dyDescent="0.15">
      <c r="A62" s="1">
        <v>42367</v>
      </c>
      <c r="B62" s="4">
        <f>IFERROR((全价!B62+IF(利息!B62&lt;利息!B61,参数!B$3*100,0))/全价!B61-1,"")</f>
        <v>-6.332068783320266E-3</v>
      </c>
      <c r="C62" s="4">
        <f>IFERROR((全价!C62+IF(利息!C62&lt;利息!C61,参数!C$3*100,0))/全价!C61-1,"")</f>
        <v>3.0002062641809601E-5</v>
      </c>
      <c r="D62" s="4">
        <f>IFERROR((全价!D62+IF(利息!D62&lt;利息!D61,参数!D$3*100,0))/全价!D61-1,"")</f>
        <v>-6.0394866755384413E-3</v>
      </c>
      <c r="E62" s="4">
        <f>IFERROR((全价!E62+IF(利息!E62&lt;利息!E61,参数!E$3*100,0))/全价!E61-1,"")</f>
        <v>1.7981453415183424E-4</v>
      </c>
      <c r="F62" s="4">
        <f>IFERROR((全价!F62+IF(利息!F62&lt;利息!F61,参数!F$3*100,0))/全价!F61-1,"")</f>
        <v>1.8163795785164361E-4</v>
      </c>
      <c r="H62" s="3">
        <f t="shared" si="1"/>
        <v>-2.3960201808426842E-3</v>
      </c>
      <c r="I62" s="9">
        <f t="shared" si="2"/>
        <v>0.96567259246795834</v>
      </c>
      <c r="J62" s="9">
        <f ca="1">IFERROR(AVERAGE(OFFSET(I62,0,0,-参数!B$9,1)),AVERAGE(I$3:I62))</f>
        <v>0.99408845436312199</v>
      </c>
      <c r="K62" s="9" t="str">
        <f t="shared" ca="1" si="0"/>
        <v>卖</v>
      </c>
      <c r="L62" s="9">
        <f t="shared" ca="1" si="3"/>
        <v>1.0339792409991939</v>
      </c>
      <c r="M62" s="9">
        <f t="shared" si="9"/>
        <v>0.91635128027967128</v>
      </c>
      <c r="N62" s="9">
        <f t="shared" si="10"/>
        <v>0.98054643067268132</v>
      </c>
      <c r="O62" s="9">
        <f t="shared" si="11"/>
        <v>0.9294438781512806</v>
      </c>
      <c r="P62" s="9">
        <f t="shared" si="12"/>
        <v>1.0151889856062493</v>
      </c>
      <c r="Q62" s="9">
        <f t="shared" si="13"/>
        <v>0.98754361232379406</v>
      </c>
    </row>
    <row r="63" spans="1:17" x14ac:dyDescent="0.15">
      <c r="A63" s="1">
        <v>42368</v>
      </c>
      <c r="B63" s="4">
        <f>IFERROR((全价!B63+IF(利息!B63&lt;利息!B62,参数!B$3*100,0))/全价!B62-1,"")</f>
        <v>-1.304728250777909E-2</v>
      </c>
      <c r="C63" s="4">
        <f>IFERROR((全价!C63+IF(利息!C63&lt;利息!C62,参数!C$3*100,0))/全价!C62-1,"")</f>
        <v>-2.9262383917376789E-2</v>
      </c>
      <c r="D63" s="4">
        <f>IFERROR((全价!D63+IF(利息!D63&lt;利息!D62,参数!D$3*100,0))/全价!D62-1,"")</f>
        <v>-3.4133666703436427E-3</v>
      </c>
      <c r="E63" s="4">
        <f>IFERROR((全价!E63+IF(利息!E63&lt;利息!E62,参数!E$3*100,0))/全价!E62-1,"")</f>
        <v>-7.7049517155369784E-6</v>
      </c>
      <c r="F63" s="4">
        <f>IFERROR((全价!F63+IF(利息!F63&lt;利息!F62,参数!F$3*100,0))/全价!F62-1,"")</f>
        <v>-4.3400688833721279E-3</v>
      </c>
      <c r="H63" s="3">
        <f t="shared" si="1"/>
        <v>-1.0014161386117437E-2</v>
      </c>
      <c r="I63" s="9">
        <f t="shared" si="2"/>
        <v>0.95600219128083375</v>
      </c>
      <c r="J63" s="9">
        <f ca="1">IFERROR(AVERAGE(OFFSET(I63,0,0,-参数!B$9,1)),AVERAGE(I$3:I63))</f>
        <v>0.99346408939455977</v>
      </c>
      <c r="K63" s="9" t="str">
        <f t="shared" ca="1" si="0"/>
        <v>卖</v>
      </c>
      <c r="L63" s="9">
        <f t="shared" ca="1" si="3"/>
        <v>1.0339712742390672</v>
      </c>
      <c r="M63" s="9">
        <f t="shared" si="9"/>
        <v>0.90439538624949734</v>
      </c>
      <c r="N63" s="9">
        <f t="shared" si="10"/>
        <v>0.95185330456952388</v>
      </c>
      <c r="O63" s="9">
        <f t="shared" si="11"/>
        <v>0.92627134539564404</v>
      </c>
      <c r="P63" s="9">
        <f t="shared" si="12"/>
        <v>1.015181163624133</v>
      </c>
      <c r="Q63" s="9">
        <f t="shared" si="13"/>
        <v>0.9832576050209747</v>
      </c>
    </row>
    <row r="64" spans="1:17" x14ac:dyDescent="0.15">
      <c r="A64" s="1">
        <v>42369</v>
      </c>
      <c r="B64" s="4">
        <f>IFERROR((全价!B64+IF(利息!B64&lt;利息!B63,参数!B$3*100,0))/全价!B63-1,"")</f>
        <v>4.4683516699663972E-3</v>
      </c>
      <c r="C64" s="4">
        <f>IFERROR((全价!C64+IF(利息!C64&lt;利息!C63,参数!C$3*100,0))/全价!C63-1,"")</f>
        <v>1.2490985886470796E-4</v>
      </c>
      <c r="D64" s="4">
        <f>IFERROR((全价!D64+IF(利息!D64&lt;利息!D63,参数!D$3*100,0))/全价!D63-1,"")</f>
        <v>4.5907543647745186E-3</v>
      </c>
      <c r="E64" s="4">
        <f>IFERROR((全价!E64+IF(利息!E64&lt;利息!E63,参数!E$3*100,0))/全价!E63-1,"")</f>
        <v>1.7978359192194482E-4</v>
      </c>
      <c r="F64" s="4">
        <f>IFERROR((全价!F64+IF(利息!F64&lt;利息!F63,参数!F$3*100,0))/全价!F63-1,"")</f>
        <v>-6.9678672279928078E-3</v>
      </c>
      <c r="H64" s="3">
        <f t="shared" si="1"/>
        <v>4.7918645150695215E-4</v>
      </c>
      <c r="I64" s="9">
        <f t="shared" si="2"/>
        <v>0.95646029457850656</v>
      </c>
      <c r="J64" s="9">
        <f ca="1">IFERROR(AVERAGE(OFFSET(I64,0,0,-参数!B$9,1)),AVERAGE(I$3:I64))</f>
        <v>0.99286725399430087</v>
      </c>
      <c r="K64" s="9" t="str">
        <f t="shared" ca="1" si="0"/>
        <v>卖</v>
      </c>
      <c r="L64" s="9">
        <f t="shared" ca="1" si="3"/>
        <v>1.0341571653086941</v>
      </c>
      <c r="M64" s="9">
        <f t="shared" si="9"/>
        <v>0.90843654288395514</v>
      </c>
      <c r="N64" s="9">
        <f t="shared" si="10"/>
        <v>0.95197220043145758</v>
      </c>
      <c r="O64" s="9">
        <f t="shared" si="11"/>
        <v>0.93052362961748469</v>
      </c>
      <c r="P64" s="9">
        <f t="shared" si="12"/>
        <v>1.0153636765401808</v>
      </c>
      <c r="Q64" s="9">
        <f t="shared" si="13"/>
        <v>0.97640639657827433</v>
      </c>
    </row>
    <row r="65" spans="1:17" x14ac:dyDescent="0.15">
      <c r="A65" s="1">
        <v>42373</v>
      </c>
      <c r="B65" s="4">
        <f>IFERROR((全价!B65+IF(利息!B65&lt;利息!B64,参数!B$3*100,0))/全价!B64-1,"")</f>
        <v>7.0239068246835679E-4</v>
      </c>
      <c r="C65" s="4">
        <f>IFERROR((全价!C65+IF(利息!C65&lt;利息!C64,参数!C$3*100,0))/全价!C64-1,"")</f>
        <v>4.9957703336223069E-4</v>
      </c>
      <c r="D65" s="4">
        <f>IFERROR((全价!D65+IF(利息!D65&lt;利息!D64,参数!D$3*100,0))/全价!D64-1,"")</f>
        <v>-4.4537678205369691E-4</v>
      </c>
      <c r="E65" s="4">
        <f>IFERROR((全价!E65+IF(利息!E65&lt;利息!E64,参数!E$3*100,0))/全价!E64-1,"")</f>
        <v>-5.8985381085543631E-2</v>
      </c>
      <c r="F65" s="4">
        <f>IFERROR((全价!F65+IF(利息!F65&lt;利息!F64,参数!F$3*100,0))/全价!F64-1,"")</f>
        <v>9.6865984460283716E-3</v>
      </c>
      <c r="H65" s="3">
        <f t="shared" si="1"/>
        <v>-9.7084383411476741E-3</v>
      </c>
      <c r="I65" s="9">
        <f t="shared" si="2"/>
        <v>0.94717455878283519</v>
      </c>
      <c r="J65" s="9">
        <f ca="1">IFERROR(AVERAGE(OFFSET(I65,0,0,-参数!B$9,1)),AVERAGE(I$3:I65))</f>
        <v>0.9921419731179284</v>
      </c>
      <c r="K65" s="9" t="str">
        <f t="shared" ca="1" si="0"/>
        <v>卖</v>
      </c>
      <c r="L65" s="9">
        <f t="shared" ca="1" si="3"/>
        <v>0.97315701081061523</v>
      </c>
      <c r="M65" s="9">
        <f t="shared" si="9"/>
        <v>0.90907462024729058</v>
      </c>
      <c r="N65" s="9">
        <f t="shared" si="10"/>
        <v>0.95244778387919249</v>
      </c>
      <c r="O65" s="9">
        <f t="shared" si="11"/>
        <v>0.9301091959977007</v>
      </c>
      <c r="P65" s="9">
        <f t="shared" si="12"/>
        <v>0.95547206313903954</v>
      </c>
      <c r="Q65" s="9">
        <f t="shared" si="13"/>
        <v>0.98586445326206162</v>
      </c>
    </row>
    <row r="66" spans="1:17" x14ac:dyDescent="0.15">
      <c r="A66" s="1">
        <v>42374</v>
      </c>
      <c r="B66" s="4">
        <f>IFERROR((全价!B66+IF(利息!B66&lt;利息!B65,参数!B$3*100,0))/全价!B65-1,"")</f>
        <v>9.7840282120342792E-5</v>
      </c>
      <c r="C66" s="4">
        <f>IFERROR((全价!C66+IF(利息!C66&lt;利息!C65,参数!C$3*100,0))/全价!C65-1,"")</f>
        <v>5.9456016060832617E-4</v>
      </c>
      <c r="D66" s="4">
        <f>IFERROR((全价!D66+IF(利息!D66&lt;利息!D65,参数!D$3*100,0))/全价!D65-1,"")</f>
        <v>1.3787170757666445E-3</v>
      </c>
      <c r="E66" s="4">
        <f>IFERROR((全价!E66+IF(利息!E66&lt;利息!E65,参数!E$3*100,0))/全价!E65-1,"")</f>
        <v>6.2841019329715975E-2</v>
      </c>
      <c r="F66" s="4">
        <f>IFERROR((全价!F66+IF(利息!F66&lt;利息!F65,参数!F$3*100,0))/全价!F65-1,"")</f>
        <v>1.819142874794899E-4</v>
      </c>
      <c r="H66" s="3">
        <f t="shared" si="1"/>
        <v>1.3018810227138156E-2</v>
      </c>
      <c r="I66" s="9">
        <f t="shared" si="2"/>
        <v>0.95950564461560228</v>
      </c>
      <c r="J66" s="9">
        <f ca="1">IFERROR(AVERAGE(OFFSET(I66,0,0,-参数!B$9,1)),AVERAGE(I$3:I66))</f>
        <v>0.99163203048507953</v>
      </c>
      <c r="K66" s="9" t="str">
        <f t="shared" ca="1" si="0"/>
        <v>卖</v>
      </c>
      <c r="L66" s="9">
        <f t="shared" ca="1" si="3"/>
        <v>1.0343111893378136</v>
      </c>
      <c r="M66" s="9">
        <f t="shared" si="9"/>
        <v>0.90916356436460399</v>
      </c>
      <c r="N66" s="9">
        <f t="shared" si="10"/>
        <v>0.9530140713865467</v>
      </c>
      <c r="O66" s="9">
        <f t="shared" si="11"/>
        <v>0.93139155342855029</v>
      </c>
      <c r="P66" s="9">
        <f t="shared" si="12"/>
        <v>1.0155149015277636</v>
      </c>
      <c r="Q66" s="9">
        <f t="shared" si="13"/>
        <v>0.98604379609162818</v>
      </c>
    </row>
    <row r="67" spans="1:17" x14ac:dyDescent="0.15">
      <c r="A67" s="1">
        <v>42375</v>
      </c>
      <c r="B67" s="4">
        <f>IFERROR((全价!B67+IF(利息!B67&lt;利息!B66,参数!B$3*100,0))/全价!B66-1,"")</f>
        <v>-1.8687083510562363E-3</v>
      </c>
      <c r="C67" s="4">
        <f>IFERROR((全价!C67+IF(利息!C67&lt;利息!C66,参数!C$3*100,0))/全价!C66-1,"")</f>
        <v>3.1253737908465418E-4</v>
      </c>
      <c r="D67" s="4">
        <f>IFERROR((全价!D67+IF(利息!D67&lt;利息!D66,参数!D$3*100,0))/全价!D66-1,"")</f>
        <v>1.908268571693128E-3</v>
      </c>
      <c r="E67" s="4">
        <f>IFERROR((全价!E67+IF(利息!E67&lt;利息!E66,参数!E$3*100,0))/全价!E66-1,"")</f>
        <v>-4.3209622963657268E-2</v>
      </c>
      <c r="F67" s="4">
        <f>IFERROR((全价!F67+IF(利息!F67&lt;利息!F66,参数!F$3*100,0))/全价!F66-1,"")</f>
        <v>1.8188120069062563E-4</v>
      </c>
      <c r="H67" s="3">
        <f t="shared" si="1"/>
        <v>-8.5351288326490186E-3</v>
      </c>
      <c r="I67" s="9">
        <f t="shared" si="2"/>
        <v>0.95131614032315415</v>
      </c>
      <c r="J67" s="9">
        <f ca="1">IFERROR(AVERAGE(OFFSET(I67,0,0,-参数!B$9,1)),AVERAGE(I$3:I67))</f>
        <v>0.99101178602104989</v>
      </c>
      <c r="K67" s="9" t="str">
        <f t="shared" ca="1" si="0"/>
        <v>卖</v>
      </c>
      <c r="L67" s="9">
        <f t="shared" ca="1" si="3"/>
        <v>0.98961899281943477</v>
      </c>
      <c r="M67" s="9">
        <f t="shared" si="9"/>
        <v>0.90746460281939978</v>
      </c>
      <c r="N67" s="9">
        <f t="shared" si="10"/>
        <v>0.95331192390664865</v>
      </c>
      <c r="O67" s="9">
        <f t="shared" si="11"/>
        <v>0.93316889865789843</v>
      </c>
      <c r="P67" s="9">
        <f t="shared" si="12"/>
        <v>0.97163488551877342</v>
      </c>
      <c r="Q67" s="9">
        <f t="shared" si="13"/>
        <v>0.98622313892119484</v>
      </c>
    </row>
    <row r="68" spans="1:17" x14ac:dyDescent="0.15">
      <c r="A68" s="1">
        <v>42376</v>
      </c>
      <c r="B68" s="4">
        <f>IFERROR((全价!B68+IF(利息!B68&lt;利息!B67,参数!B$3*100,0))/全价!B67-1,"")</f>
        <v>-3.3239486236863458E-3</v>
      </c>
      <c r="C68" s="4">
        <f>IFERROR((全价!C68+IF(利息!C68&lt;利息!C67,参数!C$3*100,0))/全价!C67-1,"")</f>
        <v>2.1857923497270448E-4</v>
      </c>
      <c r="D68" s="4">
        <f>IFERROR((全价!D68+IF(利息!D68&lt;利息!D67,参数!D$3*100,0))/全价!D67-1,"")</f>
        <v>-1.4901661243124087E-3</v>
      </c>
      <c r="E68" s="4">
        <f>IFERROR((全价!E68+IF(利息!E68&lt;利息!E67,参数!E$3*100,0))/全价!E67-1,"")</f>
        <v>1.8784104890445796E-4</v>
      </c>
      <c r="F68" s="4">
        <f>IFERROR((全价!F68+IF(利息!F68&lt;利息!F67,参数!F$3*100,0))/全价!F67-1,"")</f>
        <v>1.8184812593502464E-4</v>
      </c>
      <c r="H68" s="3">
        <f t="shared" si="1"/>
        <v>-8.4516926763731346E-4</v>
      </c>
      <c r="I68" s="9">
        <f t="shared" si="2"/>
        <v>0.95051211715754569</v>
      </c>
      <c r="J68" s="9">
        <f ca="1">IFERROR(AVERAGE(OFFSET(I68,0,0,-参数!B$9,1)),AVERAGE(I$3:I68))</f>
        <v>0.9903981546746331</v>
      </c>
      <c r="K68" s="9" t="str">
        <f t="shared" ref="K68:K131" ca="1" si="14">IF(I68&gt;J68,"买","卖")</f>
        <v>卖</v>
      </c>
      <c r="L68" s="9">
        <f t="shared" ca="1" si="3"/>
        <v>0.98980488388906174</v>
      </c>
      <c r="M68" s="9">
        <f t="shared" si="9"/>
        <v>0.90444823710181421</v>
      </c>
      <c r="N68" s="9">
        <f t="shared" si="10"/>
        <v>0.95352029809766647</v>
      </c>
      <c r="O68" s="9">
        <f t="shared" si="11"/>
        <v>0.93177832197685651</v>
      </c>
      <c r="P68" s="9">
        <f t="shared" si="12"/>
        <v>0.9718173984348214</v>
      </c>
      <c r="Q68" s="9">
        <f t="shared" si="13"/>
        <v>0.9864024817507614</v>
      </c>
    </row>
    <row r="69" spans="1:17" x14ac:dyDescent="0.15">
      <c r="A69" s="1">
        <v>42377</v>
      </c>
      <c r="B69" s="4">
        <f>IFERROR((全价!B69+IF(利息!B69&lt;利息!B68,参数!B$3*100,0))/全价!B68-1,"")</f>
        <v>-6.299508866345338E-4</v>
      </c>
      <c r="C69" s="4">
        <f>IFERROR((全价!C69+IF(利息!C69&lt;利息!C68,参数!C$3*100,0))/全价!C68-1,"")</f>
        <v>2.1853146853145766E-4</v>
      </c>
      <c r="D69" s="4">
        <f>IFERROR((全价!D69+IF(利息!D69&lt;利息!D68,参数!D$3*100,0))/全价!D68-1,"")</f>
        <v>2.1199681320731578E-3</v>
      </c>
      <c r="E69" s="4">
        <f>IFERROR((全价!E69+IF(利息!E69&lt;利息!E68,参数!E$3*100,0))/全价!E68-1,"")</f>
        <v>1.8780577127142095E-4</v>
      </c>
      <c r="F69" s="4">
        <f>IFERROR((全价!F69+IF(利息!F69&lt;利息!F68,参数!F$3*100,0))/全价!F68-1,"")</f>
        <v>1.8181506320646967E-4</v>
      </c>
      <c r="H69" s="3">
        <f t="shared" ref="H69:H132" si="15">AVERAGE(B69:F69)</f>
        <v>4.1563390968959448E-4</v>
      </c>
      <c r="I69" s="9">
        <f t="shared" ref="I69:I132" si="16">I68*(1+H69)</f>
        <v>0.95090718222500725</v>
      </c>
      <c r="J69" s="9">
        <f ca="1">IFERROR(AVERAGE(OFFSET(I69,0,0,-参数!B$9,1)),AVERAGE(I$3:I69))</f>
        <v>0.98980873717538498</v>
      </c>
      <c r="K69" s="9" t="str">
        <f t="shared" ca="1" si="14"/>
        <v>卖</v>
      </c>
      <c r="L69" s="9">
        <f t="shared" ref="L69:L132" ca="1" si="17">L68*(1+IF(K68="卖",E69,C69))</f>
        <v>0.9899907749586887</v>
      </c>
      <c r="M69" s="9">
        <f t="shared" si="9"/>
        <v>0.90387847913293684</v>
      </c>
      <c r="N69" s="9">
        <f t="shared" si="10"/>
        <v>0.9537286722886843</v>
      </c>
      <c r="O69" s="9">
        <f t="shared" si="11"/>
        <v>0.93375366232560408</v>
      </c>
      <c r="P69" s="9">
        <f t="shared" si="12"/>
        <v>0.97199991135086938</v>
      </c>
      <c r="Q69" s="9">
        <f t="shared" si="13"/>
        <v>0.98658182458032795</v>
      </c>
    </row>
    <row r="70" spans="1:17" x14ac:dyDescent="0.15">
      <c r="A70" s="1">
        <v>42380</v>
      </c>
      <c r="B70" s="4">
        <f>IFERROR((全价!B70+IF(利息!B70&lt;利息!B69,参数!B$3*100,0))/全价!B69-1,"")</f>
        <v>7.1163719338285247E-4</v>
      </c>
      <c r="C70" s="4">
        <f>IFERROR((全价!C70+IF(利息!C70&lt;利息!C69,参数!C$3*100,0))/全价!C69-1,"")</f>
        <v>6.5545116888787724E-4</v>
      </c>
      <c r="D70" s="4">
        <f>IFERROR((全价!D70+IF(利息!D70&lt;利息!D69,参数!D$3*100,0))/全价!D69-1,"")</f>
        <v>-1.2870667078745957E-3</v>
      </c>
      <c r="E70" s="4">
        <f>IFERROR((全价!E70+IF(利息!E70&lt;利息!E69,参数!E$3*100,0))/全价!E69-1,"")</f>
        <v>3.5712609191902667E-2</v>
      </c>
      <c r="F70" s="4">
        <f>IFERROR((全价!F70+IF(利息!F70&lt;利息!F69,参数!F$3*100,0))/全价!F69-1,"")</f>
        <v>5.4534603749512023E-4</v>
      </c>
      <c r="H70" s="3">
        <f t="shared" si="15"/>
        <v>7.2675953767587839E-3</v>
      </c>
      <c r="I70" s="9">
        <f t="shared" si="16"/>
        <v>0.9578179908662724</v>
      </c>
      <c r="J70" s="9">
        <f ca="1">IFERROR(AVERAGE(OFFSET(I70,0,0,-参数!B$9,1)),AVERAGE(I$3:I70))</f>
        <v>0.98933828502378041</v>
      </c>
      <c r="K70" s="9" t="str">
        <f t="shared" ca="1" si="14"/>
        <v>卖</v>
      </c>
      <c r="L70" s="9">
        <f t="shared" ca="1" si="17"/>
        <v>1.0253459286083773</v>
      </c>
      <c r="M70" s="9">
        <f t="shared" si="9"/>
        <v>0.90452171267698611</v>
      </c>
      <c r="N70" s="9">
        <f t="shared" si="10"/>
        <v>0.95435379486173777</v>
      </c>
      <c r="O70" s="9">
        <f t="shared" si="11"/>
        <v>0.93255185907346883</v>
      </c>
      <c r="P70" s="9">
        <f t="shared" si="12"/>
        <v>1.006712564319507</v>
      </c>
      <c r="Q70" s="9">
        <f t="shared" si="13"/>
        <v>0.9871198530690275</v>
      </c>
    </row>
    <row r="71" spans="1:17" x14ac:dyDescent="0.15">
      <c r="A71" s="1">
        <v>42381</v>
      </c>
      <c r="B71" s="4">
        <f>IFERROR((全价!B71+IF(利息!B71&lt;利息!B70,参数!B$3*100,0))/全价!B70-1,"")</f>
        <v>9.833276091320009E-5</v>
      </c>
      <c r="C71" s="4">
        <f>IFERROR((全价!C71+IF(利息!C71&lt;利息!C70,参数!C$3*100,0))/全价!C70-1,"")</f>
        <v>2.1834061135383998E-4</v>
      </c>
      <c r="D71" s="4">
        <f>IFERROR((全价!D71+IF(利息!D71&lt;利息!D70,参数!D$3*100,0))/全价!D70-1,"")</f>
        <v>4.1968646541690191E-4</v>
      </c>
      <c r="E71" s="4">
        <f>IFERROR((全价!E71+IF(利息!E71&lt;利息!E70,参数!E$3*100,0))/全价!E70-1,"")</f>
        <v>1.8129595528737497E-4</v>
      </c>
      <c r="F71" s="4">
        <f>IFERROR((全价!F71+IF(利息!F71&lt;利息!F70,参数!F$3*100,0))/全价!F70-1,"")</f>
        <v>9.8063956083886961E-3</v>
      </c>
      <c r="H71" s="3">
        <f t="shared" si="15"/>
        <v>2.1448102802720027E-3</v>
      </c>
      <c r="I71" s="9">
        <f t="shared" si="16"/>
        <v>0.95987232873971173</v>
      </c>
      <c r="J71" s="9">
        <f ca="1">IFERROR(AVERAGE(OFFSET(I71,0,0,-参数!B$9,1)),AVERAGE(I$3:I71))</f>
        <v>0.98891124217908366</v>
      </c>
      <c r="K71" s="9" t="str">
        <f t="shared" ca="1" si="14"/>
        <v>卖</v>
      </c>
      <c r="L71" s="9">
        <f t="shared" ca="1" si="17"/>
        <v>1.0255318196780043</v>
      </c>
      <c r="M71" s="9">
        <f t="shared" si="9"/>
        <v>0.90461065679429953</v>
      </c>
      <c r="N71" s="9">
        <f t="shared" si="10"/>
        <v>0.9545621690527557</v>
      </c>
      <c r="O71" s="9">
        <f t="shared" si="11"/>
        <v>0.93294323846702132</v>
      </c>
      <c r="P71" s="9">
        <f t="shared" si="12"/>
        <v>1.0068950772355552</v>
      </c>
      <c r="Q71" s="9">
        <f t="shared" si="13"/>
        <v>0.9967999408611169</v>
      </c>
    </row>
    <row r="72" spans="1:17" x14ac:dyDescent="0.15">
      <c r="A72" s="1">
        <v>42382</v>
      </c>
      <c r="B72" s="4">
        <f>IFERROR((全价!B72+IF(利息!B72&lt;利息!B71,参数!B$3*100,0))/全价!B71-1,"")</f>
        <v>5.1441502034865749E-4</v>
      </c>
      <c r="C72" s="4">
        <f>IFERROR((全价!C72+IF(利息!C72&lt;利息!C71,参数!C$3*100,0))/全价!C71-1,"")</f>
        <v>8.6546733952259647E-3</v>
      </c>
      <c r="D72" s="4">
        <f>IFERROR((全价!D72+IF(利息!D72&lt;利息!D71,参数!D$3*100,0))/全价!D71-1,"")</f>
        <v>-4.9422569949886253E-6</v>
      </c>
      <c r="E72" s="4">
        <f>IFERROR((全价!E72+IF(利息!E72&lt;利息!E71,参数!E$3*100,0))/全价!E71-1,"")</f>
        <v>2.7577884866869518E-4</v>
      </c>
      <c r="F72" s="4">
        <f>IFERROR((全价!F72+IF(利息!F72&lt;利息!F71,参数!F$3*100,0))/全价!F71-1,"")</f>
        <v>4.7549164253390952E-3</v>
      </c>
      <c r="H72" s="3">
        <f t="shared" si="15"/>
        <v>2.838968286517485E-3</v>
      </c>
      <c r="I72" s="9">
        <f t="shared" si="16"/>
        <v>0.96259737584010951</v>
      </c>
      <c r="J72" s="9">
        <f ca="1">IFERROR(AVERAGE(OFFSET(I72,0,0,-参数!B$9,1)),AVERAGE(I$3:I72))</f>
        <v>0.98853532980281256</v>
      </c>
      <c r="K72" s="9" t="str">
        <f t="shared" ca="1" si="14"/>
        <v>卖</v>
      </c>
      <c r="L72" s="9">
        <f t="shared" ca="1" si="17"/>
        <v>1.0258146396625083</v>
      </c>
      <c r="M72" s="9">
        <f t="shared" si="9"/>
        <v>0.90507600210372197</v>
      </c>
      <c r="N72" s="9">
        <f t="shared" si="10"/>
        <v>0.96282359286134578</v>
      </c>
      <c r="O72" s="9">
        <f t="shared" si="11"/>
        <v>0.93293862762177504</v>
      </c>
      <c r="P72" s="9">
        <f t="shared" si="12"/>
        <v>1.0071727576006853</v>
      </c>
      <c r="Q72" s="9">
        <f t="shared" si="13"/>
        <v>1.0015396412726945</v>
      </c>
    </row>
    <row r="73" spans="1:17" x14ac:dyDescent="0.15">
      <c r="A73" s="1">
        <v>42383</v>
      </c>
      <c r="B73" s="4">
        <f>IFERROR((全价!B73+IF(利息!B73&lt;利息!B72,参数!B$3*100,0))/全价!B72-1,"")</f>
        <v>6.5443814455747873E-3</v>
      </c>
      <c r="C73" s="4">
        <f>IFERROR((全价!C73+IF(利息!C73&lt;利息!C72,参数!C$3*100,0))/全价!C72-1,"")</f>
        <v>-8.147572914412371E-3</v>
      </c>
      <c r="D73" s="4">
        <f>IFERROR((全价!D73+IF(利息!D73&lt;利息!D72,参数!D$3*100,0))/全价!D72-1,"")</f>
        <v>2.1173315052707142E-3</v>
      </c>
      <c r="E73" s="4">
        <f>IFERROR((全价!E73+IF(利息!E73&lt;利息!E72,参数!E$3*100,0))/全价!E72-1,"")</f>
        <v>1.8121311827634656E-4</v>
      </c>
      <c r="F73" s="4">
        <f>IFERROR((全价!F73+IF(利息!F73&lt;利息!F72,参数!F$3*100,0))/全价!F72-1,"")</f>
        <v>9.8549296349343951E-3</v>
      </c>
      <c r="H73" s="3">
        <f t="shared" si="15"/>
        <v>2.1100565579287743E-3</v>
      </c>
      <c r="I73" s="9">
        <f t="shared" si="16"/>
        <v>0.96462851074564604</v>
      </c>
      <c r="J73" s="9">
        <f ca="1">IFERROR(AVERAGE(OFFSET(I73,0,0,-参数!B$9,1)),AVERAGE(I$3:I73))</f>
        <v>0.98819861404144393</v>
      </c>
      <c r="K73" s="9" t="str">
        <f t="shared" ca="1" si="14"/>
        <v>卖</v>
      </c>
      <c r="L73" s="9">
        <f t="shared" ca="1" si="17"/>
        <v>1.0260005307321352</v>
      </c>
      <c r="M73" s="9">
        <f t="shared" si="9"/>
        <v>0.91099916469872455</v>
      </c>
      <c r="N73" s="9">
        <f t="shared" si="10"/>
        <v>0.95497891743479146</v>
      </c>
      <c r="O73" s="9">
        <f t="shared" si="11"/>
        <v>0.93491396797052262</v>
      </c>
      <c r="P73" s="9">
        <f t="shared" si="12"/>
        <v>1.007355270516733</v>
      </c>
      <c r="Q73" s="9">
        <f t="shared" si="13"/>
        <v>1.0114097439640344</v>
      </c>
    </row>
    <row r="74" spans="1:17" x14ac:dyDescent="0.15">
      <c r="A74" s="1">
        <v>42384</v>
      </c>
      <c r="B74" s="4">
        <f>IFERROR((全价!B74+IF(利息!B74&lt;利息!B73,参数!B$3*100,0))/全价!B73-1,"")</f>
        <v>1.1873093315070582E-2</v>
      </c>
      <c r="C74" s="4">
        <f>IFERROR((全价!C74+IF(利息!C74&lt;利息!C73,参数!C$3*100,0))/全价!C73-1,"")</f>
        <v>-7.1876885163835169E-4</v>
      </c>
      <c r="D74" s="4">
        <f>IFERROR((全价!D74+IF(利息!D74&lt;利息!D73,参数!D$3*100,0))/全价!D73-1,"")</f>
        <v>8.6780060284479266E-3</v>
      </c>
      <c r="E74" s="4">
        <f>IFERROR((全价!E74+IF(利息!E74&lt;利息!E73,参数!E$3*100,0))/全价!E73-1,"")</f>
        <v>8.9671300136791032E-3</v>
      </c>
      <c r="F74" s="4">
        <f>IFERROR((全价!F74+IF(利息!F74&lt;利息!F73,参数!F$3*100,0))/全价!F73-1,"")</f>
        <v>-9.1223114453791165E-3</v>
      </c>
      <c r="H74" s="3">
        <f t="shared" si="15"/>
        <v>3.9354298120360285E-3</v>
      </c>
      <c r="I74" s="9">
        <f t="shared" si="16"/>
        <v>0.96842473854437428</v>
      </c>
      <c r="J74" s="9">
        <f ca="1">IFERROR(AVERAGE(OFFSET(I74,0,0,-参数!B$9,1)),AVERAGE(I$3:I74))</f>
        <v>0.98792397688176237</v>
      </c>
      <c r="K74" s="9" t="str">
        <f t="shared" ca="1" si="14"/>
        <v>卖</v>
      </c>
      <c r="L74" s="9">
        <f t="shared" ca="1" si="17"/>
        <v>1.0352008108853139</v>
      </c>
      <c r="M74" s="9">
        <f t="shared" si="9"/>
        <v>0.92181554279114386</v>
      </c>
      <c r="N74" s="9">
        <f t="shared" si="10"/>
        <v>0.95429250833496804</v>
      </c>
      <c r="O74" s="9">
        <f t="shared" si="11"/>
        <v>0.94302715702065099</v>
      </c>
      <c r="P74" s="9">
        <f t="shared" si="12"/>
        <v>1.0163883561974214</v>
      </c>
      <c r="Q74" s="9">
        <f t="shared" si="13"/>
        <v>1.0021833492807033</v>
      </c>
    </row>
    <row r="75" spans="1:17" x14ac:dyDescent="0.15">
      <c r="A75" s="1">
        <v>42387</v>
      </c>
      <c r="B75" s="4">
        <f>IFERROR((全价!B75+IF(利息!B75&lt;利息!B74,参数!B$3*100,0))/全价!B74-1,"")</f>
        <v>7.8434937038098784E-3</v>
      </c>
      <c r="C75" s="4">
        <f>IFERROR((全价!C75+IF(利息!C75&lt;利息!C74,参数!C$3*100,0))/全价!C74-1,"")</f>
        <v>6.5506390084113519E-4</v>
      </c>
      <c r="D75" s="4">
        <f>IFERROR((全价!D75+IF(利息!D75&lt;利息!D74,参数!D$3*100,0))/全价!D74-1,"")</f>
        <v>2.2948583840274317E-3</v>
      </c>
      <c r="E75" s="4">
        <f>IFERROR((全价!E75+IF(利息!E75&lt;利息!E74,参数!E$3*100,0))/全价!E74-1,"")</f>
        <v>1.2778982622780877E-3</v>
      </c>
      <c r="F75" s="4">
        <f>IFERROR((全价!F75+IF(利息!F75&lt;利息!F74,参数!F$3*100,0))/全价!F74-1,"")</f>
        <v>5.3685634378752844E-4</v>
      </c>
      <c r="H75" s="3">
        <f t="shared" si="15"/>
        <v>2.5216341189488122E-3</v>
      </c>
      <c r="I75" s="9">
        <f t="shared" si="16"/>
        <v>0.97086675140672196</v>
      </c>
      <c r="J75" s="9">
        <f ca="1">IFERROR(AVERAGE(OFFSET(I75,0,0,-参数!B$9,1)),AVERAGE(I$3:I75))</f>
        <v>0.98769031625881654</v>
      </c>
      <c r="K75" s="9" t="str">
        <f t="shared" ca="1" si="14"/>
        <v>卖</v>
      </c>
      <c r="L75" s="9">
        <f t="shared" ca="1" si="17"/>
        <v>1.0365236922026531</v>
      </c>
      <c r="M75" s="9">
        <f t="shared" si="9"/>
        <v>0.92904579719710023</v>
      </c>
      <c r="N75" s="9">
        <f t="shared" si="10"/>
        <v>0.9549176309080214</v>
      </c>
      <c r="O75" s="9">
        <f t="shared" si="11"/>
        <v>0.94519127079830534</v>
      </c>
      <c r="P75" s="9">
        <f t="shared" si="12"/>
        <v>1.0176871971116057</v>
      </c>
      <c r="Q75" s="9">
        <f t="shared" si="13"/>
        <v>1.0027213777694028</v>
      </c>
    </row>
    <row r="76" spans="1:17" x14ac:dyDescent="0.15">
      <c r="A76" s="1">
        <v>42388</v>
      </c>
      <c r="B76" s="4">
        <f>IFERROR((全价!B76+IF(利息!B76&lt;利息!B75,参数!B$3*100,0))/全价!B75-1,"")</f>
        <v>-1.3222814836192365E-3</v>
      </c>
      <c r="C76" s="4">
        <f>IFERROR((全价!C76+IF(利息!C76&lt;利息!C75,参数!C$3*100,0))/全价!C75-1,"")</f>
        <v>-6.2511231484096985E-4</v>
      </c>
      <c r="D76" s="4">
        <f>IFERROR((全价!D76+IF(利息!D76&lt;利息!D75,参数!D$3*100,0))/全价!D75-1,"")</f>
        <v>-3.1470219077719408E-3</v>
      </c>
      <c r="E76" s="4">
        <f>IFERROR((全价!E76+IF(利息!E76&lt;利息!E75,参数!E$3*100,0))/全价!E75-1,"")</f>
        <v>-2.4826209677972111E-2</v>
      </c>
      <c r="F76" s="4">
        <f>IFERROR((全价!F76+IF(利息!F76&lt;利息!F75,参数!F$3*100,0))/全价!F75-1,"")</f>
        <v>1.7885609456680385E-4</v>
      </c>
      <c r="H76" s="3">
        <f t="shared" si="15"/>
        <v>-5.9483538579274912E-3</v>
      </c>
      <c r="I76" s="9">
        <f t="shared" si="16"/>
        <v>0.96509169242045822</v>
      </c>
      <c r="J76" s="9">
        <f ca="1">IFERROR(AVERAGE(OFFSET(I76,0,0,-参数!B$9,1)),AVERAGE(I$3:I76))</f>
        <v>0.98738492945019007</v>
      </c>
      <c r="K76" s="9" t="str">
        <f t="shared" ca="1" si="14"/>
        <v>卖</v>
      </c>
      <c r="L76" s="9">
        <f t="shared" ca="1" si="17"/>
        <v>1.0107907376838441</v>
      </c>
      <c r="M76" s="9">
        <f t="shared" si="9"/>
        <v>0.92781733714203218</v>
      </c>
      <c r="N76" s="9">
        <f t="shared" si="10"/>
        <v>0.95432070013728199</v>
      </c>
      <c r="O76" s="9">
        <f t="shared" si="11"/>
        <v>0.94221673316206822</v>
      </c>
      <c r="P76" s="9">
        <f t="shared" si="12"/>
        <v>0.99242188136952525</v>
      </c>
      <c r="Q76" s="9">
        <f t="shared" si="13"/>
        <v>1.0029007205989693</v>
      </c>
    </row>
    <row r="77" spans="1:17" x14ac:dyDescent="0.15">
      <c r="A77" s="1">
        <v>42389</v>
      </c>
      <c r="B77" s="4">
        <f>IFERROR((全价!B77+IF(利息!B77&lt;利息!B76,参数!B$3*100,0))/全价!B76-1,"")</f>
        <v>-1.2226110804686163E-3</v>
      </c>
      <c r="C77" s="4">
        <f>IFERROR((全价!C77+IF(利息!C77&lt;利息!C76,参数!C$3*100,0))/全价!C76-1,"")</f>
        <v>1.2458690450345422E-4</v>
      </c>
      <c r="D77" s="4">
        <f>IFERROR((全价!D77+IF(利息!D77&lt;利息!D76,参数!D$3*100,0))/全价!D76-1,"")</f>
        <v>-1.6859940441834587E-3</v>
      </c>
      <c r="E77" s="4">
        <f>IFERROR((全价!E77+IF(利息!E77&lt;利息!E76,参数!E$3*100,0))/全价!E76-1,"")</f>
        <v>-5.2153547917321852E-4</v>
      </c>
      <c r="F77" s="4">
        <f>IFERROR((全价!F77+IF(利息!F77&lt;利息!F76,参数!F$3*100,0))/全价!F76-1,"")</f>
        <v>8.2310999266017593E-3</v>
      </c>
      <c r="H77" s="3">
        <f t="shared" si="15"/>
        <v>9.8510924545598395E-4</v>
      </c>
      <c r="I77" s="9">
        <f t="shared" si="16"/>
        <v>0.96604241316937445</v>
      </c>
      <c r="J77" s="9">
        <f ca="1">IFERROR(AVERAGE(OFFSET(I77,0,0,-参数!B$9,1)),AVERAGE(I$3:I77))</f>
        <v>0.98710036256644595</v>
      </c>
      <c r="K77" s="9" t="str">
        <f t="shared" ca="1" si="14"/>
        <v>卖</v>
      </c>
      <c r="L77" s="9">
        <f t="shared" ca="1" si="17"/>
        <v>1.0102635744521222</v>
      </c>
      <c r="M77" s="9">
        <f t="shared" si="9"/>
        <v>0.9266829773849915</v>
      </c>
      <c r="N77" s="9">
        <f t="shared" si="10"/>
        <v>0.95443959599921568</v>
      </c>
      <c r="O77" s="9">
        <f t="shared" si="11"/>
        <v>0.94062816136162697</v>
      </c>
      <c r="P77" s="9">
        <f t="shared" si="12"/>
        <v>0.99190429814808323</v>
      </c>
      <c r="Q77" s="9">
        <f t="shared" si="13"/>
        <v>1.0111556966466804</v>
      </c>
    </row>
    <row r="78" spans="1:17" x14ac:dyDescent="0.15">
      <c r="A78" s="1">
        <v>42390</v>
      </c>
      <c r="B78" s="4">
        <f>IFERROR((全价!B78+IF(利息!B78&lt;利息!B77,参数!B$3*100,0))/全价!B77-1,"")</f>
        <v>1.9752646785109462E-4</v>
      </c>
      <c r="C78" s="4">
        <f>IFERROR((全价!C78+IF(利息!C78&lt;利息!C77,参数!C$3*100,0))/全价!C77-1,"")</f>
        <v>2.1832098321494797E-4</v>
      </c>
      <c r="D78" s="4">
        <f>IFERROR((全价!D78+IF(利息!D78&lt;利息!D77,参数!D$3*100,0))/全价!D77-1,"")</f>
        <v>2.2052687700147011E-3</v>
      </c>
      <c r="E78" s="4">
        <f>IFERROR((全价!E78+IF(利息!E78&lt;利息!E77,参数!E$3*100,0))/全价!E77-1,"")</f>
        <v>1.9690853598519631E-4</v>
      </c>
      <c r="F78" s="4">
        <f>IFERROR((全价!F78+IF(利息!F78&lt;利息!F77,参数!F$3*100,0))/全价!F77-1,"")</f>
        <v>-7.6222847702067664E-4</v>
      </c>
      <c r="H78" s="3">
        <f t="shared" si="15"/>
        <v>4.1115925600905269E-4</v>
      </c>
      <c r="I78" s="9">
        <f t="shared" si="16"/>
        <v>0.96643961044924631</v>
      </c>
      <c r="J78" s="9">
        <f ca="1">IFERROR(AVERAGE(OFFSET(I78,0,0,-参数!B$9,1)),AVERAGE(I$3:I78))</f>
        <v>0.98682851056490373</v>
      </c>
      <c r="K78" s="9" t="str">
        <f t="shared" ca="1" si="14"/>
        <v>卖</v>
      </c>
      <c r="L78" s="9">
        <f t="shared" ca="1" si="17"/>
        <v>1.0104625039735267</v>
      </c>
      <c r="M78" s="9">
        <f t="shared" si="9"/>
        <v>0.92686602180033206</v>
      </c>
      <c r="N78" s="9">
        <f t="shared" si="10"/>
        <v>0.95464797019023351</v>
      </c>
      <c r="O78" s="9">
        <f t="shared" si="11"/>
        <v>0.9427024992700741</v>
      </c>
      <c r="P78" s="9">
        <f t="shared" si="12"/>
        <v>0.992099612571269</v>
      </c>
      <c r="Q78" s="9">
        <f t="shared" si="13"/>
        <v>1.0103849649799945</v>
      </c>
    </row>
    <row r="79" spans="1:17" x14ac:dyDescent="0.15">
      <c r="A79" s="1">
        <v>42391</v>
      </c>
      <c r="B79" s="4">
        <f>IFERROR((全价!B79+IF(利息!B79&lt;利息!B78,参数!B$3*100,0))/全价!B78-1,"")</f>
        <v>2.2279923174597371E-3</v>
      </c>
      <c r="C79" s="4">
        <f>IFERROR((全价!C79+IF(利息!C79&lt;利息!C78,参数!C$3*100,0))/全价!C78-1,"")</f>
        <v>2.1827332956703138E-4</v>
      </c>
      <c r="D79" s="4">
        <f>IFERROR((全价!D79+IF(利息!D79&lt;利息!D78,参数!D$3*100,0))/全价!D78-1,"")</f>
        <v>6.2519672262273396E-4</v>
      </c>
      <c r="E79" s="4">
        <f>IFERROR((全价!E79+IF(利息!E79&lt;利息!E78,参数!E$3*100,0))/全价!E78-1,"")</f>
        <v>-3.0880429738585624E-3</v>
      </c>
      <c r="F79" s="4">
        <f>IFERROR((全价!F79+IF(利息!F79&lt;利息!F78,参数!F$3*100,0))/全价!F78-1,"")</f>
        <v>1.6444852398471488E-2</v>
      </c>
      <c r="H79" s="3">
        <f t="shared" si="15"/>
        <v>3.2856543588524858E-3</v>
      </c>
      <c r="I79" s="9">
        <f t="shared" si="16"/>
        <v>0.96961499696788656</v>
      </c>
      <c r="J79" s="9">
        <f ca="1">IFERROR(AVERAGE(OFFSET(I79,0,0,-参数!B$9,1)),AVERAGE(I$3:I79))</f>
        <v>0.98660495844026719</v>
      </c>
      <c r="K79" s="9" t="str">
        <f t="shared" ca="1" si="14"/>
        <v>卖</v>
      </c>
      <c r="L79" s="9">
        <f t="shared" ca="1" si="17"/>
        <v>1.0073421523377837</v>
      </c>
      <c r="M79" s="9">
        <f t="shared" si="9"/>
        <v>0.92893107217621762</v>
      </c>
      <c r="N79" s="9">
        <f t="shared" si="10"/>
        <v>0.95485634438125133</v>
      </c>
      <c r="O79" s="9">
        <f t="shared" si="11"/>
        <v>0.94329187378302604</v>
      </c>
      <c r="P79" s="9">
        <f t="shared" si="12"/>
        <v>0.98903596633330049</v>
      </c>
      <c r="Q79" s="9">
        <f t="shared" si="13"/>
        <v>1.0270005965947253</v>
      </c>
    </row>
    <row r="80" spans="1:17" x14ac:dyDescent="0.15">
      <c r="A80" s="1">
        <v>42394</v>
      </c>
      <c r="B80" s="4">
        <f>IFERROR((全价!B80+IF(利息!B80&lt;利息!B79,参数!B$3*100,0))/全价!B79-1,"")</f>
        <v>9.9634350260524585E-4</v>
      </c>
      <c r="C80" s="4">
        <f>IFERROR((全价!C80+IF(利息!C80&lt;利息!C79,参数!C$3*100,0))/全价!C79-1,"")</f>
        <v>6.5467709015276654E-4</v>
      </c>
      <c r="D80" s="4">
        <f>IFERROR((全价!D80+IF(利息!D80&lt;利息!D79,参数!D$3*100,0))/全价!D79-1,"")</f>
        <v>-4.3446019829906923E-4</v>
      </c>
      <c r="E80" s="4">
        <f>IFERROR((全价!E80+IF(利息!E80&lt;利息!E79,参数!E$3*100,0))/全价!E79-1,"")</f>
        <v>6.9541029207220717E-4</v>
      </c>
      <c r="F80" s="4">
        <f>IFERROR((全价!F80+IF(利息!F80&lt;利息!F79,参数!F$3*100,0))/全价!F79-1,"")</f>
        <v>5.238833263423448E-4</v>
      </c>
      <c r="H80" s="3">
        <f t="shared" si="15"/>
        <v>4.8717080257469901E-4</v>
      </c>
      <c r="I80" s="9">
        <f t="shared" si="16"/>
        <v>0.97008736508414783</v>
      </c>
      <c r="J80" s="9">
        <f ca="1">IFERROR(AVERAGE(OFFSET(I80,0,0,-参数!B$9,1)),AVERAGE(I$3:I80))</f>
        <v>0.9863931944228812</v>
      </c>
      <c r="K80" s="9" t="str">
        <f t="shared" ca="1" si="14"/>
        <v>卖</v>
      </c>
      <c r="L80" s="9">
        <f t="shared" ca="1" si="17"/>
        <v>1.0080426684381576</v>
      </c>
      <c r="M80" s="9">
        <f t="shared" si="9"/>
        <v>0.92985660661434855</v>
      </c>
      <c r="N80" s="9">
        <f t="shared" si="10"/>
        <v>0.9554814669543048</v>
      </c>
      <c r="O80" s="9">
        <f t="shared" si="11"/>
        <v>0.94288205100848832</v>
      </c>
      <c r="P80" s="9">
        <f t="shared" si="12"/>
        <v>0.98972375212351826</v>
      </c>
      <c r="Q80" s="9">
        <f t="shared" si="13"/>
        <v>1.0275386250834249</v>
      </c>
    </row>
    <row r="81" spans="1:17" x14ac:dyDescent="0.15">
      <c r="A81" s="1">
        <v>42395</v>
      </c>
      <c r="B81" s="4">
        <f>IFERROR((全价!B81+IF(利息!B81&lt;利息!B80,参数!B$3*100,0))/全价!B80-1,"")</f>
        <v>-1.422327210117591E-3</v>
      </c>
      <c r="C81" s="4">
        <f>IFERROR((全价!C81+IF(利息!C81&lt;利息!C80,参数!C$3*100,0))/全价!C80-1,"")</f>
        <v>2.1808292282421426E-4</v>
      </c>
      <c r="D81" s="4">
        <f>IFERROR((全价!D81+IF(利息!D81&lt;利息!D80,参数!D$3*100,0))/全价!D80-1,"")</f>
        <v>-4.4146649606715549E-3</v>
      </c>
      <c r="E81" s="4">
        <f>IFERROR((全价!E81+IF(利息!E81&lt;利息!E80,参数!E$3*100,0))/全价!E80-1,"")</f>
        <v>-1.3461568279751202E-3</v>
      </c>
      <c r="F81" s="4">
        <f>IFERROR((全价!F81+IF(利息!F81&lt;利息!F80,参数!F$3*100,0))/全价!F80-1,"")</f>
        <v>1.745363387697374E-4</v>
      </c>
      <c r="H81" s="3">
        <f t="shared" si="15"/>
        <v>-1.3581059474340629E-3</v>
      </c>
      <c r="I81" s="9">
        <f t="shared" si="16"/>
        <v>0.96876988366409644</v>
      </c>
      <c r="J81" s="9">
        <f ca="1">IFERROR(AVERAGE(OFFSET(I81,0,0,-参数!B$9,1)),AVERAGE(I$3:I81))</f>
        <v>0.98617011453985859</v>
      </c>
      <c r="K81" s="9" t="str">
        <f t="shared" ca="1" si="14"/>
        <v>卖</v>
      </c>
      <c r="L81" s="9">
        <f t="shared" ca="1" si="17"/>
        <v>1.0066856849171493</v>
      </c>
      <c r="M81" s="9">
        <f t="shared" si="9"/>
        <v>0.92853404626125335</v>
      </c>
      <c r="N81" s="9">
        <f t="shared" si="10"/>
        <v>0.95568984114532252</v>
      </c>
      <c r="O81" s="9">
        <f t="shared" si="11"/>
        <v>0.938719542655855</v>
      </c>
      <c r="P81" s="9">
        <f t="shared" si="12"/>
        <v>0.98839142873678798</v>
      </c>
      <c r="Q81" s="9">
        <f t="shared" si="13"/>
        <v>1.0277179679129913</v>
      </c>
    </row>
    <row r="82" spans="1:17" x14ac:dyDescent="0.15">
      <c r="A82" s="1">
        <v>42396</v>
      </c>
      <c r="B82" s="4">
        <f>IFERROR((全价!B82+IF(利息!B82&lt;利息!B81,参数!B$3*100,0))/全价!B81-1,"")</f>
        <v>-7.1495306992530594E-4</v>
      </c>
      <c r="C82" s="4">
        <f>IFERROR((全价!C82+IF(利息!C82&lt;利息!C81,参数!C$3*100,0))/全价!C81-1,"")</f>
        <v>-1.7481306673163832E-3</v>
      </c>
      <c r="D82" s="4">
        <f>IFERROR((全价!D82+IF(利息!D82&lt;利息!D81,参数!D$3*100,0))/全价!D81-1,"")</f>
        <v>-3.2741783421713633E-3</v>
      </c>
      <c r="E82" s="4">
        <f>IFERROR((全价!E82+IF(利息!E82&lt;利息!E81,参数!E$3*100,0))/全价!E81-1,"")</f>
        <v>3.0064702627630169E-4</v>
      </c>
      <c r="F82" s="4">
        <f>IFERROR((全价!F82+IF(利息!F82&lt;利息!F81,参数!F$3*100,0))/全价!F81-1,"")</f>
        <v>1.7450588115197618E-4</v>
      </c>
      <c r="H82" s="3">
        <f t="shared" si="15"/>
        <v>-1.052421834396955E-3</v>
      </c>
      <c r="I82" s="9">
        <f t="shared" si="16"/>
        <v>0.96775032908602221</v>
      </c>
      <c r="J82" s="9">
        <f ca="1">IFERROR(AVERAGE(OFFSET(I82,0,0,-参数!B$9,1)),AVERAGE(I$3:I82))</f>
        <v>0.98593986722168547</v>
      </c>
      <c r="K82" s="9" t="str">
        <f t="shared" ca="1" si="14"/>
        <v>卖</v>
      </c>
      <c r="L82" s="9">
        <f t="shared" ca="1" si="17"/>
        <v>1.0069883419747145</v>
      </c>
      <c r="M82" s="9">
        <f t="shared" si="9"/>
        <v>0.92787018799434873</v>
      </c>
      <c r="N82" s="9">
        <f t="shared" si="10"/>
        <v>0.9540191704255736</v>
      </c>
      <c r="O82" s="9">
        <f t="shared" si="11"/>
        <v>0.93564600745991822</v>
      </c>
      <c r="P82" s="9">
        <f t="shared" si="12"/>
        <v>0.98868858568063467</v>
      </c>
      <c r="Q82" s="9">
        <f t="shared" si="13"/>
        <v>1.0278973107425577</v>
      </c>
    </row>
    <row r="83" spans="1:17" x14ac:dyDescent="0.15">
      <c r="A83" s="1">
        <v>42397</v>
      </c>
      <c r="B83" s="4">
        <f>IFERROR((全价!B83+IF(利息!B83&lt;利息!B82,参数!B$3*100,0))/全价!B82-1,"")</f>
        <v>-7.1546459353266645E-4</v>
      </c>
      <c r="C83" s="4">
        <f>IFERROR((全价!C83+IF(利息!C83&lt;利息!C82,参数!C$3*100,0))/全价!C82-1,"")</f>
        <v>1.8128627170841405E-3</v>
      </c>
      <c r="D83" s="4">
        <f>IFERROR((全价!D83+IF(利息!D83&lt;利息!D82,参数!D$3*100,0))/全价!D82-1,"")</f>
        <v>-3.2234789860763335E-4</v>
      </c>
      <c r="E83" s="4">
        <f>IFERROR((全价!E83+IF(利息!E83&lt;利息!E82,参数!E$3*100,0))/全价!E82-1,"")</f>
        <v>-1.141550900611743E-3</v>
      </c>
      <c r="F83" s="4">
        <f>IFERROR((全价!F83+IF(利息!F83&lt;利息!F82,参数!F$3*100,0))/全价!F82-1,"")</f>
        <v>-5.00144341070351E-2</v>
      </c>
      <c r="H83" s="3">
        <f t="shared" si="15"/>
        <v>-1.0076186956540601E-2</v>
      </c>
      <c r="I83" s="9">
        <f t="shared" si="16"/>
        <v>0.95799909584289777</v>
      </c>
      <c r="J83" s="9">
        <f ca="1">IFERROR(AVERAGE(OFFSET(I83,0,0,-参数!B$9,1)),AVERAGE(I$3:I83))</f>
        <v>0.9855949194268856</v>
      </c>
      <c r="K83" s="9" t="str">
        <f t="shared" ca="1" si="14"/>
        <v>卖</v>
      </c>
      <c r="L83" s="9">
        <f t="shared" ca="1" si="17"/>
        <v>1.0058388135260279</v>
      </c>
      <c r="M83" s="9">
        <f t="shared" si="9"/>
        <v>0.92720632972744432</v>
      </c>
      <c r="N83" s="9">
        <f t="shared" si="10"/>
        <v>0.95574867621102166</v>
      </c>
      <c r="O83" s="9">
        <f t="shared" si="11"/>
        <v>0.93534440393557294</v>
      </c>
      <c r="P83" s="9">
        <f t="shared" si="12"/>
        <v>0.98755994733522634</v>
      </c>
      <c r="Q83" s="9">
        <f t="shared" si="13"/>
        <v>0.97648760842562554</v>
      </c>
    </row>
    <row r="84" spans="1:17" x14ac:dyDescent="0.15">
      <c r="A84" s="1">
        <v>42398</v>
      </c>
      <c r="B84" s="4">
        <f>IFERROR((全价!B84+IF(利息!B84&lt;利息!B83,参数!B$3*100,0))/全价!B83-1,"")</f>
        <v>-3.100249271164035E-4</v>
      </c>
      <c r="C84" s="4">
        <f>IFERROR((全价!C84+IF(利息!C84&lt;利息!C83,参数!C$3*100,0))/全价!C83-1,"")</f>
        <v>2.1802195096309873E-4</v>
      </c>
      <c r="D84" s="4">
        <f>IFERROR((全价!D84+IF(利息!D84&lt;利息!D83,参数!D$3*100,0))/全价!D83-1,"")</f>
        <v>-1.9100631941811885E-3</v>
      </c>
      <c r="E84" s="4">
        <f>IFERROR((全价!E84+IF(利息!E84&lt;利息!E83,参数!E$3*100,0))/全价!E83-1,"")</f>
        <v>-3.1785227921266035E-4</v>
      </c>
      <c r="F84" s="4">
        <f>IFERROR((全价!F84+IF(利息!F84&lt;利息!F83,参数!F$3*100,0))/全价!F83-1,"")</f>
        <v>-5.9469957675306606E-4</v>
      </c>
      <c r="H84" s="3">
        <f t="shared" si="15"/>
        <v>-5.8292360526004396E-4</v>
      </c>
      <c r="I84" s="9">
        <f t="shared" si="16"/>
        <v>0.95744065555611324</v>
      </c>
      <c r="J84" s="9">
        <f ca="1">IFERROR(AVERAGE(OFFSET(I84,0,0,-参数!B$9,1)),AVERAGE(I$3:I84))</f>
        <v>0.98525157474553471</v>
      </c>
      <c r="K84" s="9" t="str">
        <f t="shared" ca="1" si="14"/>
        <v>卖</v>
      </c>
      <c r="L84" s="9">
        <f t="shared" ca="1" si="17"/>
        <v>1.0055191053666281</v>
      </c>
      <c r="M84" s="9">
        <f t="shared" si="9"/>
        <v>0.92691887265264872</v>
      </c>
      <c r="N84" s="9">
        <f t="shared" si="10"/>
        <v>0.9559570504020396</v>
      </c>
      <c r="O84" s="9">
        <f t="shared" si="11"/>
        <v>0.93355783701573225</v>
      </c>
      <c r="P84" s="9">
        <f t="shared" si="12"/>
        <v>0.98724604915510672</v>
      </c>
      <c r="Q84" s="9">
        <f t="shared" si="13"/>
        <v>0.97590689165819022</v>
      </c>
    </row>
    <row r="85" spans="1:17" x14ac:dyDescent="0.15">
      <c r="A85" s="1">
        <v>42401</v>
      </c>
      <c r="B85" s="4">
        <f>IFERROR((全价!B85+IF(利息!B85&lt;利息!B84,参数!B$3*100,0))/全价!B84-1,"")</f>
        <v>-1.640999396445908E-3</v>
      </c>
      <c r="C85" s="4">
        <f>IFERROR((全价!C85+IF(利息!C85&lt;利息!C84,参数!C$3*100,0))/全价!C84-1,"")</f>
        <v>-1.1607779379106398E-2</v>
      </c>
      <c r="D85" s="4">
        <f>IFERROR((全价!D85+IF(利息!D85&lt;利息!D84,参数!D$3*100,0))/全价!D84-1,"")</f>
        <v>-8.4982815173780812E-3</v>
      </c>
      <c r="E85" s="4">
        <f>IFERROR((全价!E85+IF(利息!E85&lt;利息!E84,参数!E$3*100,0))/全价!E84-1,"")</f>
        <v>-8.0717754938521846E-3</v>
      </c>
      <c r="F85" s="4">
        <f>IFERROR((全价!F85+IF(利息!F85&lt;利息!F84,参数!F$3*100,0))/全价!F84-1,"")</f>
        <v>7.4601726268475055E-4</v>
      </c>
      <c r="H85" s="3">
        <f t="shared" si="15"/>
        <v>-5.8145637048195638E-3</v>
      </c>
      <c r="I85" s="9">
        <f t="shared" si="16"/>
        <v>0.95187355587079803</v>
      </c>
      <c r="J85" s="9">
        <f ca="1">IFERROR(AVERAGE(OFFSET(I85,0,0,-参数!B$9,1)),AVERAGE(I$3:I85))</f>
        <v>0.98484942993981506</v>
      </c>
      <c r="K85" s="9" t="str">
        <f t="shared" ca="1" si="14"/>
        <v>卖</v>
      </c>
      <c r="L85" s="9">
        <f t="shared" ca="1" si="17"/>
        <v>0.99740278089332957</v>
      </c>
      <c r="M85" s="9">
        <f t="shared" si="9"/>
        <v>0.92539779934207145</v>
      </c>
      <c r="N85" s="9">
        <f t="shared" si="10"/>
        <v>0.94486051186507147</v>
      </c>
      <c r="O85" s="9">
        <f t="shared" si="11"/>
        <v>0.92562419970401799</v>
      </c>
      <c r="P85" s="9">
        <f t="shared" si="12"/>
        <v>0.97927722068913414</v>
      </c>
      <c r="Q85" s="9">
        <f t="shared" si="13"/>
        <v>0.9766349350461403</v>
      </c>
    </row>
    <row r="86" spans="1:17" x14ac:dyDescent="0.15">
      <c r="A86" s="1">
        <v>42402</v>
      </c>
      <c r="B86" s="4">
        <f>IFERROR((全价!B86+IF(利息!B86&lt;利息!B85,参数!B$3*100,0))/全价!B85-1,"")</f>
        <v>-2.1409846021837042E-3</v>
      </c>
      <c r="C86" s="4">
        <f>IFERROR((全价!C86+IF(利息!C86&lt;利息!C85,参数!C$3*100,0))/全价!C85-1,"")</f>
        <v>7.8873458691974818E-4</v>
      </c>
      <c r="D86" s="4">
        <f>IFERROR((全价!D86+IF(利息!D86&lt;利息!D85,参数!D$3*100,0))/全价!D85-1,"")</f>
        <v>-1.0745034999748437E-3</v>
      </c>
      <c r="E86" s="4">
        <f>IFERROR((全价!E86+IF(利息!E86&lt;利息!E85,参数!E$3*100,0))/全价!E85-1,"")</f>
        <v>-2.6084887718164085E-3</v>
      </c>
      <c r="F86" s="4">
        <f>IFERROR((全价!F86+IF(利息!F86&lt;利息!F85,参数!F$3*100,0))/全价!F85-1,"")</f>
        <v>-3.9021439003849023E-3</v>
      </c>
      <c r="H86" s="3">
        <f t="shared" si="15"/>
        <v>-1.7874772374880221E-3</v>
      </c>
      <c r="I86" s="9">
        <f t="shared" si="16"/>
        <v>0.95017210355671211</v>
      </c>
      <c r="J86" s="9">
        <f ca="1">IFERROR(AVERAGE(OFFSET(I86,0,0,-参数!B$9,1)),AVERAGE(I$3:I86))</f>
        <v>0.98443660462573046</v>
      </c>
      <c r="K86" s="9" t="str">
        <f t="shared" ca="1" si="14"/>
        <v>卖</v>
      </c>
      <c r="L86" s="9">
        <f t="shared" ca="1" si="17"/>
        <v>0.99480106693839088</v>
      </c>
      <c r="M86" s="9">
        <f t="shared" ref="M86:M149" si="18">M85*(1+B86)</f>
        <v>0.92341653690278536</v>
      </c>
      <c r="N86" s="9">
        <f t="shared" ref="N86:N149" si="19">N85*(1+C86)</f>
        <v>0.94560575603059416</v>
      </c>
      <c r="O86" s="9">
        <f t="shared" ref="O86:O149" si="20">O85*(1+D86)</f>
        <v>0.92462961326177462</v>
      </c>
      <c r="P86" s="9">
        <f t="shared" ref="P86:P149" si="21">P85*(1+E86)</f>
        <v>0.97672278705447091</v>
      </c>
      <c r="Q86" s="9">
        <f t="shared" ref="Q86:Q149" si="22">Q85*(1+F86)</f>
        <v>0.97282396499144719</v>
      </c>
    </row>
    <row r="87" spans="1:17" x14ac:dyDescent="0.15">
      <c r="A87" s="1">
        <v>42403</v>
      </c>
      <c r="B87" s="4">
        <f>IFERROR((全价!B87+IF(利息!B87&lt;利息!B86,参数!B$3*100,0))/全价!B86-1,"")</f>
        <v>1.1153656626514685E-3</v>
      </c>
      <c r="C87" s="4">
        <f>IFERROR((全价!C87+IF(利息!C87&lt;利息!C86,参数!C$3*100,0))/全价!C86-1,"")</f>
        <v>2.2036053576135473E-4</v>
      </c>
      <c r="D87" s="4">
        <f>IFERROR((全价!D87+IF(利息!D87&lt;利息!D86,参数!D$3*100,0))/全价!D86-1,"")</f>
        <v>-9.6859203912380565E-4</v>
      </c>
      <c r="E87" s="4">
        <f>IFERROR((全价!E87+IF(利息!E87&lt;利息!E86,参数!E$3*100,0))/全价!E86-1,"")</f>
        <v>-1.1283973329823116E-4</v>
      </c>
      <c r="F87" s="4">
        <f>IFERROR((全价!F87+IF(利息!F87&lt;利息!F86,参数!F$3*100,0))/全价!F86-1,"")</f>
        <v>-1.086316981407931E-4</v>
      </c>
      <c r="H87" s="3">
        <f t="shared" si="15"/>
        <v>2.9132545569998668E-5</v>
      </c>
      <c r="I87" s="9">
        <f t="shared" si="16"/>
        <v>0.95019978448881826</v>
      </c>
      <c r="J87" s="9">
        <f ca="1">IFERROR(AVERAGE(OFFSET(I87,0,0,-参数!B$9,1)),AVERAGE(I$3:I87))</f>
        <v>0.98403381850647265</v>
      </c>
      <c r="K87" s="9" t="str">
        <f t="shared" ca="1" si="14"/>
        <v>卖</v>
      </c>
      <c r="L87" s="9">
        <f t="shared" ca="1" si="17"/>
        <v>0.9946888138513128</v>
      </c>
      <c r="M87" s="9">
        <f t="shared" si="18"/>
        <v>0.92444648400037122</v>
      </c>
      <c r="N87" s="9">
        <f t="shared" si="19"/>
        <v>0.94581413022161209</v>
      </c>
      <c r="O87" s="9">
        <f t="shared" si="20"/>
        <v>0.92373402437923113</v>
      </c>
      <c r="P87" s="9">
        <f t="shared" si="21"/>
        <v>0.97661257391567335</v>
      </c>
      <c r="Q87" s="9">
        <f t="shared" si="22"/>
        <v>0.97271828547213812</v>
      </c>
    </row>
    <row r="88" spans="1:17" x14ac:dyDescent="0.15">
      <c r="A88" s="1">
        <v>42404</v>
      </c>
      <c r="B88" s="4">
        <f>IFERROR((全价!B88+IF(利息!B88&lt;利息!B87,参数!B$3*100,0))/全价!B87-1,"")</f>
        <v>6.407253094166343E-3</v>
      </c>
      <c r="C88" s="4">
        <f>IFERROR((全价!C88+IF(利息!C88&lt;利息!C87,参数!C$3*100,0))/全价!C87-1,"")</f>
        <v>2.2031198769356664E-4</v>
      </c>
      <c r="D88" s="4">
        <f>IFERROR((全价!D88+IF(利息!D88&lt;利息!D87,参数!D$3*100,0))/全价!D87-1,"")</f>
        <v>3.4244825692868464E-3</v>
      </c>
      <c r="E88" s="4">
        <f>IFERROR((全价!E88+IF(利息!E88&lt;利息!E87,参数!E$3*100,0))/全价!E87-1,"")</f>
        <v>9.2996147302470966E-4</v>
      </c>
      <c r="F88" s="4">
        <f>IFERROR((全价!F88+IF(利息!F88&lt;利息!F87,参数!F$3*100,0))/全价!F87-1,"")</f>
        <v>6.7273339821616318E-4</v>
      </c>
      <c r="H88" s="3">
        <f t="shared" si="15"/>
        <v>2.3309485044775259E-3</v>
      </c>
      <c r="I88" s="9">
        <f t="shared" si="16"/>
        <v>0.95241465125542735</v>
      </c>
      <c r="J88" s="9">
        <f ca="1">IFERROR(AVERAGE(OFFSET(I88,0,0,-参数!B$9,1)),AVERAGE(I$3:I88))</f>
        <v>0.98366615377099542</v>
      </c>
      <c r="K88" s="9" t="str">
        <f t="shared" ca="1" si="14"/>
        <v>卖</v>
      </c>
      <c r="L88" s="9">
        <f t="shared" ca="1" si="17"/>
        <v>0.9956138361258432</v>
      </c>
      <c r="M88" s="9">
        <f t="shared" si="18"/>
        <v>0.9303696465953738</v>
      </c>
      <c r="N88" s="9">
        <f t="shared" si="19"/>
        <v>0.94602250441262992</v>
      </c>
      <c r="O88" s="9">
        <f t="shared" si="20"/>
        <v>0.92689733544437503</v>
      </c>
      <c r="P88" s="9">
        <f t="shared" si="21"/>
        <v>0.97752078598348646</v>
      </c>
      <c r="Q88" s="9">
        <f t="shared" si="22"/>
        <v>0.97337266554983082</v>
      </c>
    </row>
    <row r="89" spans="1:17" x14ac:dyDescent="0.15">
      <c r="A89" s="1">
        <v>42405</v>
      </c>
      <c r="B89" s="4">
        <f>IFERROR((全价!B89+IF(利息!B89&lt;利息!B88,参数!B$3*100,0))/全价!B88-1,"")</f>
        <v>9.0383791521688739E-3</v>
      </c>
      <c r="C89" s="4">
        <f>IFERROR((全价!C89+IF(利息!C89&lt;利息!C88,参数!C$3*100,0))/全价!C88-1,"")</f>
        <v>2.5848564983550482E-3</v>
      </c>
      <c r="D89" s="4">
        <f>IFERROR((全价!D89+IF(利息!D89&lt;利息!D88,参数!D$3*100,0))/全价!D88-1,"")</f>
        <v>4.3740433243315557E-3</v>
      </c>
      <c r="E89" s="4">
        <f>IFERROR((全价!E89+IF(利息!E89&lt;利息!E88,参数!E$3*100,0))/全价!E88-1,"")</f>
        <v>4.3671861620140362E-3</v>
      </c>
      <c r="F89" s="4">
        <f>IFERROR((全价!F89+IF(利息!F89&lt;利息!F88,参数!F$3*100,0))/全价!F88-1,"")</f>
        <v>8.4807970676350486E-3</v>
      </c>
      <c r="H89" s="3">
        <f t="shared" si="15"/>
        <v>5.7690524409009123E-3</v>
      </c>
      <c r="I89" s="9">
        <f t="shared" si="16"/>
        <v>0.95790918132400227</v>
      </c>
      <c r="J89" s="9">
        <f ca="1">IFERROR(AVERAGE(OFFSET(I89,0,0,-参数!B$9,1)),AVERAGE(I$3:I89))</f>
        <v>0.98337009661643215</v>
      </c>
      <c r="K89" s="9" t="str">
        <f t="shared" ca="1" si="14"/>
        <v>卖</v>
      </c>
      <c r="L89" s="9">
        <f t="shared" ca="1" si="17"/>
        <v>0.99996186709368173</v>
      </c>
      <c r="M89" s="9">
        <f t="shared" si="18"/>
        <v>0.93877868021297217</v>
      </c>
      <c r="N89" s="9">
        <f t="shared" si="19"/>
        <v>0.94846783683075098</v>
      </c>
      <c r="O89" s="9">
        <f t="shared" si="20"/>
        <v>0.93095162454681624</v>
      </c>
      <c r="P89" s="9">
        <f t="shared" si="21"/>
        <v>0.98178980123311466</v>
      </c>
      <c r="Q89" s="9">
        <f t="shared" si="22"/>
        <v>0.9816276415975419</v>
      </c>
    </row>
    <row r="90" spans="1:17" x14ac:dyDescent="0.15">
      <c r="A90" s="1">
        <v>42415</v>
      </c>
      <c r="B90" s="4">
        <f>IFERROR((全价!B90+IF(利息!B90&lt;利息!B89,参数!B$3*100,0))/全价!B89-1,"")</f>
        <v>4.8818301241482231E-5</v>
      </c>
      <c r="C90" s="4">
        <f>IFERROR((全价!C90+IF(利息!C90&lt;利息!C89,参数!C$3*100,0))/全价!C89-1,"")</f>
        <v>2.1969557946648344E-3</v>
      </c>
      <c r="D90" s="4">
        <f>IFERROR((全价!D90+IF(利息!D90&lt;利息!D89,参数!D$3*100,0))/全价!D89-1,"")</f>
        <v>4.8217257932603452E-4</v>
      </c>
      <c r="E90" s="4">
        <f>IFERROR((全价!E90+IF(利息!E90&lt;利息!E89,参数!E$3*100,0))/全价!E89-1,"")</f>
        <v>7.4459317361519339E-4</v>
      </c>
      <c r="F90" s="4">
        <f>IFERROR((全价!F90+IF(利息!F90&lt;利息!F89,参数!F$3*100,0))/全价!F89-1,"")</f>
        <v>3.2787789418862179E-3</v>
      </c>
      <c r="H90" s="3">
        <f t="shared" si="15"/>
        <v>1.3502637581467524E-3</v>
      </c>
      <c r="I90" s="9">
        <f t="shared" si="16"/>
        <v>0.95920261137514018</v>
      </c>
      <c r="J90" s="9">
        <f ca="1">IFERROR(AVERAGE(OFFSET(I90,0,0,-参数!B$9,1)),AVERAGE(I$3:I90))</f>
        <v>0.98309546610232668</v>
      </c>
      <c r="K90" s="9" t="str">
        <f t="shared" ca="1" si="14"/>
        <v>卖</v>
      </c>
      <c r="L90" s="9">
        <f t="shared" ca="1" si="17"/>
        <v>1.0007064318737953</v>
      </c>
      <c r="M90" s="9">
        <f t="shared" si="18"/>
        <v>0.93882450979338194</v>
      </c>
      <c r="N90" s="9">
        <f t="shared" si="19"/>
        <v>0.95055157874092955</v>
      </c>
      <c r="O90" s="9">
        <f t="shared" si="20"/>
        <v>0.93140050389285178</v>
      </c>
      <c r="P90" s="9">
        <f t="shared" si="21"/>
        <v>0.98252083521703781</v>
      </c>
      <c r="Q90" s="9">
        <f t="shared" si="22"/>
        <v>0.98484618163758531</v>
      </c>
    </row>
    <row r="91" spans="1:17" x14ac:dyDescent="0.15">
      <c r="A91" s="1">
        <v>42416</v>
      </c>
      <c r="B91" s="4">
        <f>IFERROR((全价!B91+IF(利息!B91&lt;利息!B90,参数!B$3*100,0))/全价!B90-1,"")</f>
        <v>4.260298309637367E-4</v>
      </c>
      <c r="C91" s="4">
        <f>IFERROR((全价!C91+IF(利息!C91&lt;利息!C90,参数!C$3*100,0))/全价!C90-1,"")</f>
        <v>6.8987927757380163E-4</v>
      </c>
      <c r="D91" s="4">
        <f>IFERROR((全价!D91+IF(利息!D91&lt;利息!D90,参数!D$3*100,0))/全价!D90-1,"")</f>
        <v>-8.5526185514661623E-4</v>
      </c>
      <c r="E91" s="4">
        <f>IFERROR((全价!E91+IF(利息!E91&lt;利息!E90,参数!E$3*100,0))/全价!E90-1,"")</f>
        <v>-1.6669885156702646E-3</v>
      </c>
      <c r="F91" s="4">
        <f>IFERROR((全价!F91+IF(利息!F91&lt;利息!F90,参数!F$3*100,0))/全价!F90-1,"")</f>
        <v>-5.4885180236917686E-3</v>
      </c>
      <c r="H91" s="3">
        <f t="shared" si="15"/>
        <v>-1.3789718571942222E-3</v>
      </c>
      <c r="I91" s="9">
        <f t="shared" si="16"/>
        <v>0.95787989796870665</v>
      </c>
      <c r="J91" s="9">
        <f ca="1">IFERROR(AVERAGE(OFFSET(I91,0,0,-参数!B$9,1)),AVERAGE(I$3:I91))</f>
        <v>0.98281214511206128</v>
      </c>
      <c r="K91" s="9" t="str">
        <f t="shared" ca="1" si="14"/>
        <v>卖</v>
      </c>
      <c r="L91" s="9">
        <f t="shared" ca="1" si="17"/>
        <v>0.99903826574430432</v>
      </c>
      <c r="M91" s="9">
        <f t="shared" si="18"/>
        <v>0.93922447704059386</v>
      </c>
      <c r="N91" s="9">
        <f t="shared" si="19"/>
        <v>0.951207344577368</v>
      </c>
      <c r="O91" s="9">
        <f t="shared" si="20"/>
        <v>0.93060391257000785</v>
      </c>
      <c r="P91" s="9">
        <f t="shared" si="21"/>
        <v>0.98088298426832421</v>
      </c>
      <c r="Q91" s="9">
        <f t="shared" si="22"/>
        <v>0.97944083561910344</v>
      </c>
    </row>
    <row r="92" spans="1:17" x14ac:dyDescent="0.15">
      <c r="A92" s="1">
        <v>42417</v>
      </c>
      <c r="B92" s="4">
        <f>IFERROR((全价!B92+IF(利息!B92&lt;利息!B91,参数!B$3*100,0))/全价!B91-1,"")</f>
        <v>9.6555211689564047E-4</v>
      </c>
      <c r="C92" s="4">
        <f>IFERROR((全价!C92+IF(利息!C92&lt;利息!C91,参数!C$3*100,0))/全价!C91-1,"")</f>
        <v>6.4275617145146402E-3</v>
      </c>
      <c r="D92" s="4">
        <f>IFERROR((全价!D92+IF(利息!D92&lt;利息!D91,参数!D$3*100,0))/全价!D91-1,"")</f>
        <v>2.0780513765417119E-4</v>
      </c>
      <c r="E92" s="4">
        <f>IFERROR((全价!E92+IF(利息!E92&lt;利息!E91,参数!E$3*100,0))/全价!E91-1,"")</f>
        <v>-1.1236114864376923E-4</v>
      </c>
      <c r="F92" s="4">
        <f>IFERROR((全价!F92+IF(利息!F92&lt;利息!F91,参数!F$3*100,0))/全价!F91-1,"")</f>
        <v>4.0407491071721147E-3</v>
      </c>
      <c r="H92" s="3">
        <f t="shared" si="15"/>
        <v>2.3058613855185595E-3</v>
      </c>
      <c r="I92" s="9">
        <f t="shared" si="16"/>
        <v>0.96008863623739704</v>
      </c>
      <c r="J92" s="9">
        <f ca="1">IFERROR(AVERAGE(OFFSET(I92,0,0,-参数!B$9,1)),AVERAGE(I$3:I92))</f>
        <v>0.98255966168012066</v>
      </c>
      <c r="K92" s="9" t="str">
        <f t="shared" ca="1" si="14"/>
        <v>卖</v>
      </c>
      <c r="L92" s="9">
        <f t="shared" ca="1" si="17"/>
        <v>0.99892601265722625</v>
      </c>
      <c r="M92" s="9">
        <f t="shared" si="18"/>
        <v>0.94013134722264058</v>
      </c>
      <c r="N92" s="9">
        <f t="shared" si="19"/>
        <v>0.95732128848793863</v>
      </c>
      <c r="O92" s="9">
        <f t="shared" si="20"/>
        <v>0.93079729684416102</v>
      </c>
      <c r="P92" s="9">
        <f t="shared" si="21"/>
        <v>0.98077277112952665</v>
      </c>
      <c r="Q92" s="9">
        <f t="shared" si="22"/>
        <v>0.98339851030115921</v>
      </c>
    </row>
    <row r="93" spans="1:17" x14ac:dyDescent="0.15">
      <c r="A93" s="1">
        <v>42418</v>
      </c>
      <c r="B93" s="4">
        <f>IFERROR((全价!B93+IF(利息!B93&lt;利息!B92,参数!B$3*100,0))/全价!B92-1,"")</f>
        <v>-2.1626412585863397E-3</v>
      </c>
      <c r="C93" s="4">
        <f>IFERROR((全价!C93+IF(利息!C93&lt;利息!C92,参数!C$3*100,0))/全价!C92-1,"")</f>
        <v>-1.3712819501653373E-3</v>
      </c>
      <c r="D93" s="4">
        <f>IFERROR((全价!D93+IF(利息!D93&lt;利息!D92,参数!D$3*100,0))/全价!D92-1,"")</f>
        <v>-9.6217391861797008E-4</v>
      </c>
      <c r="E93" s="4">
        <f>IFERROR((全价!E93+IF(利息!E93&lt;利息!E92,参数!E$3*100,0))/全价!E92-1,"")</f>
        <v>1.3413730368372345E-3</v>
      </c>
      <c r="F93" s="4">
        <f>IFERROR((全价!F93+IF(利息!F93&lt;利息!F92,参数!F$3*100,0))/全价!F92-1,"")</f>
        <v>-3.8407568780481904E-3</v>
      </c>
      <c r="H93" s="3">
        <f t="shared" si="15"/>
        <v>-1.3990961937161207E-3</v>
      </c>
      <c r="I93" s="9">
        <f t="shared" si="16"/>
        <v>0.95874537988080721</v>
      </c>
      <c r="J93" s="9">
        <f ca="1">IFERROR(AVERAGE(OFFSET(I93,0,0,-参数!B$9,1)),AVERAGE(I$3:I93))</f>
        <v>0.98210127701212968</v>
      </c>
      <c r="K93" s="9" t="str">
        <f t="shared" ca="1" si="14"/>
        <v>卖</v>
      </c>
      <c r="L93" s="9">
        <f t="shared" ca="1" si="17"/>
        <v>1.0002659450764</v>
      </c>
      <c r="M93" s="9">
        <f t="shared" si="18"/>
        <v>0.93809818038264658</v>
      </c>
      <c r="N93" s="9">
        <f t="shared" si="19"/>
        <v>0.9560085310845261</v>
      </c>
      <c r="O93" s="9">
        <f t="shared" si="20"/>
        <v>0.92990170796161742</v>
      </c>
      <c r="P93" s="9">
        <f t="shared" si="21"/>
        <v>0.98208835327998389</v>
      </c>
      <c r="Q93" s="9">
        <f t="shared" si="22"/>
        <v>0.97962151570885769</v>
      </c>
    </row>
    <row r="94" spans="1:17" x14ac:dyDescent="0.15">
      <c r="A94" s="1">
        <v>42419</v>
      </c>
      <c r="B94" s="4">
        <f>IFERROR((全价!B94+IF(利息!B94&lt;利息!B93,参数!B$3*100,0))/全价!B93-1,"")</f>
        <v>-3.301326748444966E-4</v>
      </c>
      <c r="C94" s="4">
        <f>IFERROR((全价!C94+IF(利息!C94&lt;利息!C93,参数!C$3*100,0))/全价!C93-1,"")</f>
        <v>-1.5642028335138836E-4</v>
      </c>
      <c r="D94" s="4">
        <f>IFERROR((全价!D94+IF(利息!D94&lt;利息!D93,参数!D$3*100,0))/全价!D93-1,"")</f>
        <v>4.2088254081229515E-4</v>
      </c>
      <c r="E94" s="4">
        <f>IFERROR((全价!E94+IF(利息!E94&lt;利息!E93,参数!E$3*100,0))/全价!E93-1,"")</f>
        <v>2.272875784497197E-3</v>
      </c>
      <c r="F94" s="4">
        <f>IFERROR((全价!F94+IF(利息!F94&lt;利息!F93,参数!F$3*100,0))/全价!F93-1,"")</f>
        <v>2.6583931122403204E-2</v>
      </c>
      <c r="H94" s="3">
        <f t="shared" si="15"/>
        <v>5.758227297903362E-3</v>
      </c>
      <c r="I94" s="9">
        <f t="shared" si="16"/>
        <v>0.96426605369897556</v>
      </c>
      <c r="J94" s="9">
        <f ca="1">IFERROR(AVERAGE(OFFSET(I94,0,0,-参数!B$9,1)),AVERAGE(I$3:I94))</f>
        <v>0.98171591575681161</v>
      </c>
      <c r="K94" s="9" t="str">
        <f t="shared" ca="1" si="14"/>
        <v>卖</v>
      </c>
      <c r="L94" s="9">
        <f t="shared" ca="1" si="17"/>
        <v>1.0025394253210214</v>
      </c>
      <c r="M94" s="9">
        <f t="shared" si="18"/>
        <v>0.93778848352109012</v>
      </c>
      <c r="N94" s="9">
        <f t="shared" si="19"/>
        <v>0.95585899195920754</v>
      </c>
      <c r="O94" s="9">
        <f t="shared" si="20"/>
        <v>0.93029308735517002</v>
      </c>
      <c r="P94" s="9">
        <f t="shared" si="21"/>
        <v>0.98432051811639065</v>
      </c>
      <c r="Q94" s="9">
        <f t="shared" si="22"/>
        <v>1.0056637066084861</v>
      </c>
    </row>
    <row r="95" spans="1:17" x14ac:dyDescent="0.15">
      <c r="A95" s="1">
        <v>42422</v>
      </c>
      <c r="B95" s="4">
        <f>IFERROR((全价!B95+IF(利息!B95&lt;利息!B94,参数!B$3*100,0))/全价!B94-1,"")</f>
        <v>-8.8261906842235227E-4</v>
      </c>
      <c r="C95" s="4">
        <f>IFERROR((全价!C95+IF(利息!C95&lt;利息!C94,参数!C$3*100,0))/全价!C94-1,"")</f>
        <v>-3.7572387757289771E-4</v>
      </c>
      <c r="D95" s="4">
        <f>IFERROR((全价!D95+IF(利息!D95&lt;利息!D94,参数!D$3*100,0))/全价!D94-1,"")</f>
        <v>-5.4694627010920538E-4</v>
      </c>
      <c r="E95" s="4">
        <f>IFERROR((全价!E95+IF(利息!E95&lt;利息!E94,参数!E$3*100,0))/全价!E94-1,"")</f>
        <v>8.0220649305373648E-4</v>
      </c>
      <c r="F95" s="4">
        <f>IFERROR((全价!F95+IF(利息!F95&lt;利息!F94,参数!F$3*100,0))/全价!F94-1,"")</f>
        <v>5.7309021221807477E-4</v>
      </c>
      <c r="H95" s="3">
        <f t="shared" si="15"/>
        <v>-8.5998502166528818E-5</v>
      </c>
      <c r="I95" s="9">
        <f t="shared" si="16"/>
        <v>0.96418312826266739</v>
      </c>
      <c r="J95" s="9">
        <f ca="1">IFERROR(AVERAGE(OFFSET(I95,0,0,-参数!B$9,1)),AVERAGE(I$3:I95))</f>
        <v>0.9813379834482493</v>
      </c>
      <c r="K95" s="9" t="str">
        <f t="shared" ca="1" si="14"/>
        <v>卖</v>
      </c>
      <c r="L95" s="9">
        <f t="shared" ca="1" si="17"/>
        <v>1.0033436689575563</v>
      </c>
      <c r="M95" s="9">
        <f t="shared" si="18"/>
        <v>0.93696077352338758</v>
      </c>
      <c r="N95" s="9">
        <f t="shared" si="19"/>
        <v>0.95549985291233575</v>
      </c>
      <c r="O95" s="9">
        <f t="shared" si="20"/>
        <v>0.92978426702093275</v>
      </c>
      <c r="P95" s="9">
        <f t="shared" si="21"/>
        <v>0.98511014642726968</v>
      </c>
      <c r="Q95" s="9">
        <f t="shared" si="22"/>
        <v>1.0062400426355265</v>
      </c>
    </row>
    <row r="96" spans="1:17" x14ac:dyDescent="0.15">
      <c r="A96" s="1">
        <v>42423</v>
      </c>
      <c r="B96" s="4">
        <f>IFERROR((全价!B96+IF(利息!B96&lt;利息!B95,参数!B$3*100,0))/全价!B95-1,"")</f>
        <v>-5.9288508255095351E-6</v>
      </c>
      <c r="C96" s="4">
        <f>IFERROR((全价!C96+IF(利息!C96&lt;利息!C95,参数!C$3*100,0))/全价!C95-1,"")</f>
        <v>7.7995215096171577E-4</v>
      </c>
      <c r="D96" s="4">
        <f>IFERROR((全价!D96+IF(利息!D96&lt;利息!D95,参数!D$3*100,0))/全价!D95-1,"")</f>
        <v>-4.9590484695327675E-6</v>
      </c>
      <c r="E96" s="4">
        <f>IFERROR((全价!E96+IF(利息!E96&lt;利息!E95,参数!E$3*100,0))/全价!E95-1,"")</f>
        <v>3.9200135954229332E-3</v>
      </c>
      <c r="F96" s="4">
        <f>IFERROR((全价!F96+IF(利息!F96&lt;利息!F95,参数!F$3*100,0))/全价!F95-1,"")</f>
        <v>-2.0745233426133547E-2</v>
      </c>
      <c r="H96" s="3">
        <f t="shared" si="15"/>
        <v>-3.2112311158087881E-3</v>
      </c>
      <c r="I96" s="9">
        <f t="shared" si="16"/>
        <v>0.96108691339985242</v>
      </c>
      <c r="J96" s="9">
        <f ca="1">IFERROR(AVERAGE(OFFSET(I96,0,0,-参数!B$9,1)),AVERAGE(I$3:I96))</f>
        <v>0.98092273636090621</v>
      </c>
      <c r="K96" s="9" t="str">
        <f t="shared" ca="1" si="14"/>
        <v>卖</v>
      </c>
      <c r="L96" s="9">
        <f t="shared" ca="1" si="17"/>
        <v>1.0072767897807515</v>
      </c>
      <c r="M96" s="9">
        <f t="shared" si="18"/>
        <v>0.93695521842273199</v>
      </c>
      <c r="N96" s="9">
        <f t="shared" si="19"/>
        <v>0.95624509707785832</v>
      </c>
      <c r="O96" s="9">
        <f t="shared" si="20"/>
        <v>0.92977965617568636</v>
      </c>
      <c r="P96" s="9">
        <f t="shared" si="21"/>
        <v>0.98897179159425364</v>
      </c>
      <c r="Q96" s="9">
        <f t="shared" si="22"/>
        <v>0.98536535806832992</v>
      </c>
    </row>
    <row r="97" spans="1:17" x14ac:dyDescent="0.15">
      <c r="A97" s="1">
        <v>42424</v>
      </c>
      <c r="B97" s="4">
        <f>IFERROR((全价!B97+IF(利息!B97&lt;利息!B96,参数!B$3*100,0))/全价!B96-1,"")</f>
        <v>2.1047545218855213E-4</v>
      </c>
      <c r="C97" s="4">
        <f>IFERROR((全价!C97+IF(利息!C97&lt;利息!C96,参数!C$3*100,0))/全价!C96-1,"")</f>
        <v>1.2433617939278108E-4</v>
      </c>
      <c r="D97" s="4">
        <f>IFERROR((全价!D97+IF(利息!D97&lt;利息!D96,参数!D$3*100,0))/全价!D96-1,"")</f>
        <v>-1.81502074059392E-3</v>
      </c>
      <c r="E97" s="4">
        <f>IFERROR((全价!E97+IF(利息!E97&lt;利息!E96,参数!E$3*100,0))/全价!E96-1,"")</f>
        <v>-5.2335488821919629E-4</v>
      </c>
      <c r="F97" s="4">
        <f>IFERROR((全价!F97+IF(利息!F97&lt;利息!F96,参数!F$3*100,0))/全价!F96-1,"")</f>
        <v>9.1681774823326734E-5</v>
      </c>
      <c r="H97" s="3">
        <f t="shared" si="15"/>
        <v>-3.8237644448169128E-4</v>
      </c>
      <c r="I97" s="9">
        <f t="shared" si="16"/>
        <v>0.96071941640306868</v>
      </c>
      <c r="J97" s="9">
        <f ca="1">IFERROR(AVERAGE(OFFSET(I97,0,0,-参数!B$9,1)),AVERAGE(I$3:I97))</f>
        <v>0.98049920689285175</v>
      </c>
      <c r="K97" s="9" t="str">
        <f t="shared" ca="1" si="14"/>
        <v>卖</v>
      </c>
      <c r="L97" s="9">
        <f t="shared" ca="1" si="17"/>
        <v>1.0067496265490301</v>
      </c>
      <c r="M97" s="9">
        <f t="shared" si="18"/>
        <v>0.93715242449600999</v>
      </c>
      <c r="N97" s="9">
        <f t="shared" si="19"/>
        <v>0.95636399293979202</v>
      </c>
      <c r="O97" s="9">
        <f t="shared" si="20"/>
        <v>0.92809208681554523</v>
      </c>
      <c r="P97" s="9">
        <f t="shared" si="21"/>
        <v>0.98845420837281184</v>
      </c>
      <c r="Q97" s="9">
        <f t="shared" si="22"/>
        <v>0.9854556981132071</v>
      </c>
    </row>
    <row r="98" spans="1:17" x14ac:dyDescent="0.15">
      <c r="A98" s="1">
        <v>42425</v>
      </c>
      <c r="B98" s="4">
        <f>IFERROR((全价!B98+IF(利息!B98&lt;利息!B97,参数!B$3*100,0))/全价!B97-1,"")</f>
        <v>-4.0085654374225621E-3</v>
      </c>
      <c r="C98" s="4">
        <f>IFERROR((全价!C98+IF(利息!C98&lt;利息!C97,参数!C$3*100,0))/全价!C97-1,"")</f>
        <v>-4.4601661027376949E-3</v>
      </c>
      <c r="D98" s="4">
        <f>IFERROR((全价!D98+IF(利息!D98&lt;利息!D97,参数!D$3*100,0))/全价!D97-1,"")</f>
        <v>-1.5471801996470802E-2</v>
      </c>
      <c r="E98" s="4">
        <f>IFERROR((全价!E98+IF(利息!E98&lt;利息!E97,参数!E$3*100,0))/全价!E97-1,"")</f>
        <v>-3.0994316297281443E-3</v>
      </c>
      <c r="F98" s="4">
        <f>IFERROR((全价!F98+IF(利息!F98&lt;利息!F97,参数!F$3*100,0))/全价!F97-1,"")</f>
        <v>-4.8654792324449581E-3</v>
      </c>
      <c r="H98" s="3">
        <f t="shared" si="15"/>
        <v>-6.3810888797608319E-3</v>
      </c>
      <c r="I98" s="9">
        <f t="shared" si="16"/>
        <v>0.95458898041848872</v>
      </c>
      <c r="J98" s="9">
        <f ca="1">IFERROR(AVERAGE(OFFSET(I98,0,0,-参数!B$9,1)),AVERAGE(I$3:I98))</f>
        <v>0.98000148209289839</v>
      </c>
      <c r="K98" s="9" t="str">
        <f t="shared" ca="1" si="14"/>
        <v>卖</v>
      </c>
      <c r="L98" s="9">
        <f t="shared" ca="1" si="17"/>
        <v>1.0036292749132871</v>
      </c>
      <c r="M98" s="9">
        <f t="shared" si="18"/>
        <v>0.93339578767757858</v>
      </c>
      <c r="N98" s="9">
        <f t="shared" si="19"/>
        <v>0.95209845067660304</v>
      </c>
      <c r="O98" s="9">
        <f t="shared" si="20"/>
        <v>0.91373282981384374</v>
      </c>
      <c r="P98" s="9">
        <f t="shared" si="21"/>
        <v>0.98539056213484322</v>
      </c>
      <c r="Q98" s="9">
        <f t="shared" si="22"/>
        <v>0.9806609838795427</v>
      </c>
    </row>
    <row r="99" spans="1:17" x14ac:dyDescent="0.15">
      <c r="A99" s="1">
        <v>42426</v>
      </c>
      <c r="B99" s="4">
        <f>IFERROR((全价!B99+IF(利息!B99&lt;利息!B98,参数!B$3*100,0))/全价!B98-1,"")</f>
        <v>4.2300252938549665E-3</v>
      </c>
      <c r="C99" s="4">
        <f>IFERROR((全价!C99+IF(利息!C99&lt;利息!C98,参数!C$3*100,0))/全价!C98-1,"")</f>
        <v>2.1885781966113349E-4</v>
      </c>
      <c r="D99" s="4">
        <f>IFERROR((全价!D99+IF(利息!D99&lt;利息!D98,参数!D$3*100,0))/全价!D98-1,"")</f>
        <v>1.0783948213302086E-3</v>
      </c>
      <c r="E99" s="4">
        <f>IFERROR((全价!E99+IF(利息!E99&lt;利息!E98,参数!E$3*100,0))/全价!E98-1,"")</f>
        <v>1.5417919048137385E-3</v>
      </c>
      <c r="F99" s="4">
        <f>IFERROR((全价!F99+IF(利息!F99&lt;利息!F98,参数!F$3*100,0))/全价!F98-1,"")</f>
        <v>3.9319426196251506E-3</v>
      </c>
      <c r="H99" s="3">
        <f t="shared" si="15"/>
        <v>2.2002024918570395E-3</v>
      </c>
      <c r="I99" s="9">
        <f t="shared" si="16"/>
        <v>0.9566892694719048</v>
      </c>
      <c r="J99" s="9">
        <f ca="1">IFERROR(AVERAGE(OFFSET(I99,0,0,-参数!B$9,1)),AVERAGE(I$3:I99))</f>
        <v>0.97946639858809137</v>
      </c>
      <c r="K99" s="9" t="str">
        <f t="shared" ca="1" si="14"/>
        <v>卖</v>
      </c>
      <c r="L99" s="9">
        <f t="shared" ca="1" si="17"/>
        <v>1.0051766624047824</v>
      </c>
      <c r="M99" s="9">
        <f t="shared" si="18"/>
        <v>0.93734407546863241</v>
      </c>
      <c r="N99" s="9">
        <f t="shared" si="19"/>
        <v>0.95230682486762086</v>
      </c>
      <c r="O99" s="9">
        <f t="shared" si="20"/>
        <v>0.91471819456559433</v>
      </c>
      <c r="P99" s="9">
        <f t="shared" si="21"/>
        <v>0.98690982932662252</v>
      </c>
      <c r="Q99" s="9">
        <f t="shared" si="22"/>
        <v>0.98451688659746217</v>
      </c>
    </row>
    <row r="100" spans="1:17" x14ac:dyDescent="0.15">
      <c r="A100" s="1">
        <v>42429</v>
      </c>
      <c r="B100" s="4">
        <f>IFERROR((全价!B100+IF(利息!B100&lt;利息!B99,参数!B$3*100,0))/全价!B99-1,"")</f>
        <v>-1.6401385005845315E-3</v>
      </c>
      <c r="C100" s="4">
        <f>IFERROR((全价!C100+IF(利息!C100&lt;利息!C99,参数!C$3*100,0))/全价!C99-1,"")</f>
        <v>-2.5381952042010658E-3</v>
      </c>
      <c r="D100" s="4">
        <f>IFERROR((全价!D100+IF(利息!D100&lt;利息!D99,参数!D$3*100,0))/全价!D99-1,"")</f>
        <v>-4.9935819677161541E-3</v>
      </c>
      <c r="E100" s="4">
        <f>IFERROR((全价!E100+IF(利息!E100&lt;利息!E99,参数!E$3*100,0))/全价!E99-1,"")</f>
        <v>-4.3821828925227901E-4</v>
      </c>
      <c r="F100" s="4">
        <f>IFERROR((全价!F100+IF(利息!F100&lt;利息!F99,参数!F$3*100,0))/全价!F99-1,"")</f>
        <v>-3.2393823706001745E-3</v>
      </c>
      <c r="H100" s="3">
        <f t="shared" si="15"/>
        <v>-2.5699032664708412E-3</v>
      </c>
      <c r="I100" s="9">
        <f t="shared" si="16"/>
        <v>0.95423067059329136</v>
      </c>
      <c r="J100" s="9">
        <f ca="1">IFERROR(AVERAGE(OFFSET(I100,0,0,-参数!B$9,1)),AVERAGE(I$3:I100))</f>
        <v>0.97891209339833918</v>
      </c>
      <c r="K100" s="9" t="str">
        <f t="shared" ca="1" si="14"/>
        <v>卖</v>
      </c>
      <c r="L100" s="9">
        <f t="shared" ca="1" si="17"/>
        <v>1.0047361756073871</v>
      </c>
      <c r="M100" s="9">
        <f t="shared" si="18"/>
        <v>0.93580670136216149</v>
      </c>
      <c r="N100" s="9">
        <f t="shared" si="19"/>
        <v>0.94988968425181397</v>
      </c>
      <c r="O100" s="9">
        <f t="shared" si="20"/>
        <v>0.91015047428366969</v>
      </c>
      <c r="P100" s="9">
        <f t="shared" si="21"/>
        <v>0.98647734738956872</v>
      </c>
      <c r="Q100" s="9">
        <f t="shared" si="22"/>
        <v>0.98132765995146021</v>
      </c>
    </row>
    <row r="101" spans="1:17" x14ac:dyDescent="0.15">
      <c r="A101" s="1">
        <v>42430</v>
      </c>
      <c r="B101" s="4">
        <f>IFERROR((全价!B101+IF(利息!B101&lt;利息!B100,参数!B$3*100,0))/全价!B100-1,"")</f>
        <v>1.185748461050018E-3</v>
      </c>
      <c r="C101" s="4">
        <f>IFERROR((全价!C101+IF(利息!C101&lt;利息!C100,参数!C$3*100,0))/全价!C100-1,"")</f>
        <v>-1.6646063399564648E-3</v>
      </c>
      <c r="D101" s="4">
        <f>IFERROR((全价!D101+IF(利息!D101&lt;利息!D100,参数!D$3*100,0))/全价!D100-1,"")</f>
        <v>-1.4190830613572958E-3</v>
      </c>
      <c r="E101" s="4">
        <f>IFERROR((全价!E101+IF(利息!E101&lt;利息!E100,参数!E$3*100,0))/全价!E100-1,"")</f>
        <v>9.4753217366516651E-5</v>
      </c>
      <c r="F101" s="4">
        <f>IFERROR((全价!F101+IF(利息!F101&lt;利息!F100,参数!F$3*100,0))/全价!F100-1,"")</f>
        <v>1.95767445322792E-4</v>
      </c>
      <c r="H101" s="3">
        <f t="shared" si="15"/>
        <v>-3.2148405551488677E-4</v>
      </c>
      <c r="I101" s="9">
        <f t="shared" si="16"/>
        <v>0.95392390064741228</v>
      </c>
      <c r="J101" s="9">
        <f ca="1">IFERROR(AVERAGE(OFFSET(I101,0,0,-参数!B$9,1)),AVERAGE(I$3:I101))</f>
        <v>0.97836415293422219</v>
      </c>
      <c r="K101" s="9" t="str">
        <f t="shared" ca="1" si="14"/>
        <v>卖</v>
      </c>
      <c r="L101" s="9">
        <f t="shared" ca="1" si="17"/>
        <v>1.0048313775926305</v>
      </c>
      <c r="M101" s="9">
        <f t="shared" si="18"/>
        <v>0.93691633271814201</v>
      </c>
      <c r="N101" s="9">
        <f t="shared" si="19"/>
        <v>0.94830849186114918</v>
      </c>
      <c r="O101" s="9">
        <f t="shared" si="20"/>
        <v>0.90885889516232743</v>
      </c>
      <c r="P101" s="9">
        <f t="shared" si="21"/>
        <v>0.98657081929209312</v>
      </c>
      <c r="Q101" s="9">
        <f t="shared" si="22"/>
        <v>0.98151977196047346</v>
      </c>
    </row>
    <row r="102" spans="1:17" x14ac:dyDescent="0.15">
      <c r="A102" s="1">
        <v>42431</v>
      </c>
      <c r="B102" s="4">
        <f>IFERROR((全价!B102+IF(利息!B102&lt;利息!B101,参数!B$3*100,0))/全价!B101-1,"")</f>
        <v>1.0227752784830457E-4</v>
      </c>
      <c r="C102" s="4">
        <f>IFERROR((全价!C102+IF(利息!C102&lt;利息!C101,参数!C$3*100,0))/全价!C101-1,"")</f>
        <v>-1.2899590005014394E-3</v>
      </c>
      <c r="D102" s="4">
        <f>IFERROR((全价!D102+IF(利息!D102&lt;利息!D101,参数!D$3*100,0))/全价!D101-1,"")</f>
        <v>8.6000108626689276E-3</v>
      </c>
      <c r="E102" s="4">
        <f>IFERROR((全价!E102+IF(利息!E102&lt;利息!E101,参数!E$3*100,0))/全价!E101-1,"")</f>
        <v>9.2057463088646152E-4</v>
      </c>
      <c r="F102" s="4">
        <f>IFERROR((全价!F102+IF(利息!F102&lt;利息!F101,参数!F$3*100,0))/全价!F101-1,"")</f>
        <v>-2.8112270682304485E-3</v>
      </c>
      <c r="H102" s="3">
        <f t="shared" si="15"/>
        <v>1.1043353905343611E-3</v>
      </c>
      <c r="I102" s="9">
        <f t="shared" si="16"/>
        <v>0.95497735257077387</v>
      </c>
      <c r="J102" s="9">
        <f ca="1">IFERROR(AVERAGE(OFFSET(I102,0,0,-参数!B$9,1)),AVERAGE(I$3:I102))</f>
        <v>0.97779010605810013</v>
      </c>
      <c r="K102" s="9" t="str">
        <f t="shared" ca="1" si="14"/>
        <v>卖</v>
      </c>
      <c r="L102" s="9">
        <f t="shared" ca="1" si="17"/>
        <v>1.005756399867161</v>
      </c>
      <c r="M102" s="9">
        <f t="shared" si="18"/>
        <v>0.93701215820445316</v>
      </c>
      <c r="N102" s="9">
        <f t="shared" si="19"/>
        <v>0.9470852127868209</v>
      </c>
      <c r="O102" s="9">
        <f t="shared" si="20"/>
        <v>0.91667509153335669</v>
      </c>
      <c r="P102" s="9">
        <f t="shared" si="21"/>
        <v>0.98747903135990633</v>
      </c>
      <c r="Q102" s="9">
        <f t="shared" si="22"/>
        <v>0.97876049700953482</v>
      </c>
    </row>
    <row r="103" spans="1:17" x14ac:dyDescent="0.15">
      <c r="A103" s="1">
        <v>42432</v>
      </c>
      <c r="B103" s="4">
        <f>IFERROR((全价!B103+IF(利息!B103&lt;利息!B102,参数!B$3*100,0))/全价!B102-1,"")</f>
        <v>2.3743745405391259E-3</v>
      </c>
      <c r="C103" s="4">
        <f>IFERROR((全价!C103+IF(利息!C103&lt;利息!C102,参数!C$3*100,0))/全价!C102-1,"")</f>
        <v>2.2001630709089781E-4</v>
      </c>
      <c r="D103" s="4">
        <f>IFERROR((全价!D103+IF(利息!D103&lt;利息!D102,参数!D$3*100,0))/全价!D102-1,"")</f>
        <v>4.8548055710728732E-3</v>
      </c>
      <c r="E103" s="4">
        <f>IFERROR((全价!E103+IF(利息!E103&lt;利息!E102,参数!E$3*100,0))/全价!E102-1,"")</f>
        <v>1.2291295219957199E-3</v>
      </c>
      <c r="F103" s="4">
        <f>IFERROR((全价!F103+IF(利息!F103&lt;利息!F102,参数!F$3*100,0))/全价!F102-1,"")</f>
        <v>-8.4352365555406816E-4</v>
      </c>
      <c r="H103" s="3">
        <f t="shared" si="15"/>
        <v>1.5669604570289098E-3</v>
      </c>
      <c r="I103" s="9">
        <f t="shared" si="16"/>
        <v>0.95647376431961051</v>
      </c>
      <c r="J103" s="9">
        <f ca="1">IFERROR(AVERAGE(OFFSET(I103,0,0,-参数!B$9,1)),AVERAGE(I$3:I103))</f>
        <v>0.97723247413524161</v>
      </c>
      <c r="K103" s="9" t="str">
        <f t="shared" ca="1" si="14"/>
        <v>卖</v>
      </c>
      <c r="L103" s="9">
        <f t="shared" ca="1" si="17"/>
        <v>1.0069926047501738</v>
      </c>
      <c r="M103" s="9">
        <f t="shared" si="18"/>
        <v>0.93923697601706946</v>
      </c>
      <c r="N103" s="9">
        <f t="shared" si="19"/>
        <v>0.94729358697783861</v>
      </c>
      <c r="O103" s="9">
        <f t="shared" si="20"/>
        <v>0.92112537087459656</v>
      </c>
      <c r="P103" s="9">
        <f t="shared" si="21"/>
        <v>0.98869277098970254</v>
      </c>
      <c r="Q103" s="9">
        <f t="shared" si="22"/>
        <v>0.97793488937718542</v>
      </c>
    </row>
    <row r="104" spans="1:17" x14ac:dyDescent="0.15">
      <c r="A104" s="1">
        <v>42433</v>
      </c>
      <c r="B104" s="4">
        <f>IFERROR((全价!B104+IF(利息!B104&lt;利息!B103,参数!B$3*100,0))/全价!B103-1,"")</f>
        <v>2.0996412866369774E-4</v>
      </c>
      <c r="C104" s="4">
        <f>IFERROR((全价!C104+IF(利息!C104&lt;利息!C103,参数!C$3*100,0))/全价!C103-1,"")</f>
        <v>2.199679105636676E-4</v>
      </c>
      <c r="D104" s="4">
        <f>IFERROR((全价!D104+IF(利息!D104&lt;利息!D103,参数!D$3*100,0))/全价!D103-1,"")</f>
        <v>2.251960454066948E-3</v>
      </c>
      <c r="E104" s="4">
        <f>IFERROR((全价!E104+IF(利息!E104&lt;利息!E103,参数!E$3*100,0))/全价!E103-1,"")</f>
        <v>1.1246133700584249E-3</v>
      </c>
      <c r="F104" s="4">
        <f>IFERROR((全价!F104+IF(利息!F104&lt;利息!F103,参数!F$3*100,0))/全价!F103-1,"")</f>
        <v>1.9644662553730541E-4</v>
      </c>
      <c r="H104" s="3">
        <f t="shared" si="15"/>
        <v>8.005904977780087E-4</v>
      </c>
      <c r="I104" s="9">
        <f t="shared" si="16"/>
        <v>0.95723950812669867</v>
      </c>
      <c r="J104" s="9">
        <f ca="1">IFERROR(AVERAGE(OFFSET(I104,0,0,-参数!B$9,1)),AVERAGE(I$3:I104))</f>
        <v>0.97671352556796998</v>
      </c>
      <c r="K104" s="9" t="str">
        <f t="shared" ca="1" si="14"/>
        <v>卖</v>
      </c>
      <c r="L104" s="9">
        <f t="shared" ca="1" si="17"/>
        <v>1.0081250820970258</v>
      </c>
      <c r="M104" s="9">
        <f t="shared" si="18"/>
        <v>0.93943418209034757</v>
      </c>
      <c r="N104" s="9">
        <f t="shared" si="19"/>
        <v>0.94750196116885643</v>
      </c>
      <c r="O104" s="9">
        <f t="shared" si="20"/>
        <v>0.92319970878304392</v>
      </c>
      <c r="P104" s="9">
        <f t="shared" si="21"/>
        <v>0.98980466809883771</v>
      </c>
      <c r="Q104" s="9">
        <f t="shared" si="22"/>
        <v>0.97812700138619879</v>
      </c>
    </row>
    <row r="105" spans="1:17" x14ac:dyDescent="0.15">
      <c r="A105" s="1">
        <v>42436</v>
      </c>
      <c r="B105" s="4">
        <f>IFERROR((全价!B105+IF(利息!B105&lt;利息!B104,参数!B$3*100,0))/全价!B104-1,"")</f>
        <v>3.0039263919769965E-3</v>
      </c>
      <c r="C105" s="4">
        <f>IFERROR((全价!C105+IF(利息!C105&lt;利息!C104,参数!C$3*100,0))/全价!C104-1,"")</f>
        <v>5.6532257021246757E-4</v>
      </c>
      <c r="D105" s="4">
        <f>IFERROR((全价!D105+IF(利息!D105&lt;利息!D104,参数!D$3*100,0))/全价!D104-1,"")</f>
        <v>3.4164757036254656E-3</v>
      </c>
      <c r="E105" s="4">
        <f>IFERROR((全价!E105+IF(利息!E105&lt;利息!E104,参数!E$3*100,0))/全价!E104-1,"")</f>
        <v>1.2093278927673978E-3</v>
      </c>
      <c r="F105" s="4">
        <f>IFERROR((全价!F105+IF(利息!F105&lt;利息!F104,参数!F$3*100,0))/全价!F104-1,"")</f>
        <v>5.892241255209818E-4</v>
      </c>
      <c r="H105" s="3">
        <f t="shared" si="15"/>
        <v>1.7568553368206619E-3</v>
      </c>
      <c r="I105" s="9">
        <f t="shared" si="16"/>
        <v>0.95892123946516661</v>
      </c>
      <c r="J105" s="9">
        <f ca="1">IFERROR(AVERAGE(OFFSET(I105,0,0,-参数!B$9,1)),AVERAGE(I$3:I105))</f>
        <v>0.97617763115485856</v>
      </c>
      <c r="K105" s="9" t="str">
        <f t="shared" ca="1" si="14"/>
        <v>卖</v>
      </c>
      <c r="L105" s="9">
        <f t="shared" ca="1" si="17"/>
        <v>1.0093442358782041</v>
      </c>
      <c r="M105" s="9">
        <f t="shared" si="18"/>
        <v>0.94225617322345412</v>
      </c>
      <c r="N105" s="9">
        <f t="shared" si="19"/>
        <v>0.94803760541282578</v>
      </c>
      <c r="O105" s="9">
        <f t="shared" si="20"/>
        <v>0.92635379815769525</v>
      </c>
      <c r="P105" s="9">
        <f t="shared" si="21"/>
        <v>0.99100166649236099</v>
      </c>
      <c r="Q105" s="9">
        <f t="shared" si="22"/>
        <v>0.97870333741323901</v>
      </c>
    </row>
    <row r="106" spans="1:17" x14ac:dyDescent="0.15">
      <c r="A106" s="1">
        <v>42437</v>
      </c>
      <c r="B106" s="4">
        <f>IFERROR((全价!B106+IF(利息!B106&lt;利息!B105,参数!B$3*100,0))/全价!B105-1,"")</f>
        <v>-5.8955311873498673E-6</v>
      </c>
      <c r="C106" s="4">
        <f>IFERROR((全价!C106+IF(利息!C106&lt;利息!C105,参数!C$3*100,0))/全价!C105-1,"")</f>
        <v>-2.894833130130392E-3</v>
      </c>
      <c r="D106" s="4">
        <f>IFERROR((全价!D106+IF(利息!D106&lt;利息!D105,参数!D$3*100,0))/全价!D105-1,"")</f>
        <v>-2.1871337392775914E-4</v>
      </c>
      <c r="E106" s="4">
        <f>IFERROR((全价!E106+IF(利息!E106&lt;利息!E105,参数!E$3*100,0))/全价!E105-1,"")</f>
        <v>-6.2505015182801049E-4</v>
      </c>
      <c r="F106" s="4">
        <f>IFERROR((全价!F106+IF(利息!F106&lt;利息!F105,参数!F$3*100,0))/全价!F105-1,"")</f>
        <v>4.0426544199978487E-4</v>
      </c>
      <c r="H106" s="3">
        <f t="shared" si="15"/>
        <v>-6.680453490147453E-4</v>
      </c>
      <c r="I106" s="9">
        <f t="shared" si="16"/>
        <v>0.95828063659107043</v>
      </c>
      <c r="J106" s="9">
        <f ca="1">IFERROR(AVERAGE(OFFSET(I106,0,0,-参数!B$9,1)),AVERAGE(I$3:I106))</f>
        <v>0.97562156632995234</v>
      </c>
      <c r="K106" s="9" t="str">
        <f t="shared" ca="1" si="14"/>
        <v>卖</v>
      </c>
      <c r="L106" s="9">
        <f t="shared" ca="1" si="17"/>
        <v>1.0087133451103216</v>
      </c>
      <c r="M106" s="9">
        <f t="shared" si="18"/>
        <v>0.94225061812279842</v>
      </c>
      <c r="N106" s="9">
        <f t="shared" si="19"/>
        <v>0.94529319474406726</v>
      </c>
      <c r="O106" s="9">
        <f t="shared" si="20"/>
        <v>0.92615119219304942</v>
      </c>
      <c r="P106" s="9">
        <f t="shared" si="21"/>
        <v>0.99038224075025816</v>
      </c>
      <c r="Q106" s="9">
        <f t="shared" si="22"/>
        <v>0.97909899335052508</v>
      </c>
    </row>
    <row r="107" spans="1:17" x14ac:dyDescent="0.15">
      <c r="A107" s="1">
        <v>42438</v>
      </c>
      <c r="B107" s="4">
        <f>IFERROR((全价!B107+IF(利息!B107&lt;利息!B106,参数!B$3*100,0))/全价!B106-1,"")</f>
        <v>8.5485706200372213E-4</v>
      </c>
      <c r="C107" s="4">
        <f>IFERROR((全价!C107+IF(利息!C107&lt;利息!C106,参数!C$3*100,0))/全价!C106-1,"")</f>
        <v>-7.162788767751449E-3</v>
      </c>
      <c r="D107" s="4">
        <f>IFERROR((全价!D107+IF(利息!D107&lt;利息!D106,参数!D$3*100,0))/全价!D106-1,"")</f>
        <v>7.4326101229948982E-4</v>
      </c>
      <c r="E107" s="4">
        <f>IFERROR((全价!E107+IF(利息!E107&lt;利息!E106,参数!E$3*100,0))/全价!E106-1,"")</f>
        <v>-2.1411496565015842E-4</v>
      </c>
      <c r="F107" s="4">
        <f>IFERROR((全价!F107+IF(利息!F107&lt;利息!F106,参数!F$3*100,0))/全价!F106-1,"")</f>
        <v>-1.167595854634218E-5</v>
      </c>
      <c r="H107" s="3">
        <f t="shared" si="15"/>
        <v>-1.1580923235289474E-3</v>
      </c>
      <c r="I107" s="9">
        <f t="shared" si="16"/>
        <v>0.95717085914204791</v>
      </c>
      <c r="J107" s="9">
        <f ca="1">IFERROR(AVERAGE(OFFSET(I107,0,0,-参数!B$9,1)),AVERAGE(I$3:I107))</f>
        <v>0.97504888406609935</v>
      </c>
      <c r="K107" s="9" t="str">
        <f t="shared" ca="1" si="14"/>
        <v>卖</v>
      </c>
      <c r="L107" s="9">
        <f t="shared" ca="1" si="17"/>
        <v>1.0084973644870825</v>
      </c>
      <c r="M107" s="9">
        <f t="shared" si="18"/>
        <v>0.94305610771787807</v>
      </c>
      <c r="N107" s="9">
        <f t="shared" si="19"/>
        <v>0.93852225926652255</v>
      </c>
      <c r="O107" s="9">
        <f t="shared" si="20"/>
        <v>0.92683956426570124</v>
      </c>
      <c r="P107" s="9">
        <f t="shared" si="21"/>
        <v>0.99017018509079935</v>
      </c>
      <c r="Q107" s="9">
        <f t="shared" si="22"/>
        <v>0.97908756143126596</v>
      </c>
    </row>
    <row r="108" spans="1:17" x14ac:dyDescent="0.15">
      <c r="A108" s="1">
        <v>42439</v>
      </c>
      <c r="B108" s="4">
        <f>IFERROR((全价!B108+IF(利息!B108&lt;利息!B107,参数!B$3*100,0))/全价!B107-1,"")</f>
        <v>-1.5109210433308373E-3</v>
      </c>
      <c r="C108" s="4">
        <f>IFERROR((全价!C108+IF(利息!C108&lt;利息!C107,参数!C$3*100,0))/全价!C107-1,"")</f>
        <v>-1.0169991798182898E-2</v>
      </c>
      <c r="D108" s="4">
        <f>IFERROR((全价!D108+IF(利息!D108&lt;利息!D107,参数!D$3*100,0))/全价!D107-1,"")</f>
        <v>-1.1799064736833786E-3</v>
      </c>
      <c r="E108" s="4">
        <f>IFERROR((全价!E108+IF(利息!E108&lt;利息!E107,参数!E$3*100,0))/全价!E107-1,"")</f>
        <v>1.9725338747478283E-4</v>
      </c>
      <c r="F108" s="4">
        <f>IFERROR((全价!F108+IF(利息!F108&lt;利息!F107,参数!F$3*100,0))/全价!F107-1,"")</f>
        <v>-1.156218175522028E-4</v>
      </c>
      <c r="H108" s="3">
        <f t="shared" si="15"/>
        <v>-2.5558375490549066E-3</v>
      </c>
      <c r="I108" s="9">
        <f t="shared" si="16"/>
        <v>0.95472448591939152</v>
      </c>
      <c r="J108" s="9">
        <f ca="1">IFERROR(AVERAGE(OFFSET(I108,0,0,-参数!B$9,1)),AVERAGE(I$3:I108))</f>
        <v>0.97444756269028698</v>
      </c>
      <c r="K108" s="9" t="str">
        <f t="shared" ca="1" si="14"/>
        <v>卖</v>
      </c>
      <c r="L108" s="9">
        <f t="shared" ca="1" si="17"/>
        <v>1.0086962940084869</v>
      </c>
      <c r="M108" s="9">
        <f t="shared" si="18"/>
        <v>0.9416312243996855</v>
      </c>
      <c r="N108" s="9">
        <f t="shared" si="19"/>
        <v>0.92897749558736997</v>
      </c>
      <c r="O108" s="9">
        <f t="shared" si="20"/>
        <v>0.92574598026375821</v>
      </c>
      <c r="P108" s="9">
        <f t="shared" si="21"/>
        <v>0.990365499513985</v>
      </c>
      <c r="Q108" s="9">
        <f t="shared" si="22"/>
        <v>0.97897435754787054</v>
      </c>
    </row>
    <row r="109" spans="1:17" x14ac:dyDescent="0.15">
      <c r="A109" s="1">
        <v>42440</v>
      </c>
      <c r="B109" s="4">
        <f>IFERROR((全价!B109+IF(利息!B109&lt;利息!B108,参数!B$3*100,0))/全价!B108-1,"")</f>
        <v>1.1784139344868105E-3</v>
      </c>
      <c r="C109" s="4">
        <f>IFERROR((全价!C109+IF(利息!C109&lt;利息!C108,参数!C$3*100,0))/全价!C108-1,"")</f>
        <v>-2.0873548780375728E-3</v>
      </c>
      <c r="D109" s="4">
        <f>IFERROR((全价!D109+IF(利息!D109&lt;利息!D108,参数!D$3*100,0))/全价!D108-1,"")</f>
        <v>2.775411140552464E-3</v>
      </c>
      <c r="E109" s="4">
        <f>IFERROR((全价!E109+IF(利息!E109&lt;利息!E108,参数!E$3*100,0))/全价!E108-1,"")</f>
        <v>4.0288102190921826E-4</v>
      </c>
      <c r="F109" s="4">
        <f>IFERROR((全价!F109+IF(利息!F109&lt;利息!F108,参数!F$3*100,0))/全价!F108-1,"")</f>
        <v>-1.1563518750246082E-4</v>
      </c>
      <c r="H109" s="3">
        <f t="shared" si="15"/>
        <v>4.3074320628169185E-4</v>
      </c>
      <c r="I109" s="9">
        <f t="shared" si="16"/>
        <v>0.95513572700557214</v>
      </c>
      <c r="J109" s="9">
        <f ca="1">IFERROR(AVERAGE(OFFSET(I109,0,0,-参数!B$9,1)),AVERAGE(I$3:I109))</f>
        <v>0.97384776122133987</v>
      </c>
      <c r="K109" s="9" t="str">
        <f t="shared" ca="1" si="14"/>
        <v>卖</v>
      </c>
      <c r="L109" s="9">
        <f t="shared" ca="1" si="17"/>
        <v>1.009102678602213</v>
      </c>
      <c r="M109" s="9">
        <f t="shared" si="18"/>
        <v>0.94274085575566591</v>
      </c>
      <c r="N109" s="9">
        <f t="shared" si="19"/>
        <v>0.92703838988036857</v>
      </c>
      <c r="O109" s="9">
        <f t="shared" si="20"/>
        <v>0.92831530597070389</v>
      </c>
      <c r="P109" s="9">
        <f t="shared" si="21"/>
        <v>0.99076449897849284</v>
      </c>
      <c r="Q109" s="9">
        <f t="shared" si="22"/>
        <v>0.97886115366447535</v>
      </c>
    </row>
    <row r="110" spans="1:17" x14ac:dyDescent="0.15">
      <c r="A110" s="1">
        <v>42443</v>
      </c>
      <c r="B110" s="4">
        <f>IFERROR((全价!B110+IF(利息!B110&lt;利息!B109,参数!B$3*100,0))/全价!B109-1,"")</f>
        <v>1.9739875579838362E-4</v>
      </c>
      <c r="C110" s="4">
        <f>IFERROR((全价!C110+IF(利息!C110&lt;利息!C109,参数!C$3*100,0))/全价!C109-1,"")</f>
        <v>-2.0282554226743743E-3</v>
      </c>
      <c r="D110" s="4">
        <f>IFERROR((全价!D110+IF(利息!D110&lt;利息!D109,参数!D$3*100,0))/全价!D109-1,"")</f>
        <v>2.4378692485174103E-3</v>
      </c>
      <c r="E110" s="4">
        <f>IFERROR((全价!E110+IF(利息!E110&lt;利息!E109,参数!E$3*100,0))/全价!E109-1,"")</f>
        <v>1.927699307070263E-3</v>
      </c>
      <c r="F110" s="4">
        <f>IFERROR((全价!F110+IF(利息!F110&lt;利息!F109,参数!F$3*100,0))/全价!F109-1,"")</f>
        <v>1.7290314347584435E-4</v>
      </c>
      <c r="H110" s="3">
        <f t="shared" si="15"/>
        <v>5.4152300643750539E-4</v>
      </c>
      <c r="I110" s="9">
        <f t="shared" si="16"/>
        <v>0.95565295497601599</v>
      </c>
      <c r="J110" s="9">
        <f ca="1">IFERROR(AVERAGE(OFFSET(I110,0,0,-参数!B$9,1)),AVERAGE(I$3:I110))</f>
        <v>0.97324946046244742</v>
      </c>
      <c r="K110" s="9" t="str">
        <f t="shared" ca="1" si="14"/>
        <v>卖</v>
      </c>
      <c r="L110" s="9">
        <f t="shared" ca="1" si="17"/>
        <v>1.0110479251365172</v>
      </c>
      <c r="M110" s="9">
        <f t="shared" si="18"/>
        <v>0.9429269516276324</v>
      </c>
      <c r="N110" s="9">
        <f t="shared" si="19"/>
        <v>0.92515811923906643</v>
      </c>
      <c r="O110" s="9">
        <f t="shared" si="20"/>
        <v>0.9305784173080579</v>
      </c>
      <c r="P110" s="9">
        <f t="shared" si="21"/>
        <v>0.99267439501664345</v>
      </c>
      <c r="Q110" s="9">
        <f t="shared" si="22"/>
        <v>0.97903040183497037</v>
      </c>
    </row>
    <row r="111" spans="1:17" x14ac:dyDescent="0.15">
      <c r="A111" s="1">
        <v>42444</v>
      </c>
      <c r="B111" s="4">
        <f>IFERROR((全价!B111+IF(利息!B111&lt;利息!B110,参数!B$3*100,0))/全价!B110-1,"")</f>
        <v>1.3918284206946296E-3</v>
      </c>
      <c r="C111" s="4">
        <f>IFERROR((全价!C111+IF(利息!C111&lt;利息!C110,参数!C$3*100,0))/全价!C110-1,"")</f>
        <v>-4.5178667719503185E-4</v>
      </c>
      <c r="D111" s="4">
        <f>IFERROR((全价!D111+IF(利息!D111&lt;利息!D110,参数!D$3*100,0))/全价!D110-1,"")</f>
        <v>8.3992882551906511E-3</v>
      </c>
      <c r="E111" s="4">
        <f>IFERROR((全价!E111+IF(利息!E111&lt;利息!E110,参数!E$3*100,0))/全价!E110-1,"")</f>
        <v>5.2238659137477939E-3</v>
      </c>
      <c r="F111" s="4">
        <f>IFERROR((全价!F111+IF(利息!F111&lt;利息!F110,参数!F$3*100,0))/全价!F110-1,"")</f>
        <v>6.0175271264335528E-3</v>
      </c>
      <c r="H111" s="3">
        <f t="shared" si="15"/>
        <v>4.1161446077743191E-3</v>
      </c>
      <c r="I111" s="9">
        <f t="shared" si="16"/>
        <v>0.9595865607335442</v>
      </c>
      <c r="J111" s="9">
        <f ca="1">IFERROR(AVERAGE(OFFSET(I111,0,0,-参数!B$9,1)),AVERAGE(I$3:I111))</f>
        <v>0.97269721338867421</v>
      </c>
      <c r="K111" s="9" t="str">
        <f t="shared" ca="1" si="14"/>
        <v>卖</v>
      </c>
      <c r="L111" s="9">
        <f t="shared" ca="1" si="17"/>
        <v>1.0163295039298033</v>
      </c>
      <c r="M111" s="9">
        <f t="shared" si="18"/>
        <v>0.94423934415754673</v>
      </c>
      <c r="N111" s="9">
        <f t="shared" si="19"/>
        <v>0.92474014512649538</v>
      </c>
      <c r="O111" s="9">
        <f t="shared" si="20"/>
        <v>0.93839461367908739</v>
      </c>
      <c r="P111" s="9">
        <f t="shared" si="21"/>
        <v>0.99785999295222105</v>
      </c>
      <c r="Q111" s="9">
        <f t="shared" si="22"/>
        <v>0.98492174383561548</v>
      </c>
    </row>
    <row r="112" spans="1:17" x14ac:dyDescent="0.15">
      <c r="A112" s="1">
        <v>42445</v>
      </c>
      <c r="B112" s="4">
        <f>IFERROR((全价!B112+IF(利息!B112&lt;利息!B111,参数!B$3*100,0))/全价!B111-1,"")</f>
        <v>-4.3535301834962681E-4</v>
      </c>
      <c r="C112" s="4">
        <f>IFERROR((全价!C112+IF(利息!C112&lt;利息!C111,参数!C$3*100,0))/全价!C111-1,"")</f>
        <v>-8.3903292508358263E-4</v>
      </c>
      <c r="D112" s="4">
        <f>IFERROR((全价!D112+IF(利息!D112&lt;利息!D111,参数!D$3*100,0))/全价!D111-1,"")</f>
        <v>-4.9135461555049886E-6</v>
      </c>
      <c r="E112" s="4">
        <f>IFERROR((全价!E112+IF(利息!E112&lt;利息!E111,参数!E$3*100,0))/全价!E111-1,"")</f>
        <v>-9.2693695570411627E-4</v>
      </c>
      <c r="F112" s="4">
        <f>IFERROR((全价!F112+IF(利息!F112&lt;利息!F111,参数!F$3*100,0))/全价!F111-1,"")</f>
        <v>-1.3548969361099061E-3</v>
      </c>
      <c r="H112" s="3">
        <f t="shared" si="15"/>
        <v>-7.1222667628054734E-4</v>
      </c>
      <c r="I112" s="9">
        <f t="shared" si="16"/>
        <v>0.95890311758678948</v>
      </c>
      <c r="J112" s="9">
        <f ca="1">IFERROR(AVERAGE(OFFSET(I112,0,0,-参数!B$9,1)),AVERAGE(I$3:I112))</f>
        <v>0.9721369116941454</v>
      </c>
      <c r="K112" s="9" t="str">
        <f t="shared" ca="1" si="14"/>
        <v>卖</v>
      </c>
      <c r="L112" s="9">
        <f t="shared" ca="1" si="17"/>
        <v>1.0153874305534383</v>
      </c>
      <c r="M112" s="9">
        <f t="shared" si="18"/>
        <v>0.94382826670902331</v>
      </c>
      <c r="N112" s="9">
        <f t="shared" si="19"/>
        <v>0.92396425769758772</v>
      </c>
      <c r="O112" s="9">
        <f t="shared" si="20"/>
        <v>0.938390002833841</v>
      </c>
      <c r="P112" s="9">
        <f t="shared" si="21"/>
        <v>0.99693503964813501</v>
      </c>
      <c r="Q112" s="9">
        <f t="shared" si="22"/>
        <v>0.98358727638258459</v>
      </c>
    </row>
    <row r="113" spans="1:17" x14ac:dyDescent="0.15">
      <c r="A113" s="1">
        <v>42446</v>
      </c>
      <c r="B113" s="4">
        <f>IFERROR((全价!B113+IF(利息!B113&lt;利息!B112,参数!B$3*100,0))/全价!B112-1,"")</f>
        <v>-3.0134841644937627E-3</v>
      </c>
      <c r="C113" s="4">
        <f>IFERROR((全价!C113+IF(利息!C113&lt;利息!C112,参数!C$3*100,0))/全价!C112-1,"")</f>
        <v>-6.4605396341510524E-4</v>
      </c>
      <c r="D113" s="4">
        <f>IFERROR((全价!D113+IF(利息!D113&lt;利息!D112,参数!D$3*100,0))/全价!D112-1,"")</f>
        <v>5.2257265291766331E-4</v>
      </c>
      <c r="E113" s="4">
        <f>IFERROR((全价!E113+IF(利息!E113&lt;利息!E112,参数!E$3*100,0))/全价!E112-1,"")</f>
        <v>-1.9493532009693393E-3</v>
      </c>
      <c r="F113" s="4">
        <f>IFERROR((全价!F113+IF(利息!F113&lt;利息!F112,参数!F$3*100,0))/全价!F112-1,"")</f>
        <v>5.0572827990591485E-4</v>
      </c>
      <c r="H113" s="3">
        <f t="shared" si="15"/>
        <v>-9.1611807921092585E-4</v>
      </c>
      <c r="I113" s="9">
        <f t="shared" si="16"/>
        <v>0.95802464910455654</v>
      </c>
      <c r="J113" s="9">
        <f ca="1">IFERROR(AVERAGE(OFFSET(I113,0,0,-参数!B$9,1)),AVERAGE(I$3:I113))</f>
        <v>0.97157115951211082</v>
      </c>
      <c r="K113" s="9" t="str">
        <f t="shared" ca="1" si="14"/>
        <v>卖</v>
      </c>
      <c r="L113" s="9">
        <f t="shared" ca="1" si="17"/>
        <v>1.0134080818154649</v>
      </c>
      <c r="M113" s="9">
        <f t="shared" si="18"/>
        <v>0.94098405517329409</v>
      </c>
      <c r="N113" s="9">
        <f t="shared" si="19"/>
        <v>0.92336732692684831</v>
      </c>
      <c r="O113" s="9">
        <f t="shared" si="20"/>
        <v>0.93888037978709327</v>
      </c>
      <c r="P113" s="9">
        <f t="shared" si="21"/>
        <v>0.99499166113743842</v>
      </c>
      <c r="Q113" s="9">
        <f t="shared" si="22"/>
        <v>0.98408470428400685</v>
      </c>
    </row>
    <row r="114" spans="1:17" x14ac:dyDescent="0.15">
      <c r="A114" s="1">
        <v>42447</v>
      </c>
      <c r="B114" s="4">
        <f>IFERROR((全价!B114+IF(利息!B114&lt;利息!B113,参数!B$3*100,0))/全价!B113-1,"")</f>
        <v>5.3279099834102617E-4</v>
      </c>
      <c r="C114" s="4">
        <f>IFERROR((全价!C114+IF(利息!C114&lt;利息!C113,参数!C$3*100,0))/全价!C113-1,"")</f>
        <v>-1.7124196888440579E-3</v>
      </c>
      <c r="D114" s="4">
        <f>IFERROR((全价!D114+IF(利息!D114&lt;利息!D113,参数!D$3*100,0))/全价!D113-1,"")</f>
        <v>1.2603947176086372E-3</v>
      </c>
      <c r="E114" s="4">
        <f>IFERROR((全价!E114+IF(利息!E114&lt;利息!E113,参数!E$3*100,0))/全价!E113-1,"")</f>
        <v>1.5269144969944914E-3</v>
      </c>
      <c r="F114" s="4">
        <f>IFERROR((全价!F114+IF(利息!F114&lt;利息!F113,参数!F$3*100,0))/全价!F113-1,"")</f>
        <v>1.5396515525432086E-3</v>
      </c>
      <c r="H114" s="3">
        <f t="shared" si="15"/>
        <v>6.2946641532866108E-4</v>
      </c>
      <c r="I114" s="9">
        <f t="shared" si="16"/>
        <v>0.95862769344622478</v>
      </c>
      <c r="J114" s="9">
        <f ca="1">IFERROR(AVERAGE(OFFSET(I114,0,0,-参数!B$9,1)),AVERAGE(I$3:I114))</f>
        <v>0.97101811768602819</v>
      </c>
      <c r="K114" s="9" t="str">
        <f t="shared" ca="1" si="14"/>
        <v>卖</v>
      </c>
      <c r="L114" s="9">
        <f t="shared" ca="1" si="17"/>
        <v>1.0149554693069605</v>
      </c>
      <c r="M114" s="9">
        <f t="shared" si="18"/>
        <v>0.94148540300747285</v>
      </c>
      <c r="N114" s="9">
        <f t="shared" si="19"/>
        <v>0.92178613453618341</v>
      </c>
      <c r="O114" s="9">
        <f t="shared" si="20"/>
        <v>0.9400637396582433</v>
      </c>
      <c r="P114" s="9">
        <f t="shared" si="21"/>
        <v>0.99651092832921784</v>
      </c>
      <c r="Q114" s="9">
        <f t="shared" si="22"/>
        <v>0.98559985182679177</v>
      </c>
    </row>
    <row r="115" spans="1:17" x14ac:dyDescent="0.15">
      <c r="A115" s="1">
        <v>42450</v>
      </c>
      <c r="B115" s="4">
        <f>IFERROR((全价!B115+IF(利息!B115&lt;利息!B114,参数!B$3*100,0))/全价!B114-1,"")</f>
        <v>-3.2481469189068468E-3</v>
      </c>
      <c r="C115" s="4">
        <f>IFERROR((全价!C115+IF(利息!C115&lt;利息!C114,参数!C$3*100,0))/全价!C114-1,"")</f>
        <v>6.7816443492962897E-4</v>
      </c>
      <c r="D115" s="4">
        <f>IFERROR((全价!D115+IF(利息!D115&lt;利息!D114,参数!D$3*100,0))/全价!D114-1,"")</f>
        <v>-3.3846156509406145E-3</v>
      </c>
      <c r="E115" s="4">
        <f>IFERROR((全价!E115+IF(利息!E115&lt;利息!E114,参数!E$3*100,0))/全价!E114-1,"")</f>
        <v>-1.8647835899043841E-3</v>
      </c>
      <c r="F115" s="4">
        <f>IFERROR((全价!F115+IF(利息!F115&lt;利息!F114,参数!F$3*100,0))/全价!F114-1,"")</f>
        <v>-2.9260462532009202E-3</v>
      </c>
      <c r="H115" s="3">
        <f t="shared" si="15"/>
        <v>-2.1490855956046275E-3</v>
      </c>
      <c r="I115" s="9">
        <f t="shared" si="16"/>
        <v>0.95656752047869176</v>
      </c>
      <c r="J115" s="9">
        <f ca="1">IFERROR(AVERAGE(OFFSET(I115,0,0,-参数!B$9,1)),AVERAGE(I$3:I115))</f>
        <v>0.97043545679277454</v>
      </c>
      <c r="K115" s="9" t="str">
        <f t="shared" ca="1" si="14"/>
        <v>卖</v>
      </c>
      <c r="L115" s="9">
        <f t="shared" ca="1" si="17"/>
        <v>1.013062797003313</v>
      </c>
      <c r="M115" s="9">
        <f t="shared" si="18"/>
        <v>0.93842732009649832</v>
      </c>
      <c r="N115" s="9">
        <f t="shared" si="19"/>
        <v>0.9224112571092371</v>
      </c>
      <c r="O115" s="9">
        <f t="shared" si="20"/>
        <v>0.9368819852121143</v>
      </c>
      <c r="P115" s="9">
        <f t="shared" si="21"/>
        <v>0.99465265110290912</v>
      </c>
      <c r="Q115" s="9">
        <f t="shared" si="22"/>
        <v>0.9827159410731986</v>
      </c>
    </row>
    <row r="116" spans="1:17" x14ac:dyDescent="0.15">
      <c r="A116" s="1">
        <v>42451</v>
      </c>
      <c r="B116" s="4">
        <f>IFERROR((全价!B116+IF(利息!B116&lt;利息!B115,参数!B$3*100,0))/全价!B115-1,"")</f>
        <v>5.3424258164946892E-4</v>
      </c>
      <c r="C116" s="4">
        <f>IFERROR((全价!C116+IF(利息!C116&lt;利息!C115,参数!C$3*100,0))/全价!C115-1,"")</f>
        <v>-9.3815611130310117E-4</v>
      </c>
      <c r="D116" s="4">
        <f>IFERROR((全价!D116+IF(利息!D116&lt;利息!D115,参数!D$3*100,0))/全价!D115-1,"")</f>
        <v>2.1084196087945983E-3</v>
      </c>
      <c r="E116" s="4">
        <f>IFERROR((全价!E116+IF(利息!E116&lt;利息!E115,参数!E$3*100,0))/全价!E115-1,"")</f>
        <v>1.0154847396768307E-3</v>
      </c>
      <c r="F116" s="4">
        <f>IFERROR((全价!F116+IF(利息!F116&lt;利息!F115,参数!F$3*100,0))/全价!F115-1,"")</f>
        <v>1.1275482974559825E-3</v>
      </c>
      <c r="H116" s="3">
        <f t="shared" si="15"/>
        <v>7.6950782325475582E-4</v>
      </c>
      <c r="I116" s="9">
        <f t="shared" si="16"/>
        <v>0.95730360666917158</v>
      </c>
      <c r="J116" s="9">
        <f ca="1">IFERROR(AVERAGE(OFFSET(I116,0,0,-参数!B$9,1)),AVERAGE(I$3:I116))</f>
        <v>0.96986360926242776</v>
      </c>
      <c r="K116" s="9" t="str">
        <f t="shared" ca="1" si="14"/>
        <v>卖</v>
      </c>
      <c r="L116" s="9">
        <f t="shared" ca="1" si="17"/>
        <v>1.0140915468140042</v>
      </c>
      <c r="M116" s="9">
        <f t="shared" si="18"/>
        <v>0.93892866793067709</v>
      </c>
      <c r="N116" s="9">
        <f t="shared" si="19"/>
        <v>0.92154589135124532</v>
      </c>
      <c r="O116" s="9">
        <f t="shared" si="20"/>
        <v>0.93885732556086188</v>
      </c>
      <c r="P116" s="9">
        <f t="shared" si="21"/>
        <v>0.99566270569138327</v>
      </c>
      <c r="Q116" s="9">
        <f t="shared" si="22"/>
        <v>0.98382400075943854</v>
      </c>
    </row>
    <row r="117" spans="1:17" x14ac:dyDescent="0.15">
      <c r="A117" s="1">
        <v>42452</v>
      </c>
      <c r="B117" s="4">
        <f>IFERROR((全价!B117+IF(利息!B117&lt;利息!B116,参数!B$3*100,0))/全价!B116-1,"")</f>
        <v>1.0205832411358529E-4</v>
      </c>
      <c r="C117" s="4">
        <f>IFERROR((全价!C117+IF(利息!C117&lt;利息!C116,参数!C$3*100,0))/全价!C116-1,"")</f>
        <v>3.2320964468213198E-4</v>
      </c>
      <c r="D117" s="4">
        <f>IFERROR((全价!D117+IF(利息!D117&lt;利息!D116,参数!D$3*100,0))/全价!D116-1,"")</f>
        <v>-3.212453225148737E-4</v>
      </c>
      <c r="E117" s="4">
        <f>IFERROR((全价!E117+IF(利息!E117&lt;利息!E116,参数!E$3*100,0))/全价!E116-1,"")</f>
        <v>1.0144545765351509E-3</v>
      </c>
      <c r="F117" s="4">
        <f>IFERROR((全价!F117+IF(利息!F117&lt;利息!F116,参数!F$3*100,0))/全价!F116-1,"")</f>
        <v>6.0905188844340152E-4</v>
      </c>
      <c r="H117" s="3">
        <f t="shared" si="15"/>
        <v>3.4550582225187918E-4</v>
      </c>
      <c r="I117" s="9">
        <f t="shared" si="16"/>
        <v>0.95763436063893848</v>
      </c>
      <c r="J117" s="9">
        <f ca="1">IFERROR(AVERAGE(OFFSET(I117,0,0,-参数!B$9,1)),AVERAGE(I$3:I117))</f>
        <v>0.96930459155105497</v>
      </c>
      <c r="K117" s="9" t="str">
        <f t="shared" ca="1" si="14"/>
        <v>卖</v>
      </c>
      <c r="L117" s="9">
        <f t="shared" ca="1" si="17"/>
        <v>1.0151202966246953</v>
      </c>
      <c r="M117" s="9">
        <f t="shared" si="18"/>
        <v>0.93902449341698824</v>
      </c>
      <c r="N117" s="9">
        <f t="shared" si="19"/>
        <v>0.92184374387134727</v>
      </c>
      <c r="O117" s="9">
        <f t="shared" si="20"/>
        <v>0.9385557220365166</v>
      </c>
      <c r="P117" s="9">
        <f t="shared" si="21"/>
        <v>0.99667276027985729</v>
      </c>
      <c r="Q117" s="9">
        <f t="shared" si="22"/>
        <v>0.984423200624997</v>
      </c>
    </row>
    <row r="118" spans="1:17" x14ac:dyDescent="0.15">
      <c r="A118" s="1">
        <v>42453</v>
      </c>
      <c r="B118" s="4">
        <f>IFERROR((全价!B118+IF(利息!B118&lt;利息!B117,参数!B$3*100,0))/全价!B117-1,"")</f>
        <v>2.1001163937750533E-4</v>
      </c>
      <c r="C118" s="4">
        <f>IFERROR((全价!C118+IF(利息!C118&lt;利息!C117,参数!C$3*100,0))/全价!C117-1,"")</f>
        <v>-1.6221743252342602E-4</v>
      </c>
      <c r="D118" s="4">
        <f>IFERROR((全价!D118+IF(利息!D118&lt;利息!D117,参数!D$3*100,0))/全价!D117-1,"")</f>
        <v>-3.2134855423504582E-4</v>
      </c>
      <c r="E118" s="4">
        <f>IFERROR((全价!E118+IF(利息!E118&lt;利息!E117,参数!E$3*100,0))/全价!E117-1,"")</f>
        <v>2.9814895689850296E-4</v>
      </c>
      <c r="F118" s="4">
        <f>IFERROR((全价!F118+IF(利息!F118&lt;利息!F117,参数!F$3*100,0))/全价!F117-1,"")</f>
        <v>-1.0454361091537523E-3</v>
      </c>
      <c r="H118" s="3">
        <f t="shared" si="15"/>
        <v>-2.0416829992724316E-4</v>
      </c>
      <c r="I118" s="9">
        <f t="shared" si="16"/>
        <v>0.95743884205957497</v>
      </c>
      <c r="J118" s="9">
        <f ca="1">IFERROR(AVERAGE(OFFSET(I118,0,0,-参数!B$9,1)),AVERAGE(I$3:I118))</f>
        <v>0.96876203085863544</v>
      </c>
      <c r="K118" s="9" t="str">
        <f t="shared" ca="1" si="14"/>
        <v>卖</v>
      </c>
      <c r="L118" s="9">
        <f t="shared" ca="1" si="17"/>
        <v>1.0154229536822603</v>
      </c>
      <c r="M118" s="9">
        <f t="shared" si="18"/>
        <v>0.93922169949026635</v>
      </c>
      <c r="N118" s="9">
        <f t="shared" si="19"/>
        <v>0.9216942047460287</v>
      </c>
      <c r="O118" s="9">
        <f t="shared" si="20"/>
        <v>0.93825411851217111</v>
      </c>
      <c r="P118" s="9">
        <f t="shared" si="21"/>
        <v>0.99696991722370387</v>
      </c>
      <c r="Q118" s="9">
        <f t="shared" si="22"/>
        <v>0.98339404906437489</v>
      </c>
    </row>
    <row r="119" spans="1:17" x14ac:dyDescent="0.15">
      <c r="A119" s="1">
        <v>42454</v>
      </c>
      <c r="B119" s="4">
        <f>IFERROR((全价!B119+IF(利息!B119&lt;利息!B118,参数!B$3*100,0))/全价!B118-1,"")</f>
        <v>1.2893781559824014E-3</v>
      </c>
      <c r="C119" s="4">
        <f>IFERROR((全价!C119+IF(利息!C119&lt;利息!C118,参数!C$3*100,0))/全价!C118-1,"")</f>
        <v>1.2899708094238349E-4</v>
      </c>
      <c r="D119" s="4">
        <f>IFERROR((全价!D119+IF(利息!D119&lt;利息!D118,参数!D$3*100,0))/全价!D118-1,"")</f>
        <v>8.3918590583942354E-4</v>
      </c>
      <c r="E119" s="4">
        <f>IFERROR((全价!E119+IF(利息!E119&lt;利息!E118,参数!E$3*100,0))/全价!E118-1,"")</f>
        <v>-2.1270015854546465E-4</v>
      </c>
      <c r="F119" s="4">
        <f>IFERROR((全价!F119+IF(利息!F119&lt;利息!F118,参数!F$3*100,0))/全价!F118-1,"")</f>
        <v>-3.220965308557977E-4</v>
      </c>
      <c r="H119" s="3">
        <f t="shared" si="15"/>
        <v>3.4455289067258921E-4</v>
      </c>
      <c r="I119" s="9">
        <f t="shared" si="16"/>
        <v>0.95776873038024868</v>
      </c>
      <c r="J119" s="9">
        <f ca="1">IFERROR(AVERAGE(OFFSET(I119,0,0,-参数!B$9,1)),AVERAGE(I$3:I119))</f>
        <v>0.96825816773957929</v>
      </c>
      <c r="K119" s="9" t="str">
        <f t="shared" ca="1" si="14"/>
        <v>卖</v>
      </c>
      <c r="L119" s="9">
        <f t="shared" ca="1" si="17"/>
        <v>1.0152069730590214</v>
      </c>
      <c r="M119" s="9">
        <f t="shared" si="18"/>
        <v>0.94043271143321372</v>
      </c>
      <c r="N119" s="9">
        <f t="shared" si="19"/>
        <v>0.9218131006079624</v>
      </c>
      <c r="O119" s="9">
        <f t="shared" si="20"/>
        <v>0.93904148814452226</v>
      </c>
      <c r="P119" s="9">
        <f t="shared" si="21"/>
        <v>0.99675786156424528</v>
      </c>
      <c r="Q119" s="9">
        <f t="shared" si="22"/>
        <v>0.98307730125270698</v>
      </c>
    </row>
    <row r="120" spans="1:17" x14ac:dyDescent="0.15">
      <c r="A120" s="1">
        <v>42457</v>
      </c>
      <c r="B120" s="4">
        <f>IFERROR((全价!B120+IF(利息!B120&lt;利息!B119,参数!B$3*100,0))/全价!B119-1,"")</f>
        <v>9.0081176430389931E-5</v>
      </c>
      <c r="C120" s="4">
        <f>IFERROR((全价!C120+IF(利息!C120&lt;利息!C119,参数!C$3*100,0))/全价!C119-1,"")</f>
        <v>1.9280581661917928E-4</v>
      </c>
      <c r="D120" s="4">
        <f>IFERROR((全价!D120+IF(利息!D120&lt;利息!D119,参数!D$3*100,0))/全价!D119-1,"")</f>
        <v>-2.2557859031002714E-4</v>
      </c>
      <c r="E120" s="4">
        <f>IFERROR((全价!E120+IF(利息!E120&lt;利息!E119,参数!E$3*100,0))/全价!E119-1,"")</f>
        <v>4.8567537569854657E-4</v>
      </c>
      <c r="F120" s="4">
        <f>IFERROR((全价!F120+IF(利息!F120&lt;利息!F119,参数!F$3*100,0))/全价!F119-1,"")</f>
        <v>6.8978094633287412E-4</v>
      </c>
      <c r="H120" s="3">
        <f t="shared" si="15"/>
        <v>2.4655294495419257E-4</v>
      </c>
      <c r="I120" s="9">
        <f t="shared" si="16"/>
        <v>0.95800487108130905</v>
      </c>
      <c r="J120" s="9">
        <f ca="1">IFERROR(AVERAGE(OFFSET(I120,0,0,-参数!B$9,1)),AVERAGE(I$3:I120))</f>
        <v>0.96778863070053744</v>
      </c>
      <c r="K120" s="9" t="str">
        <f t="shared" ca="1" si="14"/>
        <v>卖</v>
      </c>
      <c r="L120" s="9">
        <f t="shared" ca="1" si="17"/>
        <v>1.0157000340870737</v>
      </c>
      <c r="M120" s="9">
        <f t="shared" si="18"/>
        <v>0.94051742671821326</v>
      </c>
      <c r="N120" s="9">
        <f t="shared" si="19"/>
        <v>0.92199083153559536</v>
      </c>
      <c r="O120" s="9">
        <f t="shared" si="20"/>
        <v>0.93882966048938399</v>
      </c>
      <c r="P120" s="9">
        <f t="shared" si="21"/>
        <v>0.99724196231314099</v>
      </c>
      <c r="Q120" s="9">
        <f t="shared" si="22"/>
        <v>0.98375540924388349</v>
      </c>
    </row>
    <row r="121" spans="1:17" x14ac:dyDescent="0.15">
      <c r="A121" s="1">
        <v>42458</v>
      </c>
      <c r="B121" s="4">
        <f>IFERROR((全价!B121+IF(利息!B121&lt;利息!B120,参数!B$3*100,0))/全价!B120-1,"")</f>
        <v>-1.1916223192187658E-3</v>
      </c>
      <c r="C121" s="4">
        <f>IFERROR((全价!C121+IF(利息!C121&lt;利息!C120,参数!C$3*100,0))/全价!C120-1,"")</f>
        <v>-2.1998226528422871E-2</v>
      </c>
      <c r="D121" s="4">
        <f>IFERROR((全价!D121+IF(利息!D121&lt;利息!D120,参数!D$3*100,0))/全价!D120-1,"")</f>
        <v>-5.1718554226333202E-3</v>
      </c>
      <c r="E121" s="4">
        <f>IFERROR((全价!E121+IF(利息!E121&lt;利息!E120,参数!E$3*100,0))/全价!E120-1,"")</f>
        <v>9.3730414540305063E-5</v>
      </c>
      <c r="F121" s="4">
        <f>IFERROR((全价!F121+IF(利息!F121&lt;利息!F120,参数!F$3*100,0))/全价!F120-1,"")</f>
        <v>1.9528432292026388E-4</v>
      </c>
      <c r="H121" s="3">
        <f t="shared" si="15"/>
        <v>-5.6145379065628779E-3</v>
      </c>
      <c r="I121" s="9">
        <f t="shared" si="16"/>
        <v>0.95262611641795114</v>
      </c>
      <c r="J121" s="9">
        <f ca="1">IFERROR(AVERAGE(OFFSET(I121,0,0,-参数!B$9,1)),AVERAGE(I$3:I121))</f>
        <v>0.96728744982128223</v>
      </c>
      <c r="K121" s="9" t="str">
        <f t="shared" ca="1" si="14"/>
        <v>卖</v>
      </c>
      <c r="L121" s="9">
        <f t="shared" ca="1" si="17"/>
        <v>1.0157952360723173</v>
      </c>
      <c r="M121" s="9">
        <f t="shared" si="18"/>
        <v>0.93939668516092167</v>
      </c>
      <c r="N121" s="9">
        <f t="shared" si="19"/>
        <v>0.90170866836634633</v>
      </c>
      <c r="O121" s="9">
        <f t="shared" si="20"/>
        <v>0.93397416921885301</v>
      </c>
      <c r="P121" s="9">
        <f t="shared" si="21"/>
        <v>0.99733543421566562</v>
      </c>
      <c r="Q121" s="9">
        <f t="shared" si="22"/>
        <v>0.98394752125289686</v>
      </c>
    </row>
    <row r="122" spans="1:17" x14ac:dyDescent="0.15">
      <c r="A122" s="1">
        <v>42459</v>
      </c>
      <c r="B122" s="4">
        <f>IFERROR((全价!B122+IF(利息!B122&lt;利息!B121,参数!B$3*100,0))/全价!B121-1,"")</f>
        <v>4.2577034125201862E-4</v>
      </c>
      <c r="C122" s="4">
        <f>IFERROR((全价!C122+IF(利息!C122&lt;利息!C121,参数!C$3*100,0))/全价!C121-1,"")</f>
        <v>1.0055053354176779E-2</v>
      </c>
      <c r="D122" s="4">
        <f>IFERROR((全价!D122+IF(利息!D122&lt;利息!D121,参数!D$3*100,0))/全价!D121-1,"")</f>
        <v>-1.9128654503743903E-3</v>
      </c>
      <c r="E122" s="4">
        <f>IFERROR((全价!E122+IF(利息!E122&lt;利息!E121,参数!E$3*100,0))/全价!E121-1,"")</f>
        <v>2.9795085349637596E-4</v>
      </c>
      <c r="F122" s="4">
        <f>IFERROR((全价!F122+IF(利息!F122&lt;利息!F121,参数!F$3*100,0))/全价!F121-1,"")</f>
        <v>1.9524619439947877E-4</v>
      </c>
      <c r="H122" s="3">
        <f t="shared" si="15"/>
        <v>1.8122310585900526E-3</v>
      </c>
      <c r="I122" s="9">
        <f t="shared" si="16"/>
        <v>0.95435249505334774</v>
      </c>
      <c r="J122" s="9">
        <f ca="1">IFERROR(AVERAGE(OFFSET(I122,0,0,-参数!B$9,1)),AVERAGE(I$3:I122))</f>
        <v>0.96681182118914144</v>
      </c>
      <c r="K122" s="9" t="str">
        <f t="shared" ca="1" si="14"/>
        <v>卖</v>
      </c>
      <c r="L122" s="9">
        <f t="shared" ca="1" si="17"/>
        <v>1.0160978931298825</v>
      </c>
      <c r="M122" s="9">
        <f t="shared" si="18"/>
        <v>0.9397966524081337</v>
      </c>
      <c r="N122" s="9">
        <f t="shared" si="19"/>
        <v>0.91077539713669364</v>
      </c>
      <c r="O122" s="9">
        <f t="shared" si="20"/>
        <v>0.9321876022990121</v>
      </c>
      <c r="P122" s="9">
        <f t="shared" si="21"/>
        <v>0.99763259115951231</v>
      </c>
      <c r="Q122" s="9">
        <f t="shared" si="22"/>
        <v>0.98413963326191034</v>
      </c>
    </row>
    <row r="123" spans="1:17" x14ac:dyDescent="0.15">
      <c r="A123" s="1">
        <v>42460</v>
      </c>
      <c r="B123" s="4">
        <f>IFERROR((全价!B123+IF(利息!B123&lt;利息!B122,参数!B$3*100,0))/全价!B122-1,"")</f>
        <v>-1.1378598481781577E-4</v>
      </c>
      <c r="C123" s="4">
        <f>IFERROR((全价!C123+IF(利息!C123&lt;利息!C122,参数!C$3*100,0))/全价!C122-1,"")</f>
        <v>2.2878768099454661E-4</v>
      </c>
      <c r="D123" s="4">
        <f>IFERROR((全价!D123+IF(利息!D123&lt;利息!D122,参数!D$3*100,0))/全价!D122-1,"")</f>
        <v>-4.2974298634423924E-4</v>
      </c>
      <c r="E123" s="4">
        <f>IFERROR((全价!E123+IF(利息!E123&lt;利息!E122,参数!E$3*100,0))/全价!E122-1,"")</f>
        <v>2.9786210522786405E-4</v>
      </c>
      <c r="F123" s="4">
        <f>IFERROR((全价!F123+IF(利息!F123&lt;利息!F122,参数!F$3*100,0))/全价!F122-1,"")</f>
        <v>2.9862019902138215E-4</v>
      </c>
      <c r="H123" s="3">
        <f t="shared" si="15"/>
        <v>5.6348202816347562E-5</v>
      </c>
      <c r="I123" s="9">
        <f t="shared" si="16"/>
        <v>0.95440627110129739</v>
      </c>
      <c r="J123" s="9">
        <f ca="1">IFERROR(AVERAGE(OFFSET(I123,0,0,-参数!B$9,1)),AVERAGE(I$3:I123))</f>
        <v>0.96636543238937711</v>
      </c>
      <c r="K123" s="9" t="str">
        <f t="shared" ca="1" si="14"/>
        <v>卖</v>
      </c>
      <c r="L123" s="9">
        <f t="shared" ca="1" si="17"/>
        <v>1.0164005501874478</v>
      </c>
      <c r="M123" s="9">
        <f t="shared" si="18"/>
        <v>0.93968971672051094</v>
      </c>
      <c r="N123" s="9">
        <f t="shared" si="19"/>
        <v>0.91098377132771147</v>
      </c>
      <c r="O123" s="9">
        <f t="shared" si="20"/>
        <v>0.93178700121496705</v>
      </c>
      <c r="P123" s="9">
        <f t="shared" si="21"/>
        <v>0.99792974810335899</v>
      </c>
      <c r="Q123" s="9">
        <f t="shared" si="22"/>
        <v>0.9844335172350599</v>
      </c>
    </row>
    <row r="124" spans="1:17" x14ac:dyDescent="0.15">
      <c r="A124" s="1">
        <v>42461</v>
      </c>
      <c r="B124" s="4">
        <f>IFERROR((全价!B124+IF(利息!B124&lt;利息!B123,参数!B$3*100,0))/全价!B123-1,"")</f>
        <v>-4.1056290568579623E-3</v>
      </c>
      <c r="C124" s="4">
        <f>IFERROR((全价!C124+IF(利息!C124&lt;利息!C123,参数!C$3*100,0))/全价!C123-1,"")</f>
        <v>-2.7179141488959946E-3</v>
      </c>
      <c r="D124" s="4">
        <f>IFERROR((全价!D124+IF(利息!D124&lt;利息!D123,参数!D$3*100,0))/全价!D123-1,"")</f>
        <v>-9.6732287166116926E-3</v>
      </c>
      <c r="E124" s="4">
        <f>IFERROR((全价!E124+IF(利息!E124&lt;利息!E123,参数!E$3*100,0))/全价!E123-1,"")</f>
        <v>-3.1454937656316684E-4</v>
      </c>
      <c r="F124" s="4">
        <f>IFERROR((全价!F124+IF(利息!F124&lt;利息!F123,参数!F$3*100,0))/全价!F123-1,"")</f>
        <v>-3.2175642755205569E-4</v>
      </c>
      <c r="H124" s="3">
        <f t="shared" si="15"/>
        <v>-3.4266155452961746E-3</v>
      </c>
      <c r="I124" s="9">
        <f t="shared" si="16"/>
        <v>0.95113588773621349</v>
      </c>
      <c r="J124" s="9">
        <f ca="1">IFERROR(AVERAGE(OFFSET(I124,0,0,-参数!B$9,1)),AVERAGE(I$3:I124))</f>
        <v>0.96588216174848451</v>
      </c>
      <c r="K124" s="9" t="str">
        <f t="shared" ca="1" si="14"/>
        <v>卖</v>
      </c>
      <c r="L124" s="9">
        <f t="shared" ca="1" si="17"/>
        <v>1.0160808420280478</v>
      </c>
      <c r="M124" s="9">
        <f t="shared" si="18"/>
        <v>0.93583169931511256</v>
      </c>
      <c r="N124" s="9">
        <f t="shared" si="19"/>
        <v>0.90850779564620521</v>
      </c>
      <c r="O124" s="9">
        <f t="shared" si="20"/>
        <v>0.92277361243704892</v>
      </c>
      <c r="P124" s="9">
        <f t="shared" si="21"/>
        <v>0.99761584992323926</v>
      </c>
      <c r="Q124" s="9">
        <f t="shared" si="22"/>
        <v>0.98411676942339188</v>
      </c>
    </row>
    <row r="125" spans="1:17" x14ac:dyDescent="0.15">
      <c r="A125" s="1">
        <v>42465</v>
      </c>
      <c r="B125" s="4">
        <f>IFERROR((全价!B125+IF(利息!B125&lt;利息!B124,参数!B$3*100,0))/全价!B124-1,"")</f>
        <v>-3.1653741018085046E-3</v>
      </c>
      <c r="C125" s="4">
        <f>IFERROR((全价!C125+IF(利息!C125&lt;利息!C124,参数!C$3*100,0))/全价!C124-1,"")</f>
        <v>-4.9919252236584333E-3</v>
      </c>
      <c r="D125" s="4">
        <f>IFERROR((全价!D125+IF(利息!D125&lt;利息!D124,参数!D$3*100,0))/全价!D124-1,"")</f>
        <v>-2.2729216640033911E-3</v>
      </c>
      <c r="E125" s="4">
        <f>IFERROR((全价!E125+IF(利息!E125&lt;利息!E124,参数!E$3*100,0))/全价!E124-1,"")</f>
        <v>-3.3562490560412606E-5</v>
      </c>
      <c r="F125" s="4">
        <f>IFERROR((全价!F125+IF(利息!F125&lt;利息!F124,参数!F$3*100,0))/全价!F124-1,"")</f>
        <v>3.6719238075821892E-4</v>
      </c>
      <c r="H125" s="3">
        <f t="shared" si="15"/>
        <v>-2.0193182198545044E-3</v>
      </c>
      <c r="I125" s="9">
        <f t="shared" si="16"/>
        <v>0.94921524170855032</v>
      </c>
      <c r="J125" s="9">
        <f ca="1">IFERROR(AVERAGE(OFFSET(I125,0,0,-参数!B$9,1)),AVERAGE(I$3:I125))</f>
        <v>0.96537497898561841</v>
      </c>
      <c r="K125" s="9" t="str">
        <f t="shared" ca="1" si="14"/>
        <v>卖</v>
      </c>
      <c r="L125" s="9">
        <f t="shared" ca="1" si="17"/>
        <v>1.0160467398243787</v>
      </c>
      <c r="M125" s="9">
        <f t="shared" si="18"/>
        <v>0.93286944189044907</v>
      </c>
      <c r="N125" s="9">
        <f t="shared" si="19"/>
        <v>0.90397259266522856</v>
      </c>
      <c r="O125" s="9">
        <f t="shared" si="20"/>
        <v>0.92067622030237006</v>
      </c>
      <c r="P125" s="9">
        <f t="shared" si="21"/>
        <v>0.99758236745069329</v>
      </c>
      <c r="Q125" s="9">
        <f t="shared" si="22"/>
        <v>0.98447812960290049</v>
      </c>
    </row>
    <row r="126" spans="1:17" x14ac:dyDescent="0.15">
      <c r="A126" s="1">
        <v>42466</v>
      </c>
      <c r="B126" s="4">
        <f>IFERROR((全价!B126+IF(利息!B126&lt;利息!B125,参数!B$3*100,0))/全价!B125-1,"")</f>
        <v>-1.201391649211514E-3</v>
      </c>
      <c r="C126" s="4">
        <f>IFERROR((全价!C126+IF(利息!C126&lt;利息!C125,参数!C$3*100,0))/全价!C125-1,"")</f>
        <v>-3.7288287274389598E-3</v>
      </c>
      <c r="D126" s="4">
        <f>IFERROR((全价!D126+IF(利息!D126&lt;利息!D125,参数!D$3*100,0))/全价!D125-1,"")</f>
        <v>2.1004590961370972E-4</v>
      </c>
      <c r="E126" s="4">
        <f>IFERROR((全价!E126+IF(利息!E126&lt;利息!E125,参数!E$3*100,0))/全价!E125-1,"")</f>
        <v>9.1041311218620358E-4</v>
      </c>
      <c r="F126" s="4">
        <f>IFERROR((全价!F126+IF(利息!F126&lt;利息!F125,参数!F$3*100,0))/全价!F125-1,"")</f>
        <v>8.1540033210769636E-4</v>
      </c>
      <c r="H126" s="3">
        <f t="shared" si="15"/>
        <v>-5.9887220454857282E-4</v>
      </c>
      <c r="I126" s="9">
        <f t="shared" si="16"/>
        <v>0.94864678308415717</v>
      </c>
      <c r="J126" s="9">
        <f ca="1">IFERROR(AVERAGE(OFFSET(I126,0,0,-参数!B$9,1)),AVERAGE(I$3:I126))</f>
        <v>0.9649289680164328</v>
      </c>
      <c r="K126" s="9" t="str">
        <f t="shared" ca="1" si="14"/>
        <v>卖</v>
      </c>
      <c r="L126" s="9">
        <f t="shared" ca="1" si="17"/>
        <v>1.0169717620989087</v>
      </c>
      <c r="M126" s="9">
        <f t="shared" si="18"/>
        <v>0.93174870033315726</v>
      </c>
      <c r="N126" s="9">
        <f t="shared" si="19"/>
        <v>0.90060183369288094</v>
      </c>
      <c r="O126" s="9">
        <f t="shared" si="20"/>
        <v>0.92086960457652323</v>
      </c>
      <c r="P126" s="9">
        <f t="shared" si="21"/>
        <v>0.99849057951850617</v>
      </c>
      <c r="Q126" s="9">
        <f t="shared" si="22"/>
        <v>0.98528087339673143</v>
      </c>
    </row>
    <row r="127" spans="1:17" x14ac:dyDescent="0.15">
      <c r="A127" s="1">
        <v>42467</v>
      </c>
      <c r="B127" s="4">
        <f>IFERROR((全价!B127+IF(利息!B127&lt;利息!B126,参数!B$3*100,0))/全价!B126-1,"")</f>
        <v>1.299719487147355E-3</v>
      </c>
      <c r="C127" s="4">
        <f>IFERROR((全价!C127+IF(利息!C127&lt;利息!C126,参数!C$3*100,0))/全价!C126-1,"")</f>
        <v>-3.3453692223309739E-3</v>
      </c>
      <c r="D127" s="4">
        <f>IFERROR((全价!D127+IF(利息!D127&lt;利息!D126,参数!D$3*100,0))/全价!D126-1,"")</f>
        <v>6.4452585982188726E-3</v>
      </c>
      <c r="E127" s="4">
        <f>IFERROR((全价!E127+IF(利息!E127&lt;利息!E126,参数!E$3*100,0))/全价!E126-1,"")</f>
        <v>1.9295497763762715E-3</v>
      </c>
      <c r="F127" s="4">
        <f>IFERROR((全价!F127+IF(利息!F127&lt;利息!F126,参数!F$3*100,0))/全价!F126-1,"")</f>
        <v>2.260828715835661E-3</v>
      </c>
      <c r="H127" s="3">
        <f t="shared" si="15"/>
        <v>1.7179974710494373E-3</v>
      </c>
      <c r="I127" s="9">
        <f t="shared" si="16"/>
        <v>0.95027655585841497</v>
      </c>
      <c r="J127" s="9">
        <f ca="1">IFERROR(AVERAGE(OFFSET(I127,0,0,-参数!B$9,1)),AVERAGE(I$3:I127))</f>
        <v>0.96450230956957561</v>
      </c>
      <c r="K127" s="9" t="str">
        <f t="shared" ca="1" si="14"/>
        <v>卖</v>
      </c>
      <c r="L127" s="9">
        <f t="shared" ca="1" si="17"/>
        <v>1.0189340597350476</v>
      </c>
      <c r="M127" s="9">
        <f t="shared" si="18"/>
        <v>0.93295971227610452</v>
      </c>
      <c r="N127" s="9">
        <f t="shared" si="19"/>
        <v>0.89758898803686993</v>
      </c>
      <c r="O127" s="9">
        <f t="shared" si="20"/>
        <v>0.92680484731325852</v>
      </c>
      <c r="P127" s="9">
        <f t="shared" si="21"/>
        <v>1.0004172167929299</v>
      </c>
      <c r="Q127" s="9">
        <f t="shared" si="22"/>
        <v>0.98750842468847044</v>
      </c>
    </row>
    <row r="128" spans="1:17" x14ac:dyDescent="0.15">
      <c r="A128" s="1">
        <v>42468</v>
      </c>
      <c r="B128" s="4">
        <f>IFERROR((全价!B128+IF(利息!B128&lt;利息!B127,参数!B$3*100,0))/全价!B127-1,"")</f>
        <v>5.8619858109574263E-3</v>
      </c>
      <c r="C128" s="4">
        <f>IFERROR((全价!C128+IF(利息!C128&lt;利息!C127,参数!C$3*100,0))/全价!C127-1,"")</f>
        <v>1.9268348971512861E-3</v>
      </c>
      <c r="D128" s="4">
        <f>IFERROR((全价!D128+IF(利息!D128&lt;利息!D127,参数!D$3*100,0))/全价!D127-1,"")</f>
        <v>2.2381604007151168E-3</v>
      </c>
      <c r="E128" s="4">
        <f>IFERROR((全价!E128+IF(利息!E128&lt;利息!E127,参数!E$3*100,0))/全价!E127-1,"")</f>
        <v>3.1474343598869581E-3</v>
      </c>
      <c r="F128" s="4">
        <f>IFERROR((全价!F128+IF(利息!F128&lt;利息!F127,参数!F$3*100,0))/全价!F127-1,"")</f>
        <v>2.0496102239380143E-3</v>
      </c>
      <c r="H128" s="3">
        <f t="shared" si="15"/>
        <v>3.0448051385297604E-3</v>
      </c>
      <c r="I128" s="9">
        <f t="shared" si="16"/>
        <v>0.95316996279871691</v>
      </c>
      <c r="J128" s="9">
        <f ca="1">IFERROR(AVERAGE(OFFSET(I128,0,0,-参数!B$9,1)),AVERAGE(I$3:I128))</f>
        <v>0.96409767347032804</v>
      </c>
      <c r="K128" s="9" t="str">
        <f t="shared" ca="1" si="14"/>
        <v>卖</v>
      </c>
      <c r="L128" s="9">
        <f t="shared" ca="1" si="17"/>
        <v>1.0221410878051167</v>
      </c>
      <c r="M128" s="9">
        <f t="shared" si="18"/>
        <v>0.93842870887166197</v>
      </c>
      <c r="N128" s="9">
        <f t="shared" si="19"/>
        <v>0.8993184938223181</v>
      </c>
      <c r="O128" s="9">
        <f t="shared" si="20"/>
        <v>0.92887918522170587</v>
      </c>
      <c r="P128" s="9">
        <f t="shared" si="21"/>
        <v>1.0035659643152866</v>
      </c>
      <c r="Q128" s="9">
        <f t="shared" si="22"/>
        <v>0.98953243205193686</v>
      </c>
    </row>
    <row r="129" spans="1:17" x14ac:dyDescent="0.15">
      <c r="A129" s="1">
        <v>42471</v>
      </c>
      <c r="B129" s="4">
        <f>IFERROR((全价!B129+IF(利息!B129&lt;利息!B128,参数!B$3*100,0))/全价!B128-1,"")</f>
        <v>-1.7462751064043491E-3</v>
      </c>
      <c r="C129" s="4">
        <f>IFERROR((全价!C129+IF(利息!C129&lt;利息!C128,参数!C$3*100,0))/全价!C128-1,"")</f>
        <v>-1.792285675344174E-3</v>
      </c>
      <c r="D129" s="4">
        <f>IFERROR((全价!D129+IF(利息!D129&lt;利息!D128,参数!D$3*100,0))/全价!D128-1,"")</f>
        <v>6.2457296028317622E-4</v>
      </c>
      <c r="E129" s="4">
        <f>IFERROR((全价!E129+IF(利息!E129&lt;利息!E128,参数!E$3*100,0))/全价!E128-1,"")</f>
        <v>1.7793866398641001E-4</v>
      </c>
      <c r="F129" s="4">
        <f>IFERROR((全价!F129+IF(利息!F129&lt;利息!F128,参数!F$3*100,0))/全价!F128-1,"")</f>
        <v>6.8528121889888105E-4</v>
      </c>
      <c r="H129" s="3">
        <f t="shared" si="15"/>
        <v>-4.1015358771601118E-4</v>
      </c>
      <c r="I129" s="9">
        <f t="shared" si="16"/>
        <v>0.95277901671877185</v>
      </c>
      <c r="J129" s="9">
        <f ca="1">IFERROR(AVERAGE(OFFSET(I129,0,0,-参数!B$9,1)),AVERAGE(I$3:I129))</f>
        <v>0.96369047643436256</v>
      </c>
      <c r="K129" s="9" t="str">
        <f t="shared" ca="1" si="14"/>
        <v>卖</v>
      </c>
      <c r="L129" s="9">
        <f t="shared" ca="1" si="17"/>
        <v>1.0223229662246864</v>
      </c>
      <c r="M129" s="9">
        <f t="shared" si="18"/>
        <v>0.93678995417822419</v>
      </c>
      <c r="N129" s="9">
        <f t="shared" si="19"/>
        <v>0.89770665816826822</v>
      </c>
      <c r="O129" s="9">
        <f t="shared" si="20"/>
        <v>0.92945933804416525</v>
      </c>
      <c r="P129" s="9">
        <f t="shared" si="21"/>
        <v>1.0037445375021989</v>
      </c>
      <c r="Q129" s="9">
        <f t="shared" si="22"/>
        <v>0.99021054004311337</v>
      </c>
    </row>
    <row r="130" spans="1:17" x14ac:dyDescent="0.15">
      <c r="A130" s="1">
        <v>42472</v>
      </c>
      <c r="B130" s="4">
        <f>IFERROR((全价!B130+IF(利息!B130&lt;利息!B129,参数!B$3*100,0))/全价!B129-1,"")</f>
        <v>2.1051258331539202E-4</v>
      </c>
      <c r="C130" s="4">
        <f>IFERROR((全价!C130+IF(利息!C130&lt;利息!C129,参数!C$3*100,0))/全价!C129-1,"")</f>
        <v>7.3049011107539918E-4</v>
      </c>
      <c r="D130" s="4">
        <f>IFERROR((全价!D130+IF(利息!D130&lt;利息!D129,参数!D$3*100,0))/全价!D129-1,"")</f>
        <v>-3.0937771657535418E-3</v>
      </c>
      <c r="E130" s="4">
        <f>IFERROR((全价!E130+IF(利息!E130&lt;利息!E129,参数!E$3*100,0))/全价!E129-1,"")</f>
        <v>-2.1126457134845733E-4</v>
      </c>
      <c r="F130" s="4">
        <f>IFERROR((全价!F130+IF(利息!F130&lt;利息!F129,参数!F$3*100,0))/全价!F129-1,"")</f>
        <v>-2.4782194889816367E-3</v>
      </c>
      <c r="H130" s="3">
        <f t="shared" si="15"/>
        <v>-9.6845170633856896E-4</v>
      </c>
      <c r="I130" s="9">
        <f t="shared" si="16"/>
        <v>0.95185629625426704</v>
      </c>
      <c r="J130" s="9">
        <f ca="1">IFERROR(AVERAGE(OFFSET(I130,0,0,-参数!B$9,1)),AVERAGE(I$3:I130))</f>
        <v>0.96327481542687943</v>
      </c>
      <c r="K130" s="9" t="str">
        <f t="shared" ca="1" si="14"/>
        <v>卖</v>
      </c>
      <c r="L130" s="9">
        <f t="shared" ca="1" si="17"/>
        <v>1.0221069856014473</v>
      </c>
      <c r="M130" s="9">
        <f t="shared" si="18"/>
        <v>0.93698716025150219</v>
      </c>
      <c r="N130" s="9">
        <f t="shared" si="19"/>
        <v>0.89836242400470667</v>
      </c>
      <c r="O130" s="9">
        <f t="shared" si="20"/>
        <v>0.9265837979676278</v>
      </c>
      <c r="P130" s="9">
        <f t="shared" si="21"/>
        <v>1.0035324818427402</v>
      </c>
      <c r="Q130" s="9">
        <f t="shared" si="22"/>
        <v>0.98775658098458352</v>
      </c>
    </row>
    <row r="131" spans="1:17" x14ac:dyDescent="0.15">
      <c r="A131" s="1">
        <v>42473</v>
      </c>
      <c r="B131" s="4">
        <f>IFERROR((全价!B131+IF(利息!B131&lt;利息!B130,参数!B$3*100,0))/全价!B130-1,"")</f>
        <v>-1.0879134886448982E-3</v>
      </c>
      <c r="C131" s="4">
        <f>IFERROR((全价!C131+IF(利息!C131&lt;利息!C130,参数!C$3*100,0))/全价!C130-1,"")</f>
        <v>-8.6366861321829358E-4</v>
      </c>
      <c r="D131" s="4">
        <f>IFERROR((全价!D131+IF(利息!D131&lt;利息!D130,参数!D$3*100,0))/全价!D130-1,"")</f>
        <v>-6.4602489786391715E-4</v>
      </c>
      <c r="E131" s="4">
        <f>IFERROR((全价!E131+IF(利息!E131&lt;利息!E130,参数!E$3*100,0))/全价!E130-1,"")</f>
        <v>4.9907899767154262E-4</v>
      </c>
      <c r="F131" s="4">
        <f>IFERROR((全价!F131+IF(利息!F131&lt;利息!F130,参数!F$3*100,0))/全价!F130-1,"")</f>
        <v>9.157273921331921E-4</v>
      </c>
      <c r="H131" s="3">
        <f t="shared" si="15"/>
        <v>-2.3656012198447485E-4</v>
      </c>
      <c r="I131" s="9">
        <f t="shared" si="16"/>
        <v>0.95163112501271341</v>
      </c>
      <c r="J131" s="9">
        <f ca="1">IFERROR(AVERAGE(OFFSET(I131,0,0,-参数!B$9,1)),AVERAGE(I$3:I131))</f>
        <v>0.96290221031653445</v>
      </c>
      <c r="K131" s="9" t="str">
        <f t="shared" ca="1" si="14"/>
        <v>卖</v>
      </c>
      <c r="L131" s="9">
        <f t="shared" ca="1" si="17"/>
        <v>1.0226170977313342</v>
      </c>
      <c r="M131" s="9">
        <f t="shared" si="18"/>
        <v>0.93596779928117746</v>
      </c>
      <c r="N131" s="9">
        <f t="shared" si="19"/>
        <v>0.89758653657579912</v>
      </c>
      <c r="O131" s="9">
        <f t="shared" si="20"/>
        <v>0.92598520176418342</v>
      </c>
      <c r="P131" s="9">
        <f t="shared" si="21"/>
        <v>1.0040333238279091</v>
      </c>
      <c r="Q131" s="9">
        <f t="shared" si="22"/>
        <v>0.98866109674255098</v>
      </c>
    </row>
    <row r="132" spans="1:17" x14ac:dyDescent="0.15">
      <c r="A132" s="1">
        <v>42474</v>
      </c>
      <c r="B132" s="4">
        <f>IFERROR((全价!B132+IF(利息!B132&lt;利息!B131,参数!B$3*100,0))/全价!B131-1,"")</f>
        <v>-2.7138431223590054E-3</v>
      </c>
      <c r="C132" s="4">
        <f>IFERROR((全价!C132+IF(利息!C132&lt;利息!C131,参数!C$3*100,0))/全价!C131-1,"")</f>
        <v>3.318371075822224E-4</v>
      </c>
      <c r="D132" s="4">
        <f>IFERROR((全价!D132+IF(利息!D132&lt;利息!D131,参数!D$3*100,0))/全价!D131-1,"")</f>
        <v>-1.1188991438371154E-4</v>
      </c>
      <c r="E132" s="4">
        <f>IFERROR((全价!E132+IF(利息!E132&lt;利息!E131,参数!E$3*100,0))/全价!E131-1,"")</f>
        <v>-6.1693743365154319E-4</v>
      </c>
      <c r="F132" s="4">
        <f>IFERROR((全价!F132+IF(利息!F132&lt;利息!F131,参数!F$3*100,0))/全价!F131-1,"")</f>
        <v>1.9431533176161864E-4</v>
      </c>
      <c r="H132" s="3">
        <f t="shared" si="15"/>
        <v>-5.8330360621008384E-4</v>
      </c>
      <c r="I132" s="9">
        <f t="shared" si="16"/>
        <v>0.95107603514571171</v>
      </c>
      <c r="J132" s="9">
        <f ca="1">IFERROR(AVERAGE(OFFSET(I132,0,0,-参数!B$9,1)),AVERAGE(I$3:I132))</f>
        <v>0.96248845628420376</v>
      </c>
      <c r="K132" s="9" t="str">
        <f t="shared" ref="K132:K195" ca="1" si="23">IF(I132&gt;J132,"买","卖")</f>
        <v>卖</v>
      </c>
      <c r="L132" s="9">
        <f t="shared" ca="1" si="17"/>
        <v>1.0219862069634518</v>
      </c>
      <c r="M132" s="9">
        <f t="shared" si="18"/>
        <v>0.93342772950634878</v>
      </c>
      <c r="N132" s="9">
        <f t="shared" si="19"/>
        <v>0.89788438909590118</v>
      </c>
      <c r="O132" s="9">
        <f t="shared" si="20"/>
        <v>0.92588159335923748</v>
      </c>
      <c r="P132" s="9">
        <f t="shared" si="21"/>
        <v>1.0034138980858061</v>
      </c>
      <c r="Q132" s="9">
        <f t="shared" si="22"/>
        <v>0.98885320875156435</v>
      </c>
    </row>
    <row r="133" spans="1:17" x14ac:dyDescent="0.15">
      <c r="A133" s="1">
        <v>42475</v>
      </c>
      <c r="B133" s="4">
        <f>IFERROR((全价!B133+IF(利息!B133&lt;利息!B132,参数!B$3*100,0))/全价!B132-1,"")</f>
        <v>5.3710407172502528E-4</v>
      </c>
      <c r="C133" s="4">
        <f>IFERROR((全价!C133+IF(利息!C133&lt;利息!C132,参数!C$3*100,0))/全价!C132-1,"")</f>
        <v>9.2965475816675358E-4</v>
      </c>
      <c r="D133" s="4">
        <f>IFERROR((全价!D133+IF(利息!D133&lt;利息!D132,参数!D$3*100,0))/全价!D132-1,"")</f>
        <v>1.0194253253370533E-4</v>
      </c>
      <c r="E133" s="4">
        <f>IFERROR((全价!E133+IF(利息!E133&lt;利息!E132,参数!E$3*100,0))/全价!E132-1,"")</f>
        <v>1.9464990823658823E-4</v>
      </c>
      <c r="F133" s="4">
        <f>IFERROR((全价!F133+IF(利息!F133&lt;利息!F132,参数!F$3*100,0))/全价!F132-1,"")</f>
        <v>-1.1447996769742286E-4</v>
      </c>
      <c r="H133" s="3">
        <f t="shared" ref="H133:H196" si="24">AVERAGE(B133:F133)</f>
        <v>3.297742605929299E-4</v>
      </c>
      <c r="I133" s="9">
        <f t="shared" ref="I133:I196" si="25">I132*(1+H133)</f>
        <v>0.95138967554196963</v>
      </c>
      <c r="J133" s="9">
        <f ca="1">IFERROR(AVERAGE(OFFSET(I133,0,0,-参数!B$9,1)),AVERAGE(I$3:I133))</f>
        <v>0.96205838908554031</v>
      </c>
      <c r="K133" s="9" t="str">
        <f t="shared" ca="1" si="23"/>
        <v>卖</v>
      </c>
      <c r="L133" s="9">
        <f t="shared" ref="L133:L196" ca="1" si="26">L132*(1+IF(K132="卖",E133,C133))</f>
        <v>1.0221851364848562</v>
      </c>
      <c r="M133" s="9">
        <f t="shared" si="18"/>
        <v>0.93392907734052766</v>
      </c>
      <c r="N133" s="9">
        <f t="shared" si="19"/>
        <v>0.89871911159050788</v>
      </c>
      <c r="O133" s="9">
        <f t="shared" si="20"/>
        <v>0.92597598007369086</v>
      </c>
      <c r="P133" s="9">
        <f t="shared" si="21"/>
        <v>1.0036092125089917</v>
      </c>
      <c r="Q133" s="9">
        <f t="shared" si="22"/>
        <v>0.98874000486816893</v>
      </c>
    </row>
    <row r="134" spans="1:17" x14ac:dyDescent="0.15">
      <c r="A134" s="1">
        <v>42478</v>
      </c>
      <c r="B134" s="4">
        <f>IFERROR((全价!B134+IF(利息!B134&lt;利息!B133,参数!B$3*100,0))/全价!B133-1,"")</f>
        <v>-6.6916090196944555E-4</v>
      </c>
      <c r="C134" s="4">
        <f>IFERROR((全价!C134+IF(利息!C134&lt;利息!C133,参数!C$3*100,0))/全价!C133-1,"")</f>
        <v>-1.0092592718879967E-4</v>
      </c>
      <c r="D134" s="4">
        <f>IFERROR((全价!D134+IF(利息!D134&lt;利息!D133,参数!D$3*100,0))/全价!D133-1,"")</f>
        <v>-1.8324352760193952E-3</v>
      </c>
      <c r="E134" s="4">
        <f>IFERROR((全价!E134+IF(利息!E134&lt;利息!E133,参数!E$3*100,0))/全价!E133-1,"")</f>
        <v>-6.3387917373280978E-4</v>
      </c>
      <c r="F134" s="4">
        <f>IFERROR((全价!F134+IF(利息!F134&lt;利息!F133,参数!F$3*100,0))/全价!F133-1,"")</f>
        <v>-1.063995988794364E-3</v>
      </c>
      <c r="H134" s="3">
        <f t="shared" si="24"/>
        <v>-8.6007945354096285E-4</v>
      </c>
      <c r="I134" s="9">
        <f t="shared" si="25"/>
        <v>0.95057140482972502</v>
      </c>
      <c r="J134" s="9">
        <f ca="1">IFERROR(AVERAGE(OFFSET(I134,0,0,-参数!B$9,1)),AVERAGE(I$3:I134))</f>
        <v>0.96165969547175334</v>
      </c>
      <c r="K134" s="9" t="str">
        <f t="shared" ca="1" si="23"/>
        <v>卖</v>
      </c>
      <c r="L134" s="9">
        <f t="shared" ca="1" si="26"/>
        <v>1.0215371946151393</v>
      </c>
      <c r="M134" s="9">
        <f t="shared" si="18"/>
        <v>0.93330412851675892</v>
      </c>
      <c r="N134" s="9">
        <f t="shared" si="19"/>
        <v>0.89862840753088835</v>
      </c>
      <c r="O134" s="9">
        <f t="shared" si="20"/>
        <v>0.92427918902305717</v>
      </c>
      <c r="P134" s="9">
        <f t="shared" si="21"/>
        <v>1.0029730455306158</v>
      </c>
      <c r="Q134" s="9">
        <f t="shared" si="22"/>
        <v>0.98768798946902869</v>
      </c>
    </row>
    <row r="135" spans="1:17" x14ac:dyDescent="0.15">
      <c r="A135" s="1">
        <v>42479</v>
      </c>
      <c r="B135" s="4">
        <f>IFERROR((全价!B135+IF(利息!B135&lt;利息!B134,参数!B$3*100,0))/全价!B134-1,"")</f>
        <v>7.5442611534537463E-4</v>
      </c>
      <c r="C135" s="4">
        <f>IFERROR((全价!C135+IF(利息!C135&lt;利息!C134,参数!C$3*100,0))/全价!C134-1,"")</f>
        <v>3.314523752042664E-4</v>
      </c>
      <c r="D135" s="4">
        <f>IFERROR((全价!D135+IF(利息!D135&lt;利息!D134,参数!D$3*100,0))/全价!D134-1,"")</f>
        <v>2.2442763323924364E-3</v>
      </c>
      <c r="E135" s="4">
        <f>IFERROR((全价!E135+IF(利息!E135&lt;利息!E134,参数!E$3*100,0))/全价!E134-1,"")</f>
        <v>3.9781673723515709E-4</v>
      </c>
      <c r="F135" s="4">
        <f>IFERROR((全价!F135+IF(利息!F135&lt;利息!F134,参数!F$3*100,0))/全价!F134-1,"")</f>
        <v>-2.1765562588971221E-4</v>
      </c>
      <c r="H135" s="3">
        <f t="shared" si="24"/>
        <v>7.0206318685750446E-4</v>
      </c>
      <c r="I135" s="9">
        <f t="shared" si="25"/>
        <v>0.95123876601953539</v>
      </c>
      <c r="J135" s="9">
        <f ca="1">IFERROR(AVERAGE(OFFSET(I135,0,0,-参数!B$9,1)),AVERAGE(I$3:I135))</f>
        <v>0.96122398584019619</v>
      </c>
      <c r="K135" s="9" t="str">
        <f t="shared" ca="1" si="23"/>
        <v>卖</v>
      </c>
      <c r="L135" s="9">
        <f t="shared" ca="1" si="26"/>
        <v>1.0219435792088654</v>
      </c>
      <c r="M135" s="9">
        <f t="shared" si="18"/>
        <v>0.93400823752487161</v>
      </c>
      <c r="N135" s="9">
        <f t="shared" si="19"/>
        <v>0.89892626005099052</v>
      </c>
      <c r="O135" s="9">
        <f t="shared" si="20"/>
        <v>0.92635352693150452</v>
      </c>
      <c r="P135" s="9">
        <f t="shared" si="21"/>
        <v>1.0033720449951236</v>
      </c>
      <c r="Q135" s="9">
        <f t="shared" si="22"/>
        <v>0.98747301362149709</v>
      </c>
    </row>
    <row r="136" spans="1:17" x14ac:dyDescent="0.15">
      <c r="A136" s="1">
        <v>42480</v>
      </c>
      <c r="B136" s="4">
        <f>IFERROR((全价!B136+IF(利息!B136&lt;利息!B135,参数!B$3*100,0))/全价!B135-1,"")</f>
        <v>-1.1999268446087896E-3</v>
      </c>
      <c r="C136" s="4">
        <f>IFERROR((全价!C136+IF(利息!C136&lt;利息!C135,参数!C$3*100,0))/全价!C135-1,"")</f>
        <v>1.3226431045287868E-4</v>
      </c>
      <c r="D136" s="4">
        <f>IFERROR((全价!D136+IF(利息!D136&lt;利息!D135,参数!D$3*100,0))/全价!D135-1,"")</f>
        <v>8.4996668060344227E-4</v>
      </c>
      <c r="E136" s="4">
        <f>IFERROR((全价!E136+IF(利息!E136&lt;利息!E135,参数!E$3*100,0))/全价!E135-1,"")</f>
        <v>-9.218448019355785E-4</v>
      </c>
      <c r="F136" s="4">
        <f>IFERROR((全价!F136+IF(利息!F136&lt;利息!F135,参数!F$3*100,0))/全价!F135-1,"")</f>
        <v>-8.3608121028200255E-4</v>
      </c>
      <c r="H136" s="3">
        <f t="shared" si="24"/>
        <v>-3.9512437315400992E-4</v>
      </c>
      <c r="I136" s="9">
        <f t="shared" si="25"/>
        <v>0.95086290839839205</v>
      </c>
      <c r="J136" s="9">
        <f ca="1">IFERROR(AVERAGE(OFFSET(I136,0,0,-参数!B$9,1)),AVERAGE(I$3:I136))</f>
        <v>0.96077169270100171</v>
      </c>
      <c r="K136" s="9" t="str">
        <f t="shared" ca="1" si="23"/>
        <v>卖</v>
      </c>
      <c r="L136" s="9">
        <f t="shared" ca="1" si="26"/>
        <v>1.0210015058325002</v>
      </c>
      <c r="M136" s="9">
        <f t="shared" si="18"/>
        <v>0.93288749596757981</v>
      </c>
      <c r="N136" s="9">
        <f t="shared" si="19"/>
        <v>0.89904515591292411</v>
      </c>
      <c r="O136" s="9">
        <f t="shared" si="20"/>
        <v>0.92714089656385579</v>
      </c>
      <c r="P136" s="9">
        <f t="shared" si="21"/>
        <v>1.0024470916910373</v>
      </c>
      <c r="Q136" s="9">
        <f t="shared" si="22"/>
        <v>0.98664740598914757</v>
      </c>
    </row>
    <row r="137" spans="1:17" x14ac:dyDescent="0.15">
      <c r="A137" s="1">
        <v>42481</v>
      </c>
      <c r="B137" s="4">
        <f>IFERROR((全价!B137+IF(利息!B137&lt;利息!B136,参数!B$3*100,0))/全价!B136-1,"")</f>
        <v>8.6343701524715932E-4</v>
      </c>
      <c r="C137" s="4">
        <f>IFERROR((全价!C137+IF(利息!C137&lt;利息!C136,参数!C$3*100,0))/全价!C136-1,"")</f>
        <v>-6.6396083312758591E-4</v>
      </c>
      <c r="D137" s="4">
        <f>IFERROR((全价!D137+IF(利息!D137&lt;利息!D136,参数!D$3*100,0))/全价!D136-1,"")</f>
        <v>-2.1405182821676583E-3</v>
      </c>
      <c r="E137" s="4">
        <f>IFERROR((全价!E137+IF(利息!E137&lt;利息!E136,参数!E$3*100,0))/全价!E136-1,"")</f>
        <v>-1.2274771170153187E-3</v>
      </c>
      <c r="F137" s="4">
        <f>IFERROR((全价!F137+IF(利息!F137&lt;利息!F136,参数!F$3*100,0))/全价!F136-1,"")</f>
        <v>1.9471191820641387E-4</v>
      </c>
      <c r="H137" s="3">
        <f t="shared" si="24"/>
        <v>-5.9476145977139789E-4</v>
      </c>
      <c r="I137" s="9">
        <f t="shared" si="25"/>
        <v>0.95029737178695051</v>
      </c>
      <c r="J137" s="9">
        <f ca="1">IFERROR(AVERAGE(OFFSET(I137,0,0,-参数!B$9,1)),AVERAGE(I$3:I137))</f>
        <v>0.9603355903547951</v>
      </c>
      <c r="K137" s="9" t="str">
        <f t="shared" ca="1" si="23"/>
        <v>卖</v>
      </c>
      <c r="L137" s="9">
        <f t="shared" ca="1" si="26"/>
        <v>1.0197482498476527</v>
      </c>
      <c r="M137" s="9">
        <f t="shared" si="18"/>
        <v>0.93369298556265945</v>
      </c>
      <c r="N137" s="9">
        <f t="shared" si="19"/>
        <v>0.89844822514218481</v>
      </c>
      <c r="O137" s="9">
        <f t="shared" si="20"/>
        <v>0.92515633452461554</v>
      </c>
      <c r="P137" s="9">
        <f t="shared" si="21"/>
        <v>1.001216610824968</v>
      </c>
      <c r="Q137" s="9">
        <f t="shared" si="22"/>
        <v>0.98683951799816105</v>
      </c>
    </row>
    <row r="138" spans="1:17" x14ac:dyDescent="0.15">
      <c r="A138" s="1">
        <v>42482</v>
      </c>
      <c r="B138" s="4">
        <f>IFERROR((全价!B138+IF(利息!B138&lt;利息!B137,参数!B$3*100,0))/全价!B137-1,"")</f>
        <v>-1.3089122047139634E-3</v>
      </c>
      <c r="C138" s="4">
        <f>IFERROR((全价!C138+IF(利息!C138&lt;利息!C137,参数!C$3*100,0))/全价!C137-1,"")</f>
        <v>3.274260221819425E-5</v>
      </c>
      <c r="D138" s="4">
        <f>IFERROR((全价!D138+IF(利息!D138&lt;利息!D137,参数!D$3*100,0))/全价!D137-1,"")</f>
        <v>-2.5731351439777228E-3</v>
      </c>
      <c r="E138" s="4">
        <f>IFERROR((全价!E138+IF(利息!E138&lt;利息!E137,参数!E$3*100,0))/全价!E137-1,"")</f>
        <v>-1.6358607428257343E-3</v>
      </c>
      <c r="F138" s="4">
        <f>IFERROR((全价!F138+IF(利息!F138&lt;利息!F137,参数!F$3*100,0))/全价!F137-1,"")</f>
        <v>-5.2723034541213298E-4</v>
      </c>
      <c r="H138" s="3">
        <f t="shared" si="24"/>
        <v>-1.2024791669422719E-3</v>
      </c>
      <c r="I138" s="9">
        <f t="shared" si="25"/>
        <v>0.94915465899497675</v>
      </c>
      <c r="J138" s="9">
        <f ca="1">IFERROR(AVERAGE(OFFSET(I138,0,0,-参数!B$9,1)),AVERAGE(I$3:I138))</f>
        <v>0.9598959479611221</v>
      </c>
      <c r="K138" s="9" t="str">
        <f t="shared" ca="1" si="23"/>
        <v>卖</v>
      </c>
      <c r="L138" s="9">
        <f t="shared" ca="1" si="26"/>
        <v>1.0180800837181616</v>
      </c>
      <c r="M138" s="9">
        <f t="shared" si="18"/>
        <v>0.93247086341840069</v>
      </c>
      <c r="N138" s="9">
        <f t="shared" si="19"/>
        <v>0.89847764267503427</v>
      </c>
      <c r="O138" s="9">
        <f t="shared" si="20"/>
        <v>0.92277578224657664</v>
      </c>
      <c r="P138" s="9">
        <f t="shared" si="21"/>
        <v>0.99957875987625444</v>
      </c>
      <c r="Q138" s="9">
        <f t="shared" si="22"/>
        <v>0.98631922625822055</v>
      </c>
    </row>
    <row r="139" spans="1:17" x14ac:dyDescent="0.15">
      <c r="A139" s="1">
        <v>42485</v>
      </c>
      <c r="B139" s="4">
        <f>IFERROR((全价!B139+IF(利息!B139&lt;利息!B138,参数!B$3*100,0))/全价!B138-1,"")</f>
        <v>5.2574043018394079E-4</v>
      </c>
      <c r="C139" s="4">
        <f>IFERROR((全价!C139+IF(利息!C139&lt;利息!C138,参数!C$3*100,0))/全价!C138-1,"")</f>
        <v>3.9699105337676066E-4</v>
      </c>
      <c r="D139" s="4">
        <f>IFERROR((全价!D139+IF(利息!D139&lt;利息!D138,参数!D$3*100,0))/全价!D138-1,"")</f>
        <v>3.0961981778458991E-3</v>
      </c>
      <c r="E139" s="4">
        <f>IFERROR((全价!E139+IF(利息!E139&lt;利息!E138,参数!E$3*100,0))/全价!E138-1,"")</f>
        <v>-2.5122436988156416E-5</v>
      </c>
      <c r="F139" s="4">
        <f>IFERROR((全价!F139+IF(利息!F139&lt;利息!F138,参数!F$3*100,0))/全价!F138-1,"")</f>
        <v>8.9388090181907742E-4</v>
      </c>
      <c r="H139" s="3">
        <f t="shared" si="24"/>
        <v>9.7753762524750427E-4</v>
      </c>
      <c r="I139" s="9">
        <f t="shared" si="25"/>
        <v>0.95008249338632322</v>
      </c>
      <c r="J139" s="9">
        <f ca="1">IFERROR(AVERAGE(OFFSET(I139,0,0,-参数!B$9,1)),AVERAGE(I$3:I139))</f>
        <v>0.95947577006876439</v>
      </c>
      <c r="K139" s="9" t="str">
        <f t="shared" ca="1" si="23"/>
        <v>卖</v>
      </c>
      <c r="L139" s="9">
        <f t="shared" ca="1" si="26"/>
        <v>1.0180545070654095</v>
      </c>
      <c r="M139" s="9">
        <f t="shared" si="18"/>
        <v>0.93296110105126828</v>
      </c>
      <c r="N139" s="9">
        <f t="shared" si="19"/>
        <v>0.89883433026083526</v>
      </c>
      <c r="O139" s="9">
        <f t="shared" si="20"/>
        <v>0.92563287894212876</v>
      </c>
      <c r="P139" s="9">
        <f t="shared" si="21"/>
        <v>0.99955364802184477</v>
      </c>
      <c r="Q139" s="9">
        <f t="shared" si="22"/>
        <v>0.98720087817766977</v>
      </c>
    </row>
    <row r="140" spans="1:17" x14ac:dyDescent="0.15">
      <c r="A140" s="1">
        <v>42486</v>
      </c>
      <c r="B140" s="4">
        <f>IFERROR((全价!B140+IF(利息!B140&lt;利息!B139,参数!B$3*100,0))/全价!B139-1,"")</f>
        <v>6.4603810433960795E-4</v>
      </c>
      <c r="C140" s="4">
        <f>IFERROR((全价!C140+IF(利息!C140&lt;利息!C139,参数!C$3*100,0))/全价!C139-1,"")</f>
        <v>2.3182713877578642E-4</v>
      </c>
      <c r="D140" s="4">
        <f>IFERROR((全价!D140+IF(利息!D140&lt;利息!D139,参数!D$3*100,0))/全价!D139-1,"")</f>
        <v>2.5618478356737029E-3</v>
      </c>
      <c r="E140" s="4">
        <f>IFERROR((全价!E140+IF(利息!E140&lt;利息!E139,参数!E$3*100,0))/全价!E139-1,"")</f>
        <v>9.0861763109018057E-4</v>
      </c>
      <c r="F140" s="4">
        <f>IFERROR((全价!F140+IF(利息!F140&lt;利息!F139,参数!F$3*100,0))/全价!F139-1,"")</f>
        <v>-1.146715789033248E-4</v>
      </c>
      <c r="H140" s="3">
        <f t="shared" si="24"/>
        <v>8.4673182619519058E-4</v>
      </c>
      <c r="I140" s="9">
        <f t="shared" si="25"/>
        <v>0.95088695847098426</v>
      </c>
      <c r="J140" s="9">
        <f ca="1">IFERROR(AVERAGE(OFFSET(I140,0,0,-参数!B$9,1)),AVERAGE(I$3:I140))</f>
        <v>0.95912512045205489</v>
      </c>
      <c r="K140" s="9" t="str">
        <f t="shared" ca="1" si="23"/>
        <v>卖</v>
      </c>
      <c r="L140" s="9">
        <f t="shared" ca="1" si="26"/>
        <v>1.01897952933994</v>
      </c>
      <c r="M140" s="9">
        <f t="shared" si="18"/>
        <v>0.93356382947241401</v>
      </c>
      <c r="N140" s="9">
        <f t="shared" si="19"/>
        <v>0.89904270445185308</v>
      </c>
      <c r="O140" s="9">
        <f t="shared" si="20"/>
        <v>0.92800420952967511</v>
      </c>
      <c r="P140" s="9">
        <f t="shared" si="21"/>
        <v>1.000461860089658</v>
      </c>
      <c r="Q140" s="9">
        <f t="shared" si="22"/>
        <v>0.98708767429427435</v>
      </c>
    </row>
    <row r="141" spans="1:17" x14ac:dyDescent="0.15">
      <c r="A141" s="1">
        <v>42487</v>
      </c>
      <c r="B141" s="4">
        <f>IFERROR((全价!B141+IF(利息!B141&lt;利息!B140,参数!B$3*100,0))/全价!B140-1,"")</f>
        <v>8.6281148610356517E-4</v>
      </c>
      <c r="C141" s="4">
        <f>IFERROR((全价!C141+IF(利息!C141&lt;利息!C140,参数!C$3*100,0))/全价!C140-1,"")</f>
        <v>1.3265619141757945E-3</v>
      </c>
      <c r="D141" s="4">
        <f>IFERROR((全价!D141+IF(利息!D141&lt;利息!D140,参数!D$3*100,0))/全价!D140-1,"")</f>
        <v>3.1953690676114199E-3</v>
      </c>
      <c r="E141" s="4">
        <f>IFERROR((全价!E141+IF(利息!E141&lt;利息!E140,参数!E$3*100,0))/全价!E140-1,"")</f>
        <v>1.5185658268304092E-3</v>
      </c>
      <c r="F141" s="4">
        <f>IFERROR((全价!F141+IF(利息!F141&lt;利息!F140,参数!F$3*100,0))/全价!F140-1,"")</f>
        <v>5.0393487263211689E-4</v>
      </c>
      <c r="H141" s="3">
        <f t="shared" si="24"/>
        <v>1.4814486334706611E-3</v>
      </c>
      <c r="I141" s="9">
        <f t="shared" si="25"/>
        <v>0.9522956486561962</v>
      </c>
      <c r="J141" s="9">
        <f ca="1">IFERROR(AVERAGE(OFFSET(I141,0,0,-参数!B$9,1)),AVERAGE(I$3:I141))</f>
        <v>0.95880228446696125</v>
      </c>
      <c r="K141" s="9" t="str">
        <f t="shared" ca="1" si="23"/>
        <v>卖</v>
      </c>
      <c r="L141" s="9">
        <f t="shared" ca="1" si="26"/>
        <v>1.0205269168314353</v>
      </c>
      <c r="M141" s="9">
        <f t="shared" si="18"/>
        <v>0.93436931906749365</v>
      </c>
      <c r="N141" s="9">
        <f t="shared" si="19"/>
        <v>0.9002353402627965</v>
      </c>
      <c r="O141" s="9">
        <f t="shared" si="20"/>
        <v>0.93096952547541945</v>
      </c>
      <c r="P141" s="9">
        <f t="shared" si="21"/>
        <v>1.0019811272814374</v>
      </c>
      <c r="Q141" s="9">
        <f t="shared" si="22"/>
        <v>0.98758510219569662</v>
      </c>
    </row>
    <row r="142" spans="1:17" x14ac:dyDescent="0.15">
      <c r="A142" s="1">
        <v>42488</v>
      </c>
      <c r="B142" s="4">
        <f>IFERROR((全价!B142+IF(利息!B142&lt;利息!B141,参数!B$3*100,0))/全价!B141-1,"")</f>
        <v>-7.6545665062921486E-4</v>
      </c>
      <c r="C142" s="4">
        <f>IFERROR((全价!C142+IF(利息!C142&lt;利息!C141,参数!C$3*100,0))/全价!C141-1,"")</f>
        <v>6.2904385334294766E-4</v>
      </c>
      <c r="D142" s="4">
        <f>IFERROR((全价!D142+IF(利息!D142&lt;利息!D141,参数!D$3*100,0))/全价!D141-1,"")</f>
        <v>2.0772352785058956E-4</v>
      </c>
      <c r="E142" s="4">
        <f>IFERROR((全价!E142+IF(利息!E142&lt;利息!E141,参数!E$3*100,0))/全价!E141-1,"")</f>
        <v>2.965694021133114E-4</v>
      </c>
      <c r="F142" s="4">
        <f>IFERROR((全价!F142+IF(利息!F142&lt;利息!F141,参数!F$3*100,0))/全价!F141-1,"")</f>
        <v>2.9757837830501899E-4</v>
      </c>
      <c r="H142" s="3">
        <f t="shared" si="24"/>
        <v>1.3309170219653055E-4</v>
      </c>
      <c r="I142" s="9">
        <f t="shared" si="25"/>
        <v>0.95242239130507012</v>
      </c>
      <c r="J142" s="9">
        <f ca="1">IFERROR(AVERAGE(OFFSET(I142,0,0,-参数!B$9,1)),AVERAGE(I$3:I142))</f>
        <v>0.95852563058562723</v>
      </c>
      <c r="K142" s="9" t="str">
        <f t="shared" ca="1" si="23"/>
        <v>卖</v>
      </c>
      <c r="L142" s="9">
        <f t="shared" ca="1" si="26"/>
        <v>1.0208295738890005</v>
      </c>
      <c r="M142" s="9">
        <f t="shared" si="18"/>
        <v>0.93365409985806957</v>
      </c>
      <c r="N142" s="9">
        <f t="shared" si="19"/>
        <v>0.90080162777015094</v>
      </c>
      <c r="O142" s="9">
        <f t="shared" si="20"/>
        <v>0.93116290974957261</v>
      </c>
      <c r="P142" s="9">
        <f t="shared" si="21"/>
        <v>1.002278284225284</v>
      </c>
      <c r="Q142" s="9">
        <f t="shared" si="22"/>
        <v>0.98787898616884617</v>
      </c>
    </row>
    <row r="143" spans="1:17" x14ac:dyDescent="0.15">
      <c r="A143" s="1">
        <v>42489</v>
      </c>
      <c r="B143" s="4">
        <f>IFERROR((全价!B143+IF(利息!B143&lt;利息!B142,参数!B$3*100,0))/全价!B142-1,"")</f>
        <v>-9.8321250182220599E-4</v>
      </c>
      <c r="C143" s="4">
        <f>IFERROR((全价!C143+IF(利息!C143&lt;利息!C142,参数!C$3*100,0))/全价!C142-1,"")</f>
        <v>1.3198895102806141E-4</v>
      </c>
      <c r="D143" s="4">
        <f>IFERROR((全价!D143+IF(利息!D143&lt;利息!D142,参数!D$3*100,0))/全价!D142-1,"")</f>
        <v>-1.1744282235607306E-3</v>
      </c>
      <c r="E143" s="4">
        <f>IFERROR((全价!E143+IF(利息!E143&lt;利息!E142,参数!E$3*100,0))/全价!E142-1,"")</f>
        <v>6.0131454039802357E-4</v>
      </c>
      <c r="F143" s="4">
        <f>IFERROR((全价!F143+IF(利息!F143&lt;利息!F142,参数!F$3*100,0))/全价!F142-1,"")</f>
        <v>9.1448493329870928E-5</v>
      </c>
      <c r="H143" s="3">
        <f t="shared" si="24"/>
        <v>-2.6657774812539615E-4</v>
      </c>
      <c r="I143" s="9">
        <f t="shared" si="25"/>
        <v>0.95216849668873171</v>
      </c>
      <c r="J143" s="9">
        <f ca="1">IFERROR(AVERAGE(OFFSET(I143,0,0,-参数!B$9,1)),AVERAGE(I$3:I143))</f>
        <v>0.95821367623223452</v>
      </c>
      <c r="K143" s="9" t="str">
        <f t="shared" ca="1" si="23"/>
        <v>卖</v>
      </c>
      <c r="L143" s="9">
        <f t="shared" ca="1" si="26"/>
        <v>1.0214434135550483</v>
      </c>
      <c r="M143" s="9">
        <f t="shared" si="18"/>
        <v>0.93273611947471158</v>
      </c>
      <c r="N143" s="9">
        <f t="shared" si="19"/>
        <v>0.90092052363208464</v>
      </c>
      <c r="O143" s="9">
        <f t="shared" si="20"/>
        <v>0.93006932574762979</v>
      </c>
      <c r="P143" s="9">
        <f t="shared" si="21"/>
        <v>1.0028809687311138</v>
      </c>
      <c r="Q143" s="9">
        <f t="shared" si="22"/>
        <v>0.98796932621372358</v>
      </c>
    </row>
    <row r="144" spans="1:17" x14ac:dyDescent="0.15">
      <c r="A144" s="1">
        <v>42493</v>
      </c>
      <c r="B144" s="4">
        <f>IFERROR((全价!B144+IF(利息!B144&lt;利息!B143,参数!B$3*100,0))/全价!B143-1,"")</f>
        <v>-1.7628885166572905E-3</v>
      </c>
      <c r="C144" s="4">
        <f>IFERROR((全价!C144+IF(利息!C144&lt;利息!C143,参数!C$3*100,0))/全价!C143-1,"")</f>
        <v>1.1237988209635841E-3</v>
      </c>
      <c r="D144" s="4">
        <f>IFERROR((全价!D144+IF(利息!D144&lt;利息!D143,参数!D$3*100,0))/全价!D143-1,"")</f>
        <v>1.9305199455965649E-4</v>
      </c>
      <c r="E144" s="4">
        <f>IFERROR((全价!E144+IF(利息!E144&lt;利息!E143,参数!E$3*100,0))/全价!E143-1,"")</f>
        <v>7.7901337955488259E-4</v>
      </c>
      <c r="F144" s="4">
        <f>IFERROR((全价!F144+IF(利息!F144&lt;利息!F143,参数!F$3*100,0))/全价!F143-1,"")</f>
        <v>5.6726748100865976E-5</v>
      </c>
      <c r="H144" s="3">
        <f t="shared" si="24"/>
        <v>7.7940485304339727E-5</v>
      </c>
      <c r="I144" s="9">
        <f t="shared" si="25"/>
        <v>0.95224270916345521</v>
      </c>
      <c r="J144" s="9">
        <f ca="1">IFERROR(AVERAGE(OFFSET(I144,0,0,-参数!B$9,1)),AVERAGE(I$3:I144))</f>
        <v>0.95790930197490365</v>
      </c>
      <c r="K144" s="9" t="str">
        <f t="shared" ca="1" si="23"/>
        <v>卖</v>
      </c>
      <c r="L144" s="9">
        <f t="shared" ca="1" si="26"/>
        <v>1.0222391316406658</v>
      </c>
      <c r="M144" s="9">
        <f t="shared" si="18"/>
        <v>0.93109180968061811</v>
      </c>
      <c r="N144" s="9">
        <f t="shared" si="19"/>
        <v>0.90193297705432429</v>
      </c>
      <c r="O144" s="9">
        <f t="shared" si="20"/>
        <v>0.93024887748604412</v>
      </c>
      <c r="P144" s="9">
        <f t="shared" si="21"/>
        <v>1.0036622264238562</v>
      </c>
      <c r="Q144" s="9">
        <f t="shared" si="22"/>
        <v>0.98802537050082306</v>
      </c>
    </row>
    <row r="145" spans="1:17" x14ac:dyDescent="0.15">
      <c r="A145" s="1">
        <v>42494</v>
      </c>
      <c r="B145" s="4">
        <f>IFERROR((全价!B145+IF(利息!B145&lt;利息!B144,参数!B$3*100,0))/全价!B144-1,"")</f>
        <v>-9.8591822397486872E-4</v>
      </c>
      <c r="C145" s="4">
        <f>IFERROR((全价!C145+IF(利息!C145&lt;利息!C144,参数!C$3*100,0))/全价!C144-1,"")</f>
        <v>1.3182338927442139E-4</v>
      </c>
      <c r="D145" s="4">
        <f>IFERROR((全价!D145+IF(利息!D145&lt;利息!D144,参数!D$3*100,0))/全价!D144-1,"")</f>
        <v>1.014639380252369E-4</v>
      </c>
      <c r="E145" s="4">
        <f>IFERROR((全价!E145+IF(利息!E145&lt;利息!E144,参数!E$3*100,0))/全价!E144-1,"")</f>
        <v>1.9460174752361503E-4</v>
      </c>
      <c r="F145" s="4">
        <f>IFERROR((全价!F145+IF(利息!F145&lt;利息!F144,参数!F$3*100,0))/全价!F144-1,"")</f>
        <v>6.0646202359659895E-4</v>
      </c>
      <c r="H145" s="3">
        <f t="shared" si="24"/>
        <v>9.6865748890007094E-6</v>
      </c>
      <c r="I145" s="9">
        <f t="shared" si="25"/>
        <v>0.9522519331337701</v>
      </c>
      <c r="J145" s="9">
        <f ca="1">IFERROR(AVERAGE(OFFSET(I145,0,0,-参数!B$9,1)),AVERAGE(I$3:I145))</f>
        <v>0.95760281241249801</v>
      </c>
      <c r="K145" s="9" t="str">
        <f t="shared" ca="1" si="23"/>
        <v>卖</v>
      </c>
      <c r="L145" s="9">
        <f t="shared" ca="1" si="26"/>
        <v>1.02243806116207</v>
      </c>
      <c r="M145" s="9">
        <f t="shared" si="18"/>
        <v>0.93017382929726022</v>
      </c>
      <c r="N145" s="9">
        <f t="shared" si="19"/>
        <v>0.90205187291625799</v>
      </c>
      <c r="O145" s="9">
        <f t="shared" si="20"/>
        <v>0.9303432642004974</v>
      </c>
      <c r="P145" s="9">
        <f t="shared" si="21"/>
        <v>1.0038575408470416</v>
      </c>
      <c r="Q145" s="9">
        <f t="shared" si="22"/>
        <v>0.98862457036638174</v>
      </c>
    </row>
    <row r="146" spans="1:17" x14ac:dyDescent="0.15">
      <c r="A146" s="1">
        <v>42495</v>
      </c>
      <c r="B146" s="4">
        <f>IFERROR((全价!B146+IF(利息!B146&lt;利息!B145,参数!B$3*100,0))/全价!B145-1,"")</f>
        <v>4.2999193765114185E-4</v>
      </c>
      <c r="C146" s="4">
        <f>IFERROR((全价!C146+IF(利息!C146&lt;利息!C145,参数!C$3*100,0))/全价!C145-1,"")</f>
        <v>1.12374818257166E-3</v>
      </c>
      <c r="D146" s="4">
        <f>IFERROR((全价!D146+IF(利息!D146&lt;利息!D145,参数!D$3*100,0))/全价!D145-1,"")</f>
        <v>-6.4341434659476171E-4</v>
      </c>
      <c r="E146" s="4">
        <f>IFERROR((全价!E146+IF(利息!E146&lt;利息!E145,参数!E$3*100,0))/全价!E145-1,"")</f>
        <v>1.9456388505179056E-4</v>
      </c>
      <c r="F146" s="4">
        <f>IFERROR((全价!F146+IF(利息!F146&lt;利息!F145,参数!F$3*100,0))/全价!F145-1,"")</f>
        <v>2.9726549588038331E-4</v>
      </c>
      <c r="H146" s="3">
        <f t="shared" si="24"/>
        <v>2.8043103091204282E-4</v>
      </c>
      <c r="I146" s="9">
        <f t="shared" si="25"/>
        <v>0.95251897412506692</v>
      </c>
      <c r="J146" s="9">
        <f ca="1">IFERROR(AVERAGE(OFFSET(I146,0,0,-参数!B$9,1)),AVERAGE(I$3:I146))</f>
        <v>0.95730723167884735</v>
      </c>
      <c r="K146" s="9" t="str">
        <f t="shared" ca="1" si="23"/>
        <v>卖</v>
      </c>
      <c r="L146" s="9">
        <f t="shared" ca="1" si="26"/>
        <v>1.0226369906834745</v>
      </c>
      <c r="M146" s="9">
        <f t="shared" si="18"/>
        <v>0.93057379654447214</v>
      </c>
      <c r="N146" s="9">
        <f t="shared" si="19"/>
        <v>0.90306555206903305</v>
      </c>
      <c r="O146" s="9">
        <f t="shared" si="20"/>
        <v>0.92974466799705302</v>
      </c>
      <c r="P146" s="9">
        <f t="shared" si="21"/>
        <v>1.0040528552702273</v>
      </c>
      <c r="Q146" s="9">
        <f t="shared" si="22"/>
        <v>0.98891845433953118</v>
      </c>
    </row>
    <row r="147" spans="1:17" x14ac:dyDescent="0.15">
      <c r="A147" s="1">
        <v>42496</v>
      </c>
      <c r="B147" s="4">
        <f>IFERROR((全价!B147+IF(利息!B147&lt;利息!B146,参数!B$3*100,0))/全价!B146-1,"")</f>
        <v>8.6558379149592746E-4</v>
      </c>
      <c r="C147" s="4">
        <f>IFERROR((全价!C147+IF(利息!C147&lt;利息!C146,参数!C$3*100,0))/全价!C146-1,"")</f>
        <v>-6.6100491749654378E-4</v>
      </c>
      <c r="D147" s="4">
        <f>IFERROR((全价!D147+IF(利息!D147&lt;利息!D146,参数!D$3*100,0))/全价!D146-1,"")</f>
        <v>1.166301188676222E-3</v>
      </c>
      <c r="E147" s="4">
        <f>IFERROR((全价!E147+IF(利息!E147&lt;利息!E146,参数!E$3*100,0))/全价!E146-1,"")</f>
        <v>1.8174289771544228E-3</v>
      </c>
      <c r="F147" s="4">
        <f>IFERROR((全价!F147+IF(利息!F147&lt;利息!F146,参数!F$3*100,0))/全价!F146-1,"")</f>
        <v>2.0466878280860357E-3</v>
      </c>
      <c r="H147" s="3">
        <f t="shared" si="24"/>
        <v>1.0469993735832128E-3</v>
      </c>
      <c r="I147" s="9">
        <f t="shared" si="25"/>
        <v>0.95351626089430186</v>
      </c>
      <c r="J147" s="9">
        <f ca="1">IFERROR(AVERAGE(OFFSET(I147,0,0,-参数!B$9,1)),AVERAGE(I$3:I147))</f>
        <v>0.95707794115901801</v>
      </c>
      <c r="K147" s="9" t="str">
        <f t="shared" ca="1" si="23"/>
        <v>卖</v>
      </c>
      <c r="L147" s="9">
        <f t="shared" ca="1" si="26"/>
        <v>1.0244955607834527</v>
      </c>
      <c r="M147" s="9">
        <f t="shared" si="18"/>
        <v>0.9313792861395519</v>
      </c>
      <c r="N147" s="9">
        <f t="shared" si="19"/>
        <v>0.90246862129829364</v>
      </c>
      <c r="O147" s="9">
        <f t="shared" si="20"/>
        <v>0.93082903030850339</v>
      </c>
      <c r="P147" s="9">
        <f t="shared" si="21"/>
        <v>1.0058776500239901</v>
      </c>
      <c r="Q147" s="9">
        <f t="shared" si="22"/>
        <v>0.9909424617029976</v>
      </c>
    </row>
    <row r="148" spans="1:17" x14ac:dyDescent="0.15">
      <c r="A148" s="1">
        <v>42499</v>
      </c>
      <c r="B148" s="4">
        <f>IFERROR((全价!B148+IF(利息!B148&lt;利息!B147,参数!B$3*100,0))/全价!B147-1,"")</f>
        <v>-1.7594923119133021E-3</v>
      </c>
      <c r="C148" s="4">
        <f>IFERROR((全价!C148+IF(利息!C148&lt;利息!C147,参数!C$3*100,0))/全价!C147-1,"")</f>
        <v>-1.4885843508496421E-3</v>
      </c>
      <c r="D148" s="4">
        <f>IFERROR((全价!D148+IF(利息!D148&lt;利息!D147,参数!D$3*100,0))/全价!D147-1,"")</f>
        <v>-2.1419440786799582E-3</v>
      </c>
      <c r="E148" s="4">
        <f>IFERROR((全价!E148+IF(利息!E148&lt;利息!E147,参数!E$3*100,0))/全价!E147-1,"")</f>
        <v>-1.6449238979981962E-3</v>
      </c>
      <c r="F148" s="4">
        <f>IFERROR((全价!F148+IF(利息!F148&lt;利息!F147,参数!F$3*100,0))/全价!F147-1,"")</f>
        <v>-1.1643333572503023E-3</v>
      </c>
      <c r="H148" s="3">
        <f t="shared" si="24"/>
        <v>-1.6398555993382801E-3</v>
      </c>
      <c r="I148" s="9">
        <f t="shared" si="25"/>
        <v>0.95195263191481416</v>
      </c>
      <c r="J148" s="9">
        <f ca="1">IFERROR(AVERAGE(OFFSET(I148,0,0,-参数!B$9,1)),AVERAGE(I$3:I148))</f>
        <v>0.95688575063730696</v>
      </c>
      <c r="K148" s="9" t="str">
        <f t="shared" ca="1" si="23"/>
        <v>卖</v>
      </c>
      <c r="L148" s="9">
        <f t="shared" ca="1" si="26"/>
        <v>1.022810343552127</v>
      </c>
      <c r="M148" s="9">
        <f t="shared" si="18"/>
        <v>0.92974053144611402</v>
      </c>
      <c r="N148" s="9">
        <f t="shared" si="19"/>
        <v>0.90112522063149614</v>
      </c>
      <c r="O148" s="9">
        <f t="shared" si="20"/>
        <v>0.9288352465787707</v>
      </c>
      <c r="P148" s="9">
        <f t="shared" si="21"/>
        <v>1.0042230578390035</v>
      </c>
      <c r="Q148" s="9">
        <f t="shared" si="22"/>
        <v>0.98978867433972106</v>
      </c>
    </row>
    <row r="149" spans="1:17" x14ac:dyDescent="0.15">
      <c r="A149" s="1">
        <v>42500</v>
      </c>
      <c r="B149" s="4">
        <f>IFERROR((全价!B149+IF(利息!B149&lt;利息!B148,参数!B$3*100,0))/全价!B148-1,"")</f>
        <v>1.0306691283235025E-4</v>
      </c>
      <c r="C149" s="4">
        <f>IFERROR((全价!C149+IF(利息!C149&lt;利息!C148,参数!C$3*100,0))/全价!C148-1,"")</f>
        <v>1.3234962063402023E-3</v>
      </c>
      <c r="D149" s="4">
        <f>IFERROR((全价!D149+IF(利息!D149&lt;利息!D148,参数!D$3*100,0))/全价!D148-1,"")</f>
        <v>4.2136578579876627E-4</v>
      </c>
      <c r="E149" s="4">
        <f>IFERROR((全价!E149+IF(利息!E149&lt;利息!E148,参数!E$3*100,0))/全价!E148-1,"")</f>
        <v>-1.0974965963705952E-4</v>
      </c>
      <c r="F149" s="4">
        <f>IFERROR((全价!F149+IF(利息!F149&lt;利息!F148,参数!F$3*100,0))/全价!F148-1,"")</f>
        <v>1.9409396570613247E-4</v>
      </c>
      <c r="H149" s="3">
        <f t="shared" si="24"/>
        <v>3.8645464220807833E-4</v>
      </c>
      <c r="I149" s="9">
        <f t="shared" si="25"/>
        <v>0.9523205184285799</v>
      </c>
      <c r="J149" s="9">
        <f ca="1">IFERROR(AVERAGE(OFFSET(I149,0,0,-参数!B$9,1)),AVERAGE(I$3:I149))</f>
        <v>0.95669065514669427</v>
      </c>
      <c r="K149" s="9" t="str">
        <f t="shared" ca="1" si="23"/>
        <v>卖</v>
      </c>
      <c r="L149" s="9">
        <f t="shared" ca="1" si="26"/>
        <v>1.0226980904650489</v>
      </c>
      <c r="M149" s="9">
        <f t="shared" si="18"/>
        <v>0.92983635693242528</v>
      </c>
      <c r="N149" s="9">
        <f t="shared" si="19"/>
        <v>0.90231785644243945</v>
      </c>
      <c r="O149" s="9">
        <f t="shared" si="20"/>
        <v>0.92922662597232297</v>
      </c>
      <c r="P149" s="9">
        <f t="shared" si="21"/>
        <v>1.0041128447002059</v>
      </c>
      <c r="Q149" s="9">
        <f t="shared" si="22"/>
        <v>0.98998078634873465</v>
      </c>
    </row>
    <row r="150" spans="1:17" x14ac:dyDescent="0.15">
      <c r="A150" s="1">
        <v>42501</v>
      </c>
      <c r="B150" s="4">
        <f>IFERROR((全价!B150+IF(利息!B150&lt;利息!B149,参数!B$3*100,0))/全价!B149-1,"")</f>
        <v>5.3917856668106445E-4</v>
      </c>
      <c r="C150" s="4">
        <f>IFERROR((全价!C150+IF(利息!C150&lt;利息!C149,参数!C$3*100,0))/全价!C149-1,"")</f>
        <v>-1.6572776904622E-4</v>
      </c>
      <c r="D150" s="4">
        <f>IFERROR((全价!D150+IF(利息!D150&lt;利息!D149,参数!D$3*100,0))/全价!D149-1,"")</f>
        <v>2.0811314349789001E-4</v>
      </c>
      <c r="E150" s="4">
        <f>IFERROR((全价!E150+IF(利息!E150&lt;利息!E149,参数!E$3*100,0))/全价!E149-1,"")</f>
        <v>2.9593978945197108E-4</v>
      </c>
      <c r="F150" s="4">
        <f>IFERROR((全价!F150+IF(利息!F150&lt;利息!F149,参数!F$3*100,0))/全价!F149-1,"")</f>
        <v>8.1086805410812701E-4</v>
      </c>
      <c r="H150" s="3">
        <f t="shared" si="24"/>
        <v>3.3767435693856653E-4</v>
      </c>
      <c r="I150" s="9">
        <f t="shared" si="25"/>
        <v>0.95264209264723965</v>
      </c>
      <c r="J150" s="9">
        <f ca="1">IFERROR(AVERAGE(OFFSET(I150,0,0,-参数!B$9,1)),AVERAGE(I$3:I150))</f>
        <v>0.95650649640982521</v>
      </c>
      <c r="K150" s="9" t="str">
        <f t="shared" ca="1" si="23"/>
        <v>卖</v>
      </c>
      <c r="L150" s="9">
        <f t="shared" ca="1" si="26"/>
        <v>1.0230007475226142</v>
      </c>
      <c r="M150" s="9">
        <f t="shared" ref="M150:M213" si="27">M149*(1+B150)</f>
        <v>0.93033770476660405</v>
      </c>
      <c r="N150" s="9">
        <f t="shared" ref="N150:N213" si="28">N149*(1+C150)</f>
        <v>0.90216831731712066</v>
      </c>
      <c r="O150" s="9">
        <f t="shared" ref="O150:O213" si="29">O149*(1+D150)</f>
        <v>0.92942001024647602</v>
      </c>
      <c r="P150" s="9">
        <f t="shared" ref="P150:P213" si="30">P149*(1+E150)</f>
        <v>1.0044100016440525</v>
      </c>
      <c r="Q150" s="9">
        <f t="shared" ref="Q150:Q213" si="31">Q149*(1+F150)</f>
        <v>0.9907835301425657</v>
      </c>
    </row>
    <row r="151" spans="1:17" x14ac:dyDescent="0.15">
      <c r="A151" s="1">
        <v>42502</v>
      </c>
      <c r="B151" s="4">
        <f>IFERROR((全价!B151+IF(利息!B151&lt;利息!B150,参数!B$3*100,0))/全价!B150-1,"")</f>
        <v>-3.3288649913854051E-4</v>
      </c>
      <c r="C151" s="4">
        <f>IFERROR((全价!C151+IF(利息!C151&lt;利息!C150,参数!C$3*100,0))/全价!C150-1,"")</f>
        <v>-1.058387962365348E-3</v>
      </c>
      <c r="D151" s="4">
        <f>IFERROR((全价!D151+IF(利息!D151&lt;利息!D150,参数!D$3*100,0))/全价!D150-1,"")</f>
        <v>-1.1766305759360884E-3</v>
      </c>
      <c r="E151" s="4">
        <f>IFERROR((全价!E151+IF(利息!E151&lt;利息!E150,参数!E$3*100,0))/全价!E150-1,"")</f>
        <v>-4.1391533347978626E-4</v>
      </c>
      <c r="F151" s="4">
        <f>IFERROR((全价!F151+IF(利息!F151&lt;利息!F150,参数!F$3*100,0))/全价!F150-1,"")</f>
        <v>-1.153826129640656E-5</v>
      </c>
      <c r="H151" s="3">
        <f t="shared" si="24"/>
        <v>-5.9867172644323396E-4</v>
      </c>
      <c r="I151" s="9">
        <f t="shared" si="25"/>
        <v>0.95207177276095201</v>
      </c>
      <c r="J151" s="9">
        <f ca="1">IFERROR(AVERAGE(OFFSET(I151,0,0,-参数!B$9,1)),AVERAGE(I$3:I151))</f>
        <v>0.9563296058777836</v>
      </c>
      <c r="K151" s="9" t="str">
        <f t="shared" ca="1" si="23"/>
        <v>卖</v>
      </c>
      <c r="L151" s="9">
        <f t="shared" ca="1" si="26"/>
        <v>1.0225773118270534</v>
      </c>
      <c r="M151" s="9">
        <f t="shared" si="27"/>
        <v>0.93002800790504769</v>
      </c>
      <c r="N151" s="9">
        <f t="shared" si="28"/>
        <v>0.90121347323004486</v>
      </c>
      <c r="O151" s="9">
        <f t="shared" si="29"/>
        <v>0.92832642624453321</v>
      </c>
      <c r="P151" s="9">
        <f t="shared" si="30"/>
        <v>1.0039942609432715</v>
      </c>
      <c r="Q151" s="9">
        <f t="shared" si="31"/>
        <v>0.9907720982233067</v>
      </c>
    </row>
    <row r="152" spans="1:17" x14ac:dyDescent="0.15">
      <c r="A152" s="1">
        <v>42503</v>
      </c>
      <c r="B152" s="4">
        <f>IFERROR((全价!B152+IF(利息!B152&lt;利息!B151,参数!B$3*100,0))/全价!B151-1,"")</f>
        <v>-9.0536454250196297E-3</v>
      </c>
      <c r="C152" s="4">
        <f>IFERROR((全价!C152+IF(利息!C152&lt;利息!C151,参数!C$3*100,0))/全价!C151-1,"")</f>
        <v>-7.9102776485693305E-3</v>
      </c>
      <c r="D152" s="4">
        <f>IFERROR((全价!D152+IF(利息!D152&lt;利息!D151,参数!D$3*100,0))/全价!D151-1,"")</f>
        <v>-7.0432658174740537E-3</v>
      </c>
      <c r="E152" s="4">
        <f>IFERROR((全价!E152+IF(利息!E152&lt;利息!E151,参数!E$3*100,0))/全价!E151-1,"")</f>
        <v>-1.0227108507396832E-3</v>
      </c>
      <c r="F152" s="4">
        <f>IFERROR((全价!F152+IF(利息!F152&lt;利息!F151,参数!F$3*100,0))/全价!F151-1,"")</f>
        <v>-7.3057736437187604E-4</v>
      </c>
      <c r="H152" s="3">
        <f t="shared" si="24"/>
        <v>-5.1520954212349148E-3</v>
      </c>
      <c r="I152" s="9">
        <f t="shared" si="25"/>
        <v>0.94716660813982323</v>
      </c>
      <c r="J152" s="9">
        <f ca="1">IFERROR(AVERAGE(OFFSET(I152,0,0,-参数!B$9,1)),AVERAGE(I$3:I152))</f>
        <v>0.9561239838296931</v>
      </c>
      <c r="K152" s="9" t="str">
        <f t="shared" ca="1" si="23"/>
        <v>卖</v>
      </c>
      <c r="L152" s="9">
        <f t="shared" ca="1" si="26"/>
        <v>1.0215315109145275</v>
      </c>
      <c r="M152" s="9">
        <f t="shared" si="27"/>
        <v>0.92160786408613804</v>
      </c>
      <c r="N152" s="9">
        <f t="shared" si="28"/>
        <v>0.89408462443616366</v>
      </c>
      <c r="O152" s="9">
        <f t="shared" si="29"/>
        <v>0.92178797645910726</v>
      </c>
      <c r="P152" s="9">
        <f t="shared" si="30"/>
        <v>1.0029674651185245</v>
      </c>
      <c r="Q152" s="9">
        <f t="shared" si="31"/>
        <v>0.99004826255509348</v>
      </c>
    </row>
    <row r="153" spans="1:17" x14ac:dyDescent="0.15">
      <c r="A153" s="1">
        <v>42506</v>
      </c>
      <c r="B153" s="4">
        <f>IFERROR((全价!B153+IF(利息!B153&lt;利息!B152,参数!B$3*100,0))/全价!B152-1,"")</f>
        <v>1.7419817604262811E-3</v>
      </c>
      <c r="C153" s="4">
        <f>IFERROR((全价!C153+IF(利息!C153&lt;利息!C152,参数!C$3*100,0))/全价!C152-1,"")</f>
        <v>-3.5041059457383561E-3</v>
      </c>
      <c r="D153" s="4">
        <f>IFERROR((全价!D153+IF(利息!D153&lt;利息!D152,参数!D$3*100,0))/全价!D152-1,"")</f>
        <v>1.4885563004713998E-3</v>
      </c>
      <c r="E153" s="4">
        <f>IFERROR((全价!E153+IF(利息!E153&lt;利息!E152,参数!E$3*100,0))/全价!E152-1,"")</f>
        <v>2.005786457464076E-3</v>
      </c>
      <c r="F153" s="4">
        <f>IFERROR((全价!F153+IF(利息!F153&lt;利息!F152,参数!F$3*100,0))/全价!F152-1,"")</f>
        <v>2.1240535119542159E-3</v>
      </c>
      <c r="H153" s="3">
        <f t="shared" si="24"/>
        <v>7.7125441691552334E-4</v>
      </c>
      <c r="I153" s="9">
        <f t="shared" si="25"/>
        <v>0.947897114569906</v>
      </c>
      <c r="J153" s="9">
        <f ca="1">IFERROR(AVERAGE(OFFSET(I153,0,0,-参数!B$9,1)),AVERAGE(I$3:I153))</f>
        <v>0.95603392742179383</v>
      </c>
      <c r="K153" s="9" t="str">
        <f t="shared" ca="1" si="23"/>
        <v>卖</v>
      </c>
      <c r="L153" s="9">
        <f t="shared" ca="1" si="26"/>
        <v>1.0235804849849928</v>
      </c>
      <c r="M153" s="9">
        <f t="shared" si="27"/>
        <v>0.92321328817564152</v>
      </c>
      <c r="N153" s="9">
        <f t="shared" si="28"/>
        <v>0.89095165718768365</v>
      </c>
      <c r="O153" s="9">
        <f t="shared" si="29"/>
        <v>0.92316010975916429</v>
      </c>
      <c r="P153" s="9">
        <f t="shared" si="30"/>
        <v>1.0049792036773364</v>
      </c>
      <c r="Q153" s="9">
        <f t="shared" si="31"/>
        <v>0.99215117804417785</v>
      </c>
    </row>
    <row r="154" spans="1:17" x14ac:dyDescent="0.15">
      <c r="A154" s="1">
        <v>42507</v>
      </c>
      <c r="B154" s="4">
        <f>IFERROR((全价!B154+IF(利息!B154&lt;利息!B153,参数!B$3*100,0))/全价!B153-1,"")</f>
        <v>-1.2139573505343115E-3</v>
      </c>
      <c r="C154" s="4">
        <f>IFERROR((全价!C154+IF(利息!C154&lt;利息!C153,参数!C$3*100,0))/全价!C153-1,"")</f>
        <v>-2.4777334173461396E-3</v>
      </c>
      <c r="D154" s="4">
        <f>IFERROR((全价!D154+IF(利息!D154&lt;利息!D153,参数!D$3*100,0))/全价!D153-1,"")</f>
        <v>1.3890953663326933E-3</v>
      </c>
      <c r="E154" s="4">
        <f>IFERROR((全价!E154+IF(利息!E154&lt;利息!E153,参数!E$3*100,0))/全价!E153-1,"")</f>
        <v>8.0237436177932331E-4</v>
      </c>
      <c r="F154" s="4">
        <f>IFERROR((全价!F154+IF(利息!F154&lt;利息!F153,参数!F$3*100,0))/全价!F153-1,"")</f>
        <v>7.0651715706948615E-4</v>
      </c>
      <c r="H154" s="3">
        <f t="shared" si="24"/>
        <v>-1.5874077653978968E-4</v>
      </c>
      <c r="I154" s="9">
        <f t="shared" si="25"/>
        <v>0.94774664464585934</v>
      </c>
      <c r="J154" s="9">
        <f ca="1">IFERROR(AVERAGE(OFFSET(I154,0,0,-参数!B$9,1)),AVERAGE(I$3:I154))</f>
        <v>0.95593710908920881</v>
      </c>
      <c r="K154" s="9" t="str">
        <f t="shared" ca="1" si="23"/>
        <v>卖</v>
      </c>
      <c r="L154" s="9">
        <f t="shared" ca="1" si="26"/>
        <v>1.0244017797233624</v>
      </c>
      <c r="M154" s="9">
        <f t="shared" si="27"/>
        <v>0.92209254661834972</v>
      </c>
      <c r="N154" s="9">
        <f t="shared" si="28"/>
        <v>0.88874411649342977</v>
      </c>
      <c r="O154" s="9">
        <f t="shared" si="29"/>
        <v>0.92444246719001388</v>
      </c>
      <c r="P154" s="9">
        <f t="shared" si="30"/>
        <v>1.0057855732244885</v>
      </c>
      <c r="Q154" s="9">
        <f t="shared" si="31"/>
        <v>0.99285214987387271</v>
      </c>
    </row>
    <row r="155" spans="1:17" x14ac:dyDescent="0.15">
      <c r="A155" s="1">
        <v>42508</v>
      </c>
      <c r="B155" s="4">
        <f>IFERROR((全价!B155+IF(利息!B155&lt;利息!B154,参数!B$3*100,0))/全价!B154-1,"")</f>
        <v>-4.7337117692153319E-3</v>
      </c>
      <c r="C155" s="4">
        <f>IFERROR((全价!C155+IF(利息!C155&lt;利息!C154,参数!C$3*100,0))/全价!C154-1,"")</f>
        <v>1.3377963322325215E-4</v>
      </c>
      <c r="D155" s="4">
        <f>IFERROR((全价!D155+IF(利息!D155&lt;利息!D154,参数!D$3*100,0))/全价!D154-1,"")</f>
        <v>-3.6460115092732392E-3</v>
      </c>
      <c r="E155" s="4">
        <f>IFERROR((全价!E155+IF(利息!E155&lt;利息!E154,参数!E$3*100,0))/全价!E154-1,"")</f>
        <v>4.9796099536703053E-4</v>
      </c>
      <c r="F155" s="4">
        <f>IFERROR((全价!F155+IF(利息!F155&lt;利息!F154,参数!F$3*100,0))/全价!F154-1,"")</f>
        <v>3.9850438691835244E-4</v>
      </c>
      <c r="H155" s="3">
        <f t="shared" si="24"/>
        <v>-1.4698956525959872E-3</v>
      </c>
      <c r="I155" s="9">
        <f t="shared" si="25"/>
        <v>0.94635355597313187</v>
      </c>
      <c r="J155" s="9">
        <f ca="1">IFERROR(AVERAGE(OFFSET(I155,0,0,-参数!B$9,1)),AVERAGE(I$3:I155))</f>
        <v>0.95592798683576785</v>
      </c>
      <c r="K155" s="9" t="str">
        <f t="shared" ca="1" si="23"/>
        <v>卖</v>
      </c>
      <c r="L155" s="9">
        <f t="shared" ca="1" si="26"/>
        <v>1.0249118918532492</v>
      </c>
      <c r="M155" s="9">
        <f t="shared" si="27"/>
        <v>0.91772762627811666</v>
      </c>
      <c r="N155" s="9">
        <f t="shared" si="28"/>
        <v>0.88886301235536358</v>
      </c>
      <c r="O155" s="9">
        <f t="shared" si="29"/>
        <v>0.92107193931497811</v>
      </c>
      <c r="P155" s="9">
        <f t="shared" si="30"/>
        <v>1.0062864152096571</v>
      </c>
      <c r="Q155" s="9">
        <f t="shared" si="31"/>
        <v>0.99324780581115879</v>
      </c>
    </row>
    <row r="156" spans="1:17" x14ac:dyDescent="0.15">
      <c r="A156" s="1">
        <v>42509</v>
      </c>
      <c r="B156" s="4">
        <f>IFERROR((全价!B156+IF(利息!B156&lt;利息!B155,参数!B$3*100,0))/全价!B155-1,"")</f>
        <v>-2.1049668743889915E-3</v>
      </c>
      <c r="C156" s="4">
        <f>IFERROR((全价!C156+IF(利息!C156&lt;利息!C155,参数!C$3*100,0))/全价!C155-1,"")</f>
        <v>3.3095687907769289E-5</v>
      </c>
      <c r="D156" s="4">
        <f>IFERROR((全价!D156+IF(利息!D156&lt;利息!D155,参数!D$3*100,0))/全价!D155-1,"")</f>
        <v>-7.5737163772782168E-4</v>
      </c>
      <c r="E156" s="4">
        <f>IFERROR((全价!E156+IF(利息!E156&lt;利息!E155,参数!E$3*100,0))/全价!E155-1,"")</f>
        <v>1.0037446329469457E-3</v>
      </c>
      <c r="F156" s="4">
        <f>IFERROR((全价!F156+IF(利息!F156&lt;利息!F155,参数!F$3*100,0))/全价!F155-1,"")</f>
        <v>1.8328391208546346E-3</v>
      </c>
      <c r="H156" s="3">
        <f t="shared" si="24"/>
        <v>1.468185918507281E-6</v>
      </c>
      <c r="I156" s="9">
        <f t="shared" si="25"/>
        <v>0.94635494539609677</v>
      </c>
      <c r="J156" s="9">
        <f ca="1">IFERROR(AVERAGE(OFFSET(I156,0,0,-参数!B$9,1)),AVERAGE(I$3:I156))</f>
        <v>0.95578186795555109</v>
      </c>
      <c r="K156" s="9" t="str">
        <f t="shared" ca="1" si="23"/>
        <v>卖</v>
      </c>
      <c r="L156" s="9">
        <f t="shared" ca="1" si="26"/>
        <v>1.0259406416639403</v>
      </c>
      <c r="M156" s="9">
        <f t="shared" si="27"/>
        <v>0.91579584002508962</v>
      </c>
      <c r="N156" s="9">
        <f t="shared" si="28"/>
        <v>0.88889242988821326</v>
      </c>
      <c r="O156" s="9">
        <f t="shared" si="29"/>
        <v>0.92037434555183395</v>
      </c>
      <c r="P156" s="9">
        <f t="shared" si="30"/>
        <v>1.0072964697981313</v>
      </c>
      <c r="Q156" s="9">
        <f t="shared" si="31"/>
        <v>0.9950682692463525</v>
      </c>
    </row>
    <row r="157" spans="1:17" x14ac:dyDescent="0.15">
      <c r="A157" s="1">
        <v>42510</v>
      </c>
      <c r="B157" s="4">
        <f>IFERROR((全价!B157+IF(利息!B157&lt;利息!B156,参数!B$3*100,0))/全价!B156-1,"")</f>
        <v>-4.3234505108222798E-3</v>
      </c>
      <c r="C157" s="4">
        <f>IFERROR((全价!C157+IF(利息!C157&lt;利息!C156,参数!C$3*100,0))/全价!C156-1,"")</f>
        <v>-5.7088172268415782E-4</v>
      </c>
      <c r="D157" s="4">
        <f>IFERROR((全价!D157+IF(利息!D157&lt;利息!D156,参数!D$3*100,0))/全价!D156-1,"")</f>
        <v>-2.8016289349007684E-3</v>
      </c>
      <c r="E157" s="4">
        <f>IFERROR((全价!E157+IF(利息!E157&lt;利息!E156,参数!E$3*100,0))/全价!E156-1,"")</f>
        <v>4.9721407766778469E-4</v>
      </c>
      <c r="F157" s="4">
        <f>IFERROR((全价!F157+IF(利息!F157&lt;利息!F156,参数!F$3*100,0))/全价!F156-1,"")</f>
        <v>-5.2287039595244611E-4</v>
      </c>
      <c r="H157" s="3">
        <f t="shared" si="24"/>
        <v>-1.5443234973383734E-3</v>
      </c>
      <c r="I157" s="9">
        <f t="shared" si="25"/>
        <v>0.94489346721709921</v>
      </c>
      <c r="J157" s="9">
        <f ca="1">IFERROR(AVERAGE(OFFSET(I157,0,0,-参数!B$9,1)),AVERAGE(I$3:I157))</f>
        <v>0.95571050492103926</v>
      </c>
      <c r="K157" s="9" t="str">
        <f t="shared" ca="1" si="23"/>
        <v>卖</v>
      </c>
      <c r="L157" s="9">
        <f t="shared" ca="1" si="26"/>
        <v>1.0264507537938272</v>
      </c>
      <c r="M157" s="9">
        <f t="shared" si="27"/>
        <v>0.91183644203272418</v>
      </c>
      <c r="N157" s="9">
        <f t="shared" si="28"/>
        <v>0.88838497744655776</v>
      </c>
      <c r="O157" s="9">
        <f t="shared" si="29"/>
        <v>0.9177957981543956</v>
      </c>
      <c r="P157" s="9">
        <f t="shared" si="30"/>
        <v>1.0077973117832999</v>
      </c>
      <c r="Q157" s="9">
        <f t="shared" si="31"/>
        <v>0.994547977506412</v>
      </c>
    </row>
    <row r="158" spans="1:17" x14ac:dyDescent="0.15">
      <c r="A158" s="1">
        <v>42513</v>
      </c>
      <c r="B158" s="4">
        <f>IFERROR((全价!B158+IF(利息!B158&lt;利息!B157,参数!B$3*100,0))/全价!B157-1,"")</f>
        <v>-8.9129057413004364E-3</v>
      </c>
      <c r="C158" s="4">
        <f>IFERROR((全价!C158+IF(利息!C158&lt;利息!C157,参数!C$3*100,0))/全价!C157-1,"")</f>
        <v>4.5310301056873392E-3</v>
      </c>
      <c r="D158" s="4">
        <f>IFERROR((全价!D158+IF(利息!D158&lt;利息!D157,参数!D$3*100,0))/全价!D157-1,"")</f>
        <v>-3.8981924869587736E-3</v>
      </c>
      <c r="E158" s="4">
        <f>IFERROR((全价!E158+IF(利息!E158&lt;利息!E157,参数!E$3*100,0))/全价!E157-1,"")</f>
        <v>-8.3335409797036242E-4</v>
      </c>
      <c r="F158" s="4">
        <f>IFERROR((全价!F158+IF(利息!F158&lt;利息!F157,参数!F$3*100,0))/全价!F157-1,"")</f>
        <v>-1.4671019283992726E-3</v>
      </c>
      <c r="H158" s="3">
        <f t="shared" si="24"/>
        <v>-2.1161048297883012E-3</v>
      </c>
      <c r="I158" s="9">
        <f t="shared" si="25"/>
        <v>0.94289397358748572</v>
      </c>
      <c r="J158" s="9">
        <f ca="1">IFERROR(AVERAGE(OFFSET(I158,0,0,-参数!B$9,1)),AVERAGE(I$3:I158))</f>
        <v>0.95562585888137208</v>
      </c>
      <c r="K158" s="9" t="str">
        <f t="shared" ca="1" si="23"/>
        <v>卖</v>
      </c>
      <c r="L158" s="9">
        <f t="shared" ca="1" si="26"/>
        <v>1.0255953568517884</v>
      </c>
      <c r="M158" s="9">
        <f t="shared" si="27"/>
        <v>0.90370932977340379</v>
      </c>
      <c r="N158" s="9">
        <f t="shared" si="28"/>
        <v>0.89241027652480842</v>
      </c>
      <c r="O158" s="9">
        <f t="shared" si="29"/>
        <v>0.91421805346946783</v>
      </c>
      <c r="P158" s="9">
        <f t="shared" si="30"/>
        <v>1.0069574597636017</v>
      </c>
      <c r="Q158" s="9">
        <f t="shared" si="31"/>
        <v>0.99308887425072678</v>
      </c>
    </row>
    <row r="159" spans="1:17" x14ac:dyDescent="0.15">
      <c r="A159" s="1">
        <v>42514</v>
      </c>
      <c r="B159" s="4">
        <f>IFERROR((全价!B159+IF(利息!B159&lt;利息!B158,参数!B$3*100,0))/全价!B158-1,"")</f>
        <v>-6.1761975891466703E-3</v>
      </c>
      <c r="C159" s="4">
        <f>IFERROR((全价!C159+IF(利息!C159&lt;利息!C158,参数!C$3*100,0))/全价!C158-1,"")</f>
        <v>-1.8720881680731605E-3</v>
      </c>
      <c r="D159" s="4">
        <f>IFERROR((全价!D159+IF(利息!D159&lt;利息!D158,参数!D$3*100,0))/全价!D158-1,"")</f>
        <v>-6.6105257536671624E-3</v>
      </c>
      <c r="E159" s="4">
        <f>IFERROR((全价!E159+IF(利息!E159&lt;利息!E158,参数!E$3*100,0))/全价!E158-1,"")</f>
        <v>-1.1208401451966443E-3</v>
      </c>
      <c r="F159" s="4">
        <f>IFERROR((全价!F159+IF(利息!F159&lt;利息!F158,参数!F$3*100,0))/全价!F158-1,"")</f>
        <v>-2.0611158326883094E-3</v>
      </c>
      <c r="H159" s="3">
        <f t="shared" si="24"/>
        <v>-3.5681534977543895E-3</v>
      </c>
      <c r="I159" s="9">
        <f t="shared" si="25"/>
        <v>0.93952958315761803</v>
      </c>
      <c r="J159" s="9">
        <f ca="1">IFERROR(AVERAGE(OFFSET(I159,0,0,-参数!B$9,1)),AVERAGE(I$3:I159))</f>
        <v>0.95549944111395646</v>
      </c>
      <c r="K159" s="9" t="str">
        <f t="shared" ca="1" si="23"/>
        <v>卖</v>
      </c>
      <c r="L159" s="9">
        <f t="shared" ca="1" si="26"/>
        <v>1.0244458284031017</v>
      </c>
      <c r="M159" s="9">
        <f t="shared" si="27"/>
        <v>0.89812784238956789</v>
      </c>
      <c r="N159" s="9">
        <f t="shared" si="28"/>
        <v>0.8907396058050594</v>
      </c>
      <c r="O159" s="9">
        <f t="shared" si="29"/>
        <v>0.90817459148254043</v>
      </c>
      <c r="P159" s="9">
        <f t="shared" si="30"/>
        <v>1.0058288214181934</v>
      </c>
      <c r="Q159" s="9">
        <f t="shared" si="31"/>
        <v>0.99104200304874202</v>
      </c>
    </row>
    <row r="160" spans="1:17" x14ac:dyDescent="0.15">
      <c r="A160" s="1">
        <v>42515</v>
      </c>
      <c r="B160" s="4">
        <f>IFERROR((全价!B160+IF(利息!B160&lt;利息!B159,参数!B$3*100,0))/全价!B159-1,"")</f>
        <v>9.8143666741403734E-3</v>
      </c>
      <c r="C160" s="4">
        <f>IFERROR((全价!C160+IF(利息!C160&lt;利息!C159,参数!C$3*100,0))/全价!C159-1,"")</f>
        <v>-1.8755994556219902E-3</v>
      </c>
      <c r="D160" s="4">
        <f>IFERROR((全价!D160+IF(利息!D160&lt;利息!D159,参数!D$3*100,0))/全价!D159-1,"")</f>
        <v>5.118260854503065E-3</v>
      </c>
      <c r="E160" s="4">
        <f>IFERROR((全价!E160+IF(利息!E160&lt;利息!E159,参数!E$3*100,0))/全价!E159-1,"")</f>
        <v>1.2067059562730353E-3</v>
      </c>
      <c r="F160" s="4">
        <f>IFERROR((全价!F160+IF(利息!F160&lt;利息!F159,参数!F$3*100,0))/全价!F159-1,"")</f>
        <v>1.1180754022848127E-3</v>
      </c>
      <c r="H160" s="3">
        <f t="shared" si="24"/>
        <v>3.0763618863158594E-3</v>
      </c>
      <c r="I160" s="9">
        <f t="shared" si="25"/>
        <v>0.94241991615831033</v>
      </c>
      <c r="J160" s="9">
        <f ca="1">IFERROR(AVERAGE(OFFSET(I160,0,0,-参数!B$9,1)),AVERAGE(I$3:I160))</f>
        <v>0.95532835139497929</v>
      </c>
      <c r="K160" s="9" t="str">
        <f t="shared" ca="1" si="23"/>
        <v>卖</v>
      </c>
      <c r="L160" s="9">
        <f t="shared" ca="1" si="26"/>
        <v>1.0256820332861147</v>
      </c>
      <c r="M160" s="9">
        <f t="shared" si="27"/>
        <v>0.90694239835503365</v>
      </c>
      <c r="N160" s="9">
        <f t="shared" si="28"/>
        <v>0.88906893508531049</v>
      </c>
      <c r="O160" s="9">
        <f t="shared" si="29"/>
        <v>0.91282286594317985</v>
      </c>
      <c r="P160" s="9">
        <f t="shared" si="30"/>
        <v>1.0070425610479898</v>
      </c>
      <c r="Q160" s="9">
        <f t="shared" si="31"/>
        <v>0.99215006273498185</v>
      </c>
    </row>
    <row r="161" spans="1:17" x14ac:dyDescent="0.15">
      <c r="A161" s="1">
        <v>42516</v>
      </c>
      <c r="B161" s="4">
        <f>IFERROR((全价!B161+IF(利息!B161&lt;利息!B160,参数!B$3*100,0))/全价!B160-1,"")</f>
        <v>-3.1360442966257285E-3</v>
      </c>
      <c r="C161" s="4">
        <f>IFERROR((全价!C161+IF(利息!C161&lt;利息!C160,参数!C$3*100,0))/全价!C160-1,"")</f>
        <v>3.3501622691733957E-4</v>
      </c>
      <c r="D161" s="4">
        <f>IFERROR((全价!D161+IF(利息!D161&lt;利息!D160,参数!D$3*100,0))/全价!D160-1,"")</f>
        <v>9.7101773533569968E-4</v>
      </c>
      <c r="E161" s="4">
        <f>IFERROR((全价!E161+IF(利息!E161&lt;利息!E160,参数!E$3*100,0))/全价!E160-1,"")</f>
        <v>1.1041212677027623E-3</v>
      </c>
      <c r="F161" s="4">
        <f>IFERROR((全价!F161+IF(利息!F161&lt;利息!F160,参数!F$3*100,0))/全价!F160-1,"")</f>
        <v>9.1054819497893291E-5</v>
      </c>
      <c r="H161" s="3">
        <f t="shared" si="24"/>
        <v>-1.2696684943440671E-4</v>
      </c>
      <c r="I161" s="9">
        <f t="shared" si="25"/>
        <v>0.94230026007071155</v>
      </c>
      <c r="J161" s="9">
        <f ca="1">IFERROR(AVERAGE(OFFSET(I161,0,0,-参数!B$9,1)),AVERAGE(I$3:I161))</f>
        <v>0.95513310618754621</v>
      </c>
      <c r="K161" s="9" t="str">
        <f t="shared" ca="1" si="23"/>
        <v>卖</v>
      </c>
      <c r="L161" s="9">
        <f t="shared" ca="1" si="26"/>
        <v>1.0268145106329665</v>
      </c>
      <c r="M161" s="9">
        <f t="shared" si="27"/>
        <v>0.90409818681930432</v>
      </c>
      <c r="N161" s="9">
        <f t="shared" si="28"/>
        <v>0.88936678760541221</v>
      </c>
      <c r="O161" s="9">
        <f t="shared" si="29"/>
        <v>0.91370923313523067</v>
      </c>
      <c r="P161" s="9">
        <f t="shared" si="30"/>
        <v>1.0081544581571247</v>
      </c>
      <c r="Q161" s="9">
        <f t="shared" si="31"/>
        <v>0.99224040277985903</v>
      </c>
    </row>
    <row r="162" spans="1:17" x14ac:dyDescent="0.15">
      <c r="A162" s="1">
        <v>42517</v>
      </c>
      <c r="B162" s="4">
        <f>IFERROR((全价!B162+IF(利息!B162&lt;利息!B161,参数!B$3*100,0))/全价!B161-1,"")</f>
        <v>3.5821592494056365E-3</v>
      </c>
      <c r="C162" s="4">
        <f>IFERROR((全价!C162+IF(利息!C162&lt;利息!C161,参数!C$3*100,0))/全价!C161-1,"")</f>
        <v>-1.9791036424602337E-3</v>
      </c>
      <c r="D162" s="4">
        <f>IFERROR((全价!D162+IF(利息!D162&lt;利息!D161,参数!D$3*100,0))/全价!D161-1,"")</f>
        <v>4.3288295655823372E-3</v>
      </c>
      <c r="E162" s="4">
        <f>IFERROR((全价!E162+IF(利息!E162&lt;利息!E161,参数!E$3*100,0))/全价!E161-1,"")</f>
        <v>3.0222601081040246E-3</v>
      </c>
      <c r="F162" s="4">
        <f>IFERROR((全价!F162+IF(利息!F162&lt;利息!F161,参数!F$3*100,0))/全价!F161-1,"")</f>
        <v>4.8091675986758897E-3</v>
      </c>
      <c r="H162" s="3">
        <f t="shared" si="24"/>
        <v>2.7526625758615307E-3</v>
      </c>
      <c r="I162" s="9">
        <f t="shared" si="25"/>
        <v>0.94489409473183283</v>
      </c>
      <c r="J162" s="9">
        <f ca="1">IFERROR(AVERAGE(OFFSET(I162,0,0,-参数!B$9,1)),AVERAGE(I$3:I162))</f>
        <v>0.95493640306412086</v>
      </c>
      <c r="K162" s="9" t="str">
        <f t="shared" ca="1" si="23"/>
        <v>卖</v>
      </c>
      <c r="L162" s="9">
        <f t="shared" ca="1" si="26"/>
        <v>1.0299178111668748</v>
      </c>
      <c r="M162" s="9">
        <f t="shared" si="27"/>
        <v>0.90733681050158999</v>
      </c>
      <c r="N162" s="9">
        <f t="shared" si="28"/>
        <v>0.88760663855657917</v>
      </c>
      <c r="O162" s="9">
        <f t="shared" si="29"/>
        <v>0.91766452467797199</v>
      </c>
      <c r="P162" s="9">
        <f t="shared" si="30"/>
        <v>1.0112013631588201</v>
      </c>
      <c r="Q162" s="9">
        <f t="shared" si="31"/>
        <v>0.99701225317500508</v>
      </c>
    </row>
    <row r="163" spans="1:17" x14ac:dyDescent="0.15">
      <c r="A163" s="1">
        <v>42520</v>
      </c>
      <c r="B163" s="4">
        <f>IFERROR((全价!B163+IF(利息!B163&lt;利息!B162,参数!B$3*100,0))/全价!B162-1,"")</f>
        <v>-6.8877269888689696E-4</v>
      </c>
      <c r="C163" s="4">
        <f>IFERROR((全价!C163+IF(利息!C163&lt;利息!C162,参数!C$3*100,0))/全价!C162-1,"")</f>
        <v>1.1075129980875342E-3</v>
      </c>
      <c r="D163" s="4">
        <f>IFERROR((全价!D163+IF(利息!D163&lt;利息!D162,参数!D$3*100,0))/全价!D162-1,"")</f>
        <v>-1.2295353302238521E-4</v>
      </c>
      <c r="E163" s="4">
        <f>IFERROR((全价!E163+IF(利息!E163&lt;利息!E162,参数!E$3*100,0))/全价!E162-1,"")</f>
        <v>6.8016699272388514E-4</v>
      </c>
      <c r="F163" s="4">
        <f>IFERROR((全价!F163+IF(利息!F163&lt;利息!F162,参数!F$3*100,0))/全价!F162-1,"")</f>
        <v>-3.4398531881918437E-5</v>
      </c>
      <c r="H163" s="3">
        <f t="shared" si="24"/>
        <v>1.8831104540404376E-4</v>
      </c>
      <c r="I163" s="9">
        <f t="shared" si="25"/>
        <v>0.94507202872660778</v>
      </c>
      <c r="J163" s="9">
        <f ca="1">IFERROR(AVERAGE(OFFSET(I163,0,0,-参数!B$9,1)),AVERAGE(I$3:I163))</f>
        <v>0.95471910881946487</v>
      </c>
      <c r="K163" s="9" t="str">
        <f t="shared" ca="1" si="23"/>
        <v>卖</v>
      </c>
      <c r="L163" s="9">
        <f t="shared" ca="1" si="26"/>
        <v>1.0306183272672489</v>
      </c>
      <c r="M163" s="9">
        <f t="shared" si="27"/>
        <v>0.90671186167782136</v>
      </c>
      <c r="N163" s="9">
        <f t="shared" si="28"/>
        <v>0.88858967444596937</v>
      </c>
      <c r="O163" s="9">
        <f t="shared" si="29"/>
        <v>0.91755169458253349</v>
      </c>
      <c r="P163" s="9">
        <f t="shared" si="30"/>
        <v>1.0118891489490383</v>
      </c>
      <c r="Q163" s="9">
        <f t="shared" si="31"/>
        <v>0.99697795741722761</v>
      </c>
    </row>
    <row r="164" spans="1:17" x14ac:dyDescent="0.15">
      <c r="A164" s="1">
        <v>42521</v>
      </c>
      <c r="B164" s="4">
        <f>IFERROR((全价!B164+IF(利息!B164&lt;利息!B163,参数!B$3*100,0))/全价!B163-1,"")</f>
        <v>-5.373066660948389E-3</v>
      </c>
      <c r="C164" s="4">
        <f>IFERROR((全价!C164+IF(利息!C164&lt;利息!C163,参数!C$3*100,0))/全价!C163-1,"")</f>
        <v>1.3380288490050241E-4</v>
      </c>
      <c r="D164" s="4">
        <f>IFERROR((全价!D164+IF(利息!D164&lt;利息!D163,参数!D$3*100,0))/全价!D163-1,"")</f>
        <v>-1.5155295219356768E-3</v>
      </c>
      <c r="E164" s="4">
        <f>IFERROR((全价!E164+IF(利息!E164&lt;利息!E163,参数!E$3*100,0))/全价!E163-1,"")</f>
        <v>-7.1279375168042947E-4</v>
      </c>
      <c r="F164" s="4">
        <f>IFERROR((全价!F164+IF(利息!F164&lt;利息!F163,参数!F$3*100,0))/全价!F163-1,"")</f>
        <v>-7.260297610673927E-4</v>
      </c>
      <c r="H164" s="3">
        <f t="shared" si="24"/>
        <v>-1.6387233621462771E-3</v>
      </c>
      <c r="I164" s="9">
        <f t="shared" si="25"/>
        <v>0.94352331711422244</v>
      </c>
      <c r="J164" s="9">
        <f ca="1">IFERROR(AVERAGE(OFFSET(I164,0,0,-参数!B$9,1)),AVERAGE(I$3:I164))</f>
        <v>0.9544424263591299</v>
      </c>
      <c r="K164" s="9" t="str">
        <f t="shared" ca="1" si="23"/>
        <v>卖</v>
      </c>
      <c r="L164" s="9">
        <f t="shared" ca="1" si="26"/>
        <v>1.0298837089632054</v>
      </c>
      <c r="M164" s="9">
        <f t="shared" si="27"/>
        <v>0.90184003840275384</v>
      </c>
      <c r="N164" s="9">
        <f t="shared" si="28"/>
        <v>0.88870857030790307</v>
      </c>
      <c r="O164" s="9">
        <f t="shared" si="29"/>
        <v>0.91616111790149157</v>
      </c>
      <c r="P164" s="9">
        <f t="shared" si="30"/>
        <v>1.0111678806862741</v>
      </c>
      <c r="Q164" s="9">
        <f t="shared" si="31"/>
        <v>0.99625412174901451</v>
      </c>
    </row>
    <row r="165" spans="1:17" x14ac:dyDescent="0.15">
      <c r="A165" s="1">
        <v>42522</v>
      </c>
      <c r="B165" s="4">
        <f>IFERROR((全价!B165+IF(利息!B165&lt;利息!B164,参数!B$3*100,0))/全价!B164-1,"")</f>
        <v>3.3108605465526075E-4</v>
      </c>
      <c r="C165" s="4">
        <f>IFERROR((全价!C165+IF(利息!C165&lt;利息!C164,参数!C$3*100,0))/全价!C164-1,"")</f>
        <v>2.3446852880648628E-4</v>
      </c>
      <c r="D165" s="4">
        <f>IFERROR((全价!D165+IF(利息!D165&lt;利息!D164,参数!D$3*100,0))/全价!D164-1,"")</f>
        <v>-2.5983991587547051E-3</v>
      </c>
      <c r="E165" s="4">
        <f>IFERROR((全价!E165+IF(利息!E165&lt;利息!E164,参数!E$3*100,0))/全价!E164-1,"")</f>
        <v>3.9459270031105831E-4</v>
      </c>
      <c r="F165" s="4">
        <f>IFERROR((全价!F165+IF(利息!F165&lt;利息!F164,参数!F$3*100,0))/全价!F164-1,"")</f>
        <v>-5.2224801743061544E-4</v>
      </c>
      <c r="H165" s="3">
        <f t="shared" si="24"/>
        <v>-4.3209997848250305E-4</v>
      </c>
      <c r="I165" s="9">
        <f t="shared" si="25"/>
        <v>0.94311562070919963</v>
      </c>
      <c r="J165" s="9">
        <f ca="1">IFERROR(AVERAGE(OFFSET(I165,0,0,-参数!B$9,1)),AVERAGE(I$3:I165))</f>
        <v>0.95413408046249093</v>
      </c>
      <c r="K165" s="9" t="str">
        <f t="shared" ca="1" si="23"/>
        <v>卖</v>
      </c>
      <c r="L165" s="9">
        <f t="shared" ca="1" si="26"/>
        <v>1.0302900935569315</v>
      </c>
      <c r="M165" s="9">
        <f t="shared" si="27"/>
        <v>0.9021386250629988</v>
      </c>
      <c r="N165" s="9">
        <f t="shared" si="28"/>
        <v>0.88891694449892089</v>
      </c>
      <c r="O165" s="9">
        <f t="shared" si="29"/>
        <v>0.91378056562345256</v>
      </c>
      <c r="P165" s="9">
        <f t="shared" si="30"/>
        <v>1.0115668801507818</v>
      </c>
      <c r="Q165" s="9">
        <f t="shared" si="31"/>
        <v>0.99573383000907401</v>
      </c>
    </row>
    <row r="166" spans="1:17" x14ac:dyDescent="0.15">
      <c r="A166" s="1">
        <v>42523</v>
      </c>
      <c r="B166" s="4">
        <f>IFERROR((全价!B166+IF(利息!B166&lt;利息!B165,参数!B$3*100,0))/全价!B165-1,"")</f>
        <v>3.3097647296087551E-4</v>
      </c>
      <c r="C166" s="4">
        <f>IFERROR((全价!C166+IF(利息!C166&lt;利息!C165,参数!C$3*100,0))/全价!C165-1,"")</f>
        <v>-2.688861494677397E-4</v>
      </c>
      <c r="D166" s="4">
        <f>IFERROR((全价!D166+IF(利息!D166&lt;利息!D165,参数!D$3*100,0))/全价!D165-1,"")</f>
        <v>2.1163097731369263E-4</v>
      </c>
      <c r="E166" s="4">
        <f>IFERROR((全价!E166+IF(利息!E166&lt;利息!E165,参数!E$3*100,0))/全价!E165-1,"")</f>
        <v>-2.0963088414582831E-4</v>
      </c>
      <c r="F166" s="4">
        <f>IFERROR((全价!F166+IF(利息!F166&lt;利息!F165,参数!F$3*100,0))/全价!F165-1,"")</f>
        <v>7.039751071713507E-4</v>
      </c>
      <c r="H166" s="3">
        <f t="shared" si="24"/>
        <v>1.5361310476647017E-4</v>
      </c>
      <c r="I166" s="9">
        <f t="shared" si="25"/>
        <v>0.94326049562785064</v>
      </c>
      <c r="J166" s="9">
        <f ca="1">IFERROR(AVERAGE(OFFSET(I166,0,0,-参数!B$9,1)),AVERAGE(I$3:I166))</f>
        <v>0.95389151160923968</v>
      </c>
      <c r="K166" s="9" t="str">
        <f t="shared" ca="1" si="23"/>
        <v>卖</v>
      </c>
      <c r="L166" s="9">
        <f t="shared" ca="1" si="26"/>
        <v>1.0300741129336923</v>
      </c>
      <c r="M166" s="9">
        <f t="shared" si="27"/>
        <v>0.90243721172324387</v>
      </c>
      <c r="N166" s="9">
        <f t="shared" si="28"/>
        <v>0.88867792704451798</v>
      </c>
      <c r="O166" s="9">
        <f t="shared" si="29"/>
        <v>0.91397394989760572</v>
      </c>
      <c r="P166" s="9">
        <f t="shared" si="30"/>
        <v>1.0113548244913231</v>
      </c>
      <c r="Q166" s="9">
        <f t="shared" si="31"/>
        <v>0.99643480183876876</v>
      </c>
    </row>
    <row r="167" spans="1:17" x14ac:dyDescent="0.15">
      <c r="A167" s="1">
        <v>42524</v>
      </c>
      <c r="B167" s="4">
        <f>IFERROR((全价!B167+IF(利息!B167&lt;利息!B166,参数!B$3*100,0))/全价!B166-1,"")</f>
        <v>3.9257749981531642E-3</v>
      </c>
      <c r="C167" s="4">
        <f>IFERROR((全价!C167+IF(利息!C167&lt;利息!C166,参数!C$3*100,0))/全价!C166-1,"")</f>
        <v>-6.758443571819317E-5</v>
      </c>
      <c r="D167" s="4">
        <f>IFERROR((全价!D167+IF(利息!D167&lt;利息!D166,参数!D$3*100,0))/全价!D166-1,"")</f>
        <v>1.0781103245458556E-3</v>
      </c>
      <c r="E167" s="4">
        <f>IFERROR((全价!E167+IF(利息!E167&lt;利息!E166,参数!E$3*100,0))/全价!E166-1,"")</f>
        <v>1.2001125622815856E-3</v>
      </c>
      <c r="F167" s="4">
        <f>IFERROR((全价!F167+IF(利息!F167&lt;利息!F166,参数!F$3*100,0))/全价!F166-1,"")</f>
        <v>1.4184325718458179E-3</v>
      </c>
      <c r="H167" s="3">
        <f t="shared" si="24"/>
        <v>1.5109692042216461E-3</v>
      </c>
      <c r="I167" s="9">
        <f t="shared" si="25"/>
        <v>0.94468573318830318</v>
      </c>
      <c r="J167" s="9">
        <f ca="1">IFERROR(AVERAGE(OFFSET(I167,0,0,-参数!B$9,1)),AVERAGE(I$3:I167))</f>
        <v>0.95365421516500581</v>
      </c>
      <c r="K167" s="9" t="str">
        <f t="shared" ca="1" si="23"/>
        <v>卖</v>
      </c>
      <c r="L167" s="9">
        <f t="shared" ca="1" si="26"/>
        <v>1.0313103178167051</v>
      </c>
      <c r="M167" s="9">
        <f t="shared" si="27"/>
        <v>0.90597997716643008</v>
      </c>
      <c r="N167" s="9">
        <f t="shared" si="28"/>
        <v>0.88861786624828343</v>
      </c>
      <c r="O167" s="9">
        <f t="shared" si="29"/>
        <v>0.91495931464935631</v>
      </c>
      <c r="P167" s="9">
        <f t="shared" si="30"/>
        <v>1.0125685641211193</v>
      </c>
      <c r="Q167" s="9">
        <f t="shared" si="31"/>
        <v>0.9978481774174176</v>
      </c>
    </row>
    <row r="168" spans="1:17" x14ac:dyDescent="0.15">
      <c r="A168" s="1">
        <v>42527</v>
      </c>
      <c r="B168" s="4">
        <f>IFERROR((全价!B168+IF(利息!B168&lt;利息!B167,参数!B$3*100,0))/全价!B167-1,"")</f>
        <v>7.64916250101777E-4</v>
      </c>
      <c r="C168" s="4">
        <f>IFERROR((全价!C168+IF(利息!C168&lt;利息!C167,参数!C$3*100,0))/全价!C167-1,"")</f>
        <v>2.000082762045885E-4</v>
      </c>
      <c r="D168" s="4">
        <f>IFERROR((全价!D168+IF(利息!D168&lt;利息!D167,参数!D$3*100,0))/全价!D167-1,"")</f>
        <v>5.2587612919596793E-4</v>
      </c>
      <c r="E168" s="4">
        <f>IFERROR((全价!E168+IF(利息!E168&lt;利息!E167,参数!E$3*100,0))/全价!E167-1,"")</f>
        <v>2.7693503186809743E-4</v>
      </c>
      <c r="F168" s="4">
        <f>IFERROR((全价!F168+IF(利息!F168&lt;利息!F167,参数!F$3*100,0))/全价!F167-1,"")</f>
        <v>5.7757887430520682E-4</v>
      </c>
      <c r="H168" s="3">
        <f t="shared" si="24"/>
        <v>4.6906291233512755E-4</v>
      </c>
      <c r="I168" s="9">
        <f t="shared" si="25"/>
        <v>0.94512885022955395</v>
      </c>
      <c r="J168" s="9">
        <f ca="1">IFERROR(AVERAGE(OFFSET(I168,0,0,-参数!B$9,1)),AVERAGE(I$3:I168))</f>
        <v>0.95341742894034254</v>
      </c>
      <c r="K168" s="9" t="str">
        <f t="shared" ca="1" si="23"/>
        <v>卖</v>
      </c>
      <c r="L168" s="9">
        <f t="shared" ca="1" si="26"/>
        <v>1.0315959237724357</v>
      </c>
      <c r="M168" s="9">
        <f t="shared" si="27"/>
        <v>0.90667297597323149</v>
      </c>
      <c r="N168" s="9">
        <f t="shared" si="28"/>
        <v>0.88879559717591639</v>
      </c>
      <c r="O168" s="9">
        <f t="shared" si="29"/>
        <v>0.91544046991211592</v>
      </c>
      <c r="P168" s="9">
        <f t="shared" si="30"/>
        <v>1.0128489798286928</v>
      </c>
      <c r="Q168" s="9">
        <f t="shared" si="31"/>
        <v>0.99842451344445782</v>
      </c>
    </row>
    <row r="169" spans="1:17" x14ac:dyDescent="0.15">
      <c r="A169" s="1">
        <v>42528</v>
      </c>
      <c r="B169" s="4">
        <f>IFERROR((全价!B169+IF(利息!B169&lt;利息!B168,参数!B$3*100,0))/全价!B168-1,"")</f>
        <v>-2.2975899812838207E-4</v>
      </c>
      <c r="C169" s="4">
        <f>IFERROR((全价!C169+IF(利息!C169&lt;利息!C168,参数!C$3*100,0))/全价!C168-1,"")</f>
        <v>3.3098198216841013E-5</v>
      </c>
      <c r="D169" s="4">
        <f>IFERROR((全价!D169+IF(利息!D169&lt;利息!D168,参数!D$3*100,0))/全价!D168-1,"")</f>
        <v>2.1124724163845698E-4</v>
      </c>
      <c r="E169" s="4">
        <f>IFERROR((全价!E169+IF(利息!E169&lt;利息!E168,参数!E$3*100,0))/全价!E168-1,"")</f>
        <v>1.2988927043000587E-3</v>
      </c>
      <c r="F169" s="4">
        <f>IFERROR((全价!F169+IF(利息!F169&lt;利息!F168,参数!F$3*100,0))/全价!F168-1,"")</f>
        <v>9.0594305907698569E-4</v>
      </c>
      <c r="H169" s="3">
        <f t="shared" si="24"/>
        <v>4.4388444102079206E-4</v>
      </c>
      <c r="I169" s="9">
        <f t="shared" si="25"/>
        <v>0.94554837822093074</v>
      </c>
      <c r="J169" s="9">
        <f ca="1">IFERROR(AVERAGE(OFFSET(I169,0,0,-参数!B$9,1)),AVERAGE(I$3:I169))</f>
        <v>0.95315002206537636</v>
      </c>
      <c r="K169" s="9" t="str">
        <f t="shared" ca="1" si="23"/>
        <v>卖</v>
      </c>
      <c r="L169" s="9">
        <f t="shared" ca="1" si="26"/>
        <v>1.0329358561916093</v>
      </c>
      <c r="M169" s="9">
        <f t="shared" si="27"/>
        <v>0.90646465969864176</v>
      </c>
      <c r="N169" s="9">
        <f t="shared" si="28"/>
        <v>0.88882501470876596</v>
      </c>
      <c r="O169" s="9">
        <f t="shared" si="29"/>
        <v>0.91563385418626908</v>
      </c>
      <c r="P169" s="9">
        <f t="shared" si="30"/>
        <v>1.0141645619791502</v>
      </c>
      <c r="Q169" s="9">
        <f t="shared" si="31"/>
        <v>0.99932902920242517</v>
      </c>
    </row>
    <row r="170" spans="1:17" x14ac:dyDescent="0.15">
      <c r="A170" s="1">
        <v>42529</v>
      </c>
      <c r="B170" s="4">
        <f>IFERROR((全价!B170+IF(利息!B170&lt;利息!B169,参数!B$3*100,0))/全价!B169-1,"")</f>
        <v>2.1755517015265013E-4</v>
      </c>
      <c r="C170" s="4">
        <f>IFERROR((全价!C170+IF(利息!C170&lt;利息!C169,参数!C$3*100,0))/全价!C169-1,"")</f>
        <v>-6.7573251473107554E-5</v>
      </c>
      <c r="D170" s="4">
        <f>IFERROR((全价!D170+IF(利息!D170&lt;利息!D169,参数!D$3*100,0))/全价!D169-1,"")</f>
        <v>5.355600942560379E-4</v>
      </c>
      <c r="E170" s="4">
        <f>IFERROR((全价!E170+IF(利息!E170&lt;利息!E169,参数!E$3*100,0))/全价!E169-1,"")</f>
        <v>2.0001485667437979E-3</v>
      </c>
      <c r="F170" s="4">
        <f>IFERROR((全价!F170+IF(利息!F170&lt;利息!F169,参数!F$3*100,0))/全价!F169-1,"")</f>
        <v>1.719845437122336E-3</v>
      </c>
      <c r="H170" s="3">
        <f t="shared" si="24"/>
        <v>8.8110720336034289E-4</v>
      </c>
      <c r="I170" s="9">
        <f t="shared" si="25"/>
        <v>0.94638150770810692</v>
      </c>
      <c r="J170" s="9">
        <f ca="1">IFERROR(AVERAGE(OFFSET(I170,0,0,-参数!B$9,1)),AVERAGE(I$3:I170))</f>
        <v>0.95288662365008714</v>
      </c>
      <c r="K170" s="9" t="str">
        <f t="shared" ca="1" si="23"/>
        <v>卖</v>
      </c>
      <c r="L170" s="9">
        <f t="shared" ca="1" si="26"/>
        <v>1.0350018813639092</v>
      </c>
      <c r="M170" s="9">
        <f t="shared" si="27"/>
        <v>0.90666186577191987</v>
      </c>
      <c r="N170" s="9">
        <f t="shared" si="28"/>
        <v>0.88876495391253141</v>
      </c>
      <c r="O170" s="9">
        <f t="shared" si="29"/>
        <v>0.91612423113952113</v>
      </c>
      <c r="P170" s="9">
        <f t="shared" si="30"/>
        <v>1.0161930417742351</v>
      </c>
      <c r="Q170" s="9">
        <f t="shared" si="31"/>
        <v>1.0010477206734829</v>
      </c>
    </row>
    <row r="171" spans="1:17" x14ac:dyDescent="0.15">
      <c r="A171" s="1">
        <v>42534</v>
      </c>
      <c r="B171" s="4">
        <f>IFERROR((全价!B171+IF(利息!B171&lt;利息!B170,参数!B$3*100,0))/全价!B170-1,"")</f>
        <v>6.4026958719454186E-4</v>
      </c>
      <c r="C171" s="4">
        <f>IFERROR((全价!C171+IF(利息!C171&lt;利息!C170,参数!C$3*100,0))/全价!C170-1,"")</f>
        <v>2.6617385428018281E-4</v>
      </c>
      <c r="D171" s="4">
        <f>IFERROR((全价!D171+IF(利息!D171&lt;利息!D170,参数!D$3*100,0))/全价!D170-1,"")</f>
        <v>6.2320274102622975E-4</v>
      </c>
      <c r="E171" s="4">
        <f>IFERROR((全价!E171+IF(利息!E171&lt;利息!E170,参数!E$3*100,0))/全价!E170-1,"")</f>
        <v>3.9676002196593618E-3</v>
      </c>
      <c r="F171" s="4">
        <f>IFERROR((全价!F171+IF(利息!F171&lt;利息!F170,参数!F$3*100,0))/全价!F170-1,"")</f>
        <v>2.0778746183713892E-3</v>
      </c>
      <c r="H171" s="3">
        <f t="shared" si="24"/>
        <v>1.515024204106341E-3</v>
      </c>
      <c r="I171" s="9">
        <f t="shared" si="25"/>
        <v>0.94781529859860347</v>
      </c>
      <c r="J171" s="9">
        <f ca="1">IFERROR(AVERAGE(OFFSET(I171,0,0,-参数!B$9,1)),AVERAGE(I$3:I171))</f>
        <v>0.9526537949271372</v>
      </c>
      <c r="K171" s="9" t="str">
        <f t="shared" ca="1" si="23"/>
        <v>卖</v>
      </c>
      <c r="L171" s="9">
        <f t="shared" ca="1" si="26"/>
        <v>1.0391083550557565</v>
      </c>
      <c r="M171" s="9">
        <f t="shared" si="27"/>
        <v>0.9072423737904427</v>
      </c>
      <c r="N171" s="9">
        <f t="shared" si="28"/>
        <v>0.8890015199058634</v>
      </c>
      <c r="O171" s="9">
        <f t="shared" si="29"/>
        <v>0.91669516227148784</v>
      </c>
      <c r="P171" s="9">
        <f t="shared" si="30"/>
        <v>1.0202248895099948</v>
      </c>
      <c r="Q171" s="9">
        <f t="shared" si="31"/>
        <v>1.0031277723240488</v>
      </c>
    </row>
    <row r="172" spans="1:17" x14ac:dyDescent="0.15">
      <c r="A172" s="1">
        <v>42535</v>
      </c>
      <c r="B172" s="4">
        <f>IFERROR((全价!B172+IF(利息!B172&lt;利息!B171,参数!B$3*100,0))/全价!B171-1,"")</f>
        <v>1.0562280717896222E-4</v>
      </c>
      <c r="C172" s="4">
        <f>IFERROR((全价!C172+IF(利息!C172&lt;利息!C171,参数!C$3*100,0))/全价!C171-1,"")</f>
        <v>-6.7146203619827816E-4</v>
      </c>
      <c r="D172" s="4">
        <f>IFERROR((全价!D172+IF(利息!D172&lt;利息!D171,参数!D$3*100,0))/全价!D171-1,"")</f>
        <v>4.2694606632642795E-4</v>
      </c>
      <c r="E172" s="4">
        <f>IFERROR((全价!E172+IF(利息!E172&lt;利息!E171,参数!E$3*100,0))/全价!E171-1,"")</f>
        <v>3.9108971816914639E-4</v>
      </c>
      <c r="F172" s="4">
        <f>IFERROR((全价!F172+IF(利息!F172&lt;利息!F171,参数!F$3*100,0))/全价!F171-1,"")</f>
        <v>1.7133325569043123E-3</v>
      </c>
      <c r="H172" s="3">
        <f t="shared" si="24"/>
        <v>3.9310582247611416E-4</v>
      </c>
      <c r="I172" s="9">
        <f t="shared" si="25"/>
        <v>0.94818789031111461</v>
      </c>
      <c r="J172" s="9">
        <f ca="1">IFERROR(AVERAGE(OFFSET(I172,0,0,-参数!B$9,1)),AVERAGE(I$3:I172))</f>
        <v>0.952436434496305</v>
      </c>
      <c r="K172" s="9" t="str">
        <f t="shared" ca="1" si="23"/>
        <v>卖</v>
      </c>
      <c r="L172" s="9">
        <f t="shared" ca="1" si="26"/>
        <v>1.0395147396494824</v>
      </c>
      <c r="M172" s="9">
        <f t="shared" si="27"/>
        <v>0.90733819927675419</v>
      </c>
      <c r="N172" s="9">
        <f t="shared" si="28"/>
        <v>0.8884045891351241</v>
      </c>
      <c r="O172" s="9">
        <f t="shared" si="29"/>
        <v>0.91708654166504011</v>
      </c>
      <c r="P172" s="9">
        <f t="shared" si="30"/>
        <v>1.0206238889745025</v>
      </c>
      <c r="Q172" s="9">
        <f t="shared" si="31"/>
        <v>1.0048464637951064</v>
      </c>
    </row>
    <row r="173" spans="1:17" x14ac:dyDescent="0.15">
      <c r="A173" s="1">
        <v>42536</v>
      </c>
      <c r="B173" s="4">
        <f>IFERROR((全价!B173+IF(利息!B173&lt;利息!B172,参数!B$3*100,0))/全价!B172-1,"")</f>
        <v>3.345899589338952E-3</v>
      </c>
      <c r="C173" s="4">
        <f>IFERROR((全价!C173+IF(利息!C173&lt;利息!C172,参数!C$3*100,0))/全价!C172-1,"")</f>
        <v>1.2417287071122551E-3</v>
      </c>
      <c r="D173" s="4">
        <f>IFERROR((全价!D173+IF(利息!D173&lt;利息!D172,参数!D$3*100,0))/全价!D172-1,"")</f>
        <v>5.2844190377494549E-3</v>
      </c>
      <c r="E173" s="4">
        <f>IFERROR((全价!E173+IF(利息!E173&lt;利息!E172,参数!E$3*100,0))/全价!E172-1,"")</f>
        <v>3.384474066945975E-3</v>
      </c>
      <c r="F173" s="4">
        <f>IFERROR((全价!F173+IF(利息!F173&lt;利息!F172,参数!F$3*100,0))/全价!F172-1,"")</f>
        <v>5.2552408811621376E-3</v>
      </c>
      <c r="H173" s="3">
        <f t="shared" si="24"/>
        <v>3.702352456461755E-3</v>
      </c>
      <c r="I173" s="9">
        <f t="shared" si="25"/>
        <v>0.95169841607599515</v>
      </c>
      <c r="J173" s="9">
        <f ca="1">IFERROR(AVERAGE(OFFSET(I173,0,0,-参数!B$9,1)),AVERAGE(I$3:I173))</f>
        <v>0.95236642694333951</v>
      </c>
      <c r="K173" s="9" t="str">
        <f t="shared" ca="1" si="23"/>
        <v>卖</v>
      </c>
      <c r="L173" s="9">
        <f t="shared" ca="1" si="26"/>
        <v>1.0430329503280342</v>
      </c>
      <c r="M173" s="9">
        <f t="shared" si="27"/>
        <v>0.91037406178510583</v>
      </c>
      <c r="N173" s="9">
        <f t="shared" si="28"/>
        <v>0.88950774661698351</v>
      </c>
      <c r="O173" s="9">
        <f t="shared" si="29"/>
        <v>0.92193281124507864</v>
      </c>
      <c r="P173" s="9">
        <f t="shared" si="30"/>
        <v>1.0240781640588423</v>
      </c>
      <c r="Q173" s="9">
        <f t="shared" si="31"/>
        <v>1.0101271740109337</v>
      </c>
    </row>
    <row r="174" spans="1:17" x14ac:dyDescent="0.15">
      <c r="A174" s="1">
        <v>42537</v>
      </c>
      <c r="B174" s="4">
        <f>IFERROR((全价!B174+IF(利息!B174&lt;利息!B173,参数!B$3*100,0))/全价!B173-1,"")</f>
        <v>7.0096701412460938E-3</v>
      </c>
      <c r="C174" s="4">
        <f>IFERROR((全价!C174+IF(利息!C174&lt;利息!C173,参数!C$3*100,0))/全价!C173-1,"")</f>
        <v>-1.6811447217590647E-4</v>
      </c>
      <c r="D174" s="4">
        <f>IFERROR((全价!D174+IF(利息!D174&lt;利息!D173,参数!D$3*100,0))/全价!D173-1,"")</f>
        <v>6.2230647910097581E-3</v>
      </c>
      <c r="E174" s="4">
        <f>IFERROR((全价!E174+IF(利息!E174&lt;利息!E173,参数!E$3*100,0))/全价!E173-1,"")</f>
        <v>2.0802340978569589E-3</v>
      </c>
      <c r="F174" s="4">
        <f>IFERROR((全价!F174+IF(利息!F174&lt;利息!F173,参数!F$3*100,0))/全价!F173-1,"")</f>
        <v>1.7014604846570247E-3</v>
      </c>
      <c r="H174" s="3">
        <f t="shared" si="24"/>
        <v>3.3692630085187859E-3</v>
      </c>
      <c r="I174" s="9">
        <f t="shared" si="25"/>
        <v>0.95490493834454582</v>
      </c>
      <c r="J174" s="9">
        <f ca="1">IFERROR(AVERAGE(OFFSET(I174,0,0,-参数!B$9,1)),AVERAGE(I$3:I174))</f>
        <v>0.95233825230765534</v>
      </c>
      <c r="K174" s="9" t="str">
        <f t="shared" ca="1" si="23"/>
        <v>买</v>
      </c>
      <c r="L174" s="9">
        <f t="shared" ca="1" si="26"/>
        <v>1.045202703036495</v>
      </c>
      <c r="M174" s="9">
        <f t="shared" si="27"/>
        <v>0.91675548366336579</v>
      </c>
      <c r="N174" s="9">
        <f t="shared" si="28"/>
        <v>0.88935820749166461</v>
      </c>
      <c r="O174" s="9">
        <f t="shared" si="29"/>
        <v>0.92767005886241449</v>
      </c>
      <c r="P174" s="9">
        <f t="shared" si="30"/>
        <v>1.0262084863745884</v>
      </c>
      <c r="Q174" s="9">
        <f t="shared" si="31"/>
        <v>1.0118458654819915</v>
      </c>
    </row>
    <row r="175" spans="1:17" x14ac:dyDescent="0.15">
      <c r="A175" s="1">
        <v>42538</v>
      </c>
      <c r="B175" s="4">
        <f>IFERROR((全价!B175+IF(利息!B175&lt;利息!B174,参数!B$3*100,0))/全价!B174-1,"")</f>
        <v>2.869183994376634E-3</v>
      </c>
      <c r="C175" s="4">
        <f>IFERROR((全价!C175+IF(利息!C175&lt;利息!C174,参数!C$3*100,0))/全价!C174-1,"")</f>
        <v>-3.6936273901766459E-4</v>
      </c>
      <c r="D175" s="4">
        <f>IFERROR((全价!D175+IF(利息!D175&lt;利息!D174,参数!D$3*100,0))/全价!D174-1,"")</f>
        <v>2.7696546659017329E-3</v>
      </c>
      <c r="E175" s="4">
        <f>IFERROR((全价!E175+IF(利息!E175&lt;利息!E174,参数!E$3*100,0))/全价!E174-1,"")</f>
        <v>-9.013307883993793E-4</v>
      </c>
      <c r="F175" s="4">
        <f>IFERROR((全价!F175+IF(利息!F175&lt;利息!F174,参数!F$3*100,0))/全价!F174-1,"")</f>
        <v>-1.8217471025927523E-3</v>
      </c>
      <c r="H175" s="3">
        <f t="shared" si="24"/>
        <v>5.0927960605371412E-4</v>
      </c>
      <c r="I175" s="9">
        <f t="shared" si="25"/>
        <v>0.95539125195536467</v>
      </c>
      <c r="J175" s="9">
        <f ca="1">IFERROR(AVERAGE(OFFSET(I175,0,0,-参数!B$9,1)),AVERAGE(I$3:I175))</f>
        <v>0.95237733781970602</v>
      </c>
      <c r="K175" s="9" t="str">
        <f t="shared" ca="1" si="23"/>
        <v>买</v>
      </c>
      <c r="L175" s="9">
        <f t="shared" ca="1" si="26"/>
        <v>1.0448166441032727</v>
      </c>
      <c r="M175" s="9">
        <f t="shared" si="27"/>
        <v>0.9193858238238497</v>
      </c>
      <c r="N175" s="9">
        <f t="shared" si="28"/>
        <v>0.88902971170817768</v>
      </c>
      <c r="O175" s="9">
        <f t="shared" si="29"/>
        <v>0.93023938456936006</v>
      </c>
      <c r="P175" s="9">
        <f t="shared" si="30"/>
        <v>1.0252835330705024</v>
      </c>
      <c r="Q175" s="9">
        <f t="shared" si="31"/>
        <v>1.0100025382082793</v>
      </c>
    </row>
    <row r="176" spans="1:17" x14ac:dyDescent="0.15">
      <c r="A176" s="1">
        <v>42541</v>
      </c>
      <c r="B176" s="4">
        <f>IFERROR((全价!B176+IF(利息!B176&lt;利息!B175,参数!B$3*100,0))/全价!B175-1,"")</f>
        <v>3.6207802879706374E-3</v>
      </c>
      <c r="C176" s="4">
        <f>IFERROR((全价!C176+IF(利息!C176&lt;利息!C175,参数!C$3*100,0))/全价!C175-1,"")</f>
        <v>-1.3787284262045674E-6</v>
      </c>
      <c r="D176" s="4">
        <f>IFERROR((全价!D176+IF(利息!D176&lt;利息!D175,参数!D$3*100,0))/全价!D175-1,"")</f>
        <v>2.1135620474346251E-3</v>
      </c>
      <c r="E176" s="4">
        <f>IFERROR((全价!E176+IF(利息!E176&lt;利息!E175,参数!E$3*100,0))/全价!E175-1,"")</f>
        <v>-7.1981015517419422E-4</v>
      </c>
      <c r="F176" s="4">
        <f>IFERROR((全价!F176+IF(利息!F176&lt;利息!F175,参数!F$3*100,0))/全价!F175-1,"")</f>
        <v>3.6910016031144188E-4</v>
      </c>
      <c r="H176" s="3">
        <f t="shared" si="24"/>
        <v>1.076450722423261E-3</v>
      </c>
      <c r="I176" s="9">
        <f t="shared" si="25"/>
        <v>0.95641968355872886</v>
      </c>
      <c r="J176" s="9">
        <f ca="1">IFERROR(AVERAGE(OFFSET(I176,0,0,-参数!B$9,1)),AVERAGE(I$3:I176))</f>
        <v>0.95244675537528389</v>
      </c>
      <c r="K176" s="9" t="str">
        <f t="shared" ca="1" si="23"/>
        <v>买</v>
      </c>
      <c r="L176" s="9">
        <f t="shared" ca="1" si="26"/>
        <v>1.0448152035848652</v>
      </c>
      <c r="M176" s="9">
        <f t="shared" si="27"/>
        <v>0.92271471789179071</v>
      </c>
      <c r="N176" s="9">
        <f t="shared" si="28"/>
        <v>0.88902848597764239</v>
      </c>
      <c r="O176" s="9">
        <f t="shared" si="29"/>
        <v>0.93220550322761475</v>
      </c>
      <c r="P176" s="9">
        <f t="shared" si="30"/>
        <v>1.0245455235714653</v>
      </c>
      <c r="Q176" s="9">
        <f t="shared" si="31"/>
        <v>1.0103753303070471</v>
      </c>
    </row>
    <row r="177" spans="1:17" x14ac:dyDescent="0.15">
      <c r="A177" s="1">
        <v>42542</v>
      </c>
      <c r="B177" s="4">
        <f>IFERROR((全价!B177+IF(利息!B177&lt;利息!B176,参数!B$3*100,0))/全价!B176-1,"")</f>
        <v>-1.214613287899402E-3</v>
      </c>
      <c r="C177" s="4">
        <f>IFERROR((全价!C177+IF(利息!C177&lt;利息!C176,参数!C$3*100,0))/全价!C176-1,"")</f>
        <v>1.3373684174222689E-4</v>
      </c>
      <c r="D177" s="4">
        <f>IFERROR((全价!D177+IF(利息!D177&lt;利息!D176,参数!D$3*100,0))/全价!D176-1,"")</f>
        <v>-2.553677563366108E-3</v>
      </c>
      <c r="E177" s="4">
        <f>IFERROR((全价!E177+IF(利息!E177&lt;利息!E176,参数!E$3*100,0))/全价!E176-1,"")</f>
        <v>7.8705096903952665E-4</v>
      </c>
      <c r="F177" s="4">
        <f>IFERROR((全价!F177+IF(利息!F177&lt;利息!F176,参数!F$3*100,0))/全价!F176-1,"")</f>
        <v>3.9159303025115832E-4</v>
      </c>
      <c r="H177" s="3">
        <f t="shared" si="24"/>
        <v>-4.9118200204651958E-4</v>
      </c>
      <c r="I177" s="9">
        <f t="shared" si="25"/>
        <v>0.95594990742376174</v>
      </c>
      <c r="J177" s="9">
        <f ca="1">IFERROR(AVERAGE(OFFSET(I177,0,0,-参数!B$9,1)),AVERAGE(I$3:I177))</f>
        <v>0.95251064563011656</v>
      </c>
      <c r="K177" s="9" t="str">
        <f t="shared" ca="1" si="23"/>
        <v>买</v>
      </c>
      <c r="L177" s="9">
        <f t="shared" ca="1" si="26"/>
        <v>1.044954933870397</v>
      </c>
      <c r="M177" s="9">
        <f t="shared" si="27"/>
        <v>0.92159397633449902</v>
      </c>
      <c r="N177" s="9">
        <f t="shared" si="28"/>
        <v>0.88914738183957587</v>
      </c>
      <c r="O177" s="9">
        <f t="shared" si="29"/>
        <v>0.92982495094957596</v>
      </c>
      <c r="P177" s="9">
        <f t="shared" si="30"/>
        <v>1.0253518931186174</v>
      </c>
      <c r="Q177" s="9">
        <f t="shared" si="31"/>
        <v>1.010770986244333</v>
      </c>
    </row>
    <row r="178" spans="1:17" x14ac:dyDescent="0.15">
      <c r="A178" s="1">
        <v>42543</v>
      </c>
      <c r="B178" s="4">
        <f>IFERROR((全价!B178+IF(利息!B178&lt;利息!B177,参数!B$3*100,0))/全价!B177-1,"")</f>
        <v>5.4400077154670434E-4</v>
      </c>
      <c r="C178" s="4">
        <f>IFERROR((全价!C178+IF(利息!C178&lt;利息!C177,参数!C$3*100,0))/全价!C177-1,"")</f>
        <v>8.3815594663372295E-4</v>
      </c>
      <c r="D178" s="4">
        <f>IFERROR((全价!D178+IF(利息!D178&lt;利息!D177,参数!D$3*100,0))/全价!D177-1,"")</f>
        <v>-4.9588314892101693E-6</v>
      </c>
      <c r="E178" s="4">
        <f>IFERROR((全价!E178+IF(利息!E178&lt;利息!E177,参数!E$3*100,0))/全价!E177-1,"")</f>
        <v>2.898097188301918E-4</v>
      </c>
      <c r="F178" s="4">
        <f>IFERROR((全价!F178+IF(利息!F178&lt;利息!F177,参数!F$3*100,0))/全价!F177-1,"")</f>
        <v>4.9212720605540383E-4</v>
      </c>
      <c r="H178" s="3">
        <f t="shared" si="24"/>
        <v>4.3182696231536255E-4</v>
      </c>
      <c r="I178" s="9">
        <f t="shared" si="25"/>
        <v>0.95636271236841019</v>
      </c>
      <c r="J178" s="9">
        <f ca="1">IFERROR(AVERAGE(OFFSET(I178,0,0,-参数!B$9,1)),AVERAGE(I$3:I178))</f>
        <v>0.9525545129758165</v>
      </c>
      <c r="K178" s="9" t="str">
        <f t="shared" ca="1" si="23"/>
        <v>买</v>
      </c>
      <c r="L178" s="9">
        <f t="shared" ca="1" si="26"/>
        <v>1.0458307690621846</v>
      </c>
      <c r="M178" s="9">
        <f t="shared" si="27"/>
        <v>0.92209532416867779</v>
      </c>
      <c r="N178" s="9">
        <f t="shared" si="28"/>
        <v>0.88989262600509855</v>
      </c>
      <c r="O178" s="9">
        <f t="shared" si="29"/>
        <v>0.92982034010432979</v>
      </c>
      <c r="P178" s="9">
        <f t="shared" si="30"/>
        <v>1.0256490500624642</v>
      </c>
      <c r="Q178" s="9">
        <f t="shared" si="31"/>
        <v>1.0112684141457553</v>
      </c>
    </row>
    <row r="179" spans="1:17" x14ac:dyDescent="0.15">
      <c r="A179" s="1">
        <v>42544</v>
      </c>
      <c r="B179" s="4">
        <f>IFERROR((全价!B179+IF(利息!B179&lt;利息!B178,参数!B$3*100,0))/全价!B178-1,"")</f>
        <v>-1.1597031762300425E-4</v>
      </c>
      <c r="C179" s="4">
        <f>IFERROR((全价!C179+IF(利息!C179&lt;利息!C178,参数!C$3*100,0))/全价!C178-1,"")</f>
        <v>-1.5757358714068026E-3</v>
      </c>
      <c r="D179" s="4">
        <f>IFERROR((全价!D179+IF(利息!D179&lt;利息!D178,参数!D$3*100,0))/全价!D178-1,"")</f>
        <v>1.1662062709107968E-3</v>
      </c>
      <c r="E179" s="4">
        <f>IFERROR((全价!E179+IF(利息!E179&lt;利息!E178,参数!E$3*100,0))/全价!E178-1,"")</f>
        <v>2.8972575349084373E-4</v>
      </c>
      <c r="F179" s="4">
        <f>IFERROR((全价!F179+IF(利息!F179&lt;利息!F178,参数!F$3*100,0))/全价!F178-1,"")</f>
        <v>3.9124720178285166E-4</v>
      </c>
      <c r="H179" s="3">
        <f t="shared" si="24"/>
        <v>3.1094607430937063E-5</v>
      </c>
      <c r="I179" s="9">
        <f t="shared" si="25"/>
        <v>0.95639245009151286</v>
      </c>
      <c r="J179" s="9">
        <f ca="1">IFERROR(AVERAGE(OFFSET(I179,0,0,-参数!B$9,1)),AVERAGE(I$3:I179))</f>
        <v>0.95253766040656651</v>
      </c>
      <c r="K179" s="9" t="str">
        <f t="shared" ca="1" si="23"/>
        <v>买</v>
      </c>
      <c r="L179" s="9">
        <f t="shared" ca="1" si="26"/>
        <v>1.0441828160039524</v>
      </c>
      <c r="M179" s="9">
        <f t="shared" si="27"/>
        <v>0.92198838848105524</v>
      </c>
      <c r="N179" s="9">
        <f t="shared" si="28"/>
        <v>0.8884903902726019</v>
      </c>
      <c r="O179" s="9">
        <f t="shared" si="29"/>
        <v>0.93090470241577983</v>
      </c>
      <c r="P179" s="9">
        <f t="shared" si="30"/>
        <v>1.0259462070063108</v>
      </c>
      <c r="Q179" s="9">
        <f t="shared" si="31"/>
        <v>1.0116640700830413</v>
      </c>
    </row>
    <row r="180" spans="1:17" x14ac:dyDescent="0.15">
      <c r="A180" s="1">
        <v>42545</v>
      </c>
      <c r="B180" s="4">
        <f>IFERROR((全价!B180+IF(利息!B180&lt;利息!B179,参数!B$3*100,0))/全价!B179-1,"")</f>
        <v>-7.7573559315913254E-4</v>
      </c>
      <c r="C180" s="4">
        <f>IFERROR((全价!C180+IF(利息!C180&lt;利息!C179,参数!C$3*100,0))/全价!C179-1,"")</f>
        <v>-3.3909715726768708E-3</v>
      </c>
      <c r="D180" s="4">
        <f>IFERROR((全价!D180+IF(利息!D180&lt;利息!D179,参数!D$3*100,0))/全价!D179-1,"")</f>
        <v>-1.0684084414462891E-3</v>
      </c>
      <c r="E180" s="4">
        <f>IFERROR((全价!E180+IF(利息!E180&lt;利息!E179,参数!E$3*100,0))/全价!E179-1,"")</f>
        <v>9.1107995610517634E-5</v>
      </c>
      <c r="F180" s="4">
        <f>IFERROR((全价!F180+IF(利息!F180&lt;利息!F179,参数!F$3*100,0))/全价!F179-1,"")</f>
        <v>1.8989703666916213E-4</v>
      </c>
      <c r="H180" s="3">
        <f>AVERAGE(B180:F180)</f>
        <v>-9.9082211500052249E-4</v>
      </c>
      <c r="I180" s="9">
        <f t="shared" si="25"/>
        <v>0.95544483530134261</v>
      </c>
      <c r="J180" s="9">
        <f ca="1">IFERROR(AVERAGE(OFFSET(I180,0,0,-参数!B$9,1)),AVERAGE(I$3:I180))</f>
        <v>0.95249590733907974</v>
      </c>
      <c r="K180" s="9" t="str">
        <f t="shared" ca="1" si="23"/>
        <v>买</v>
      </c>
      <c r="L180" s="9">
        <f t="shared" ca="1" si="26"/>
        <v>1.0406420217582053</v>
      </c>
      <c r="M180" s="9">
        <f t="shared" si="27"/>
        <v>0.92127316927163105</v>
      </c>
      <c r="N180" s="9">
        <f t="shared" si="28"/>
        <v>0.88547754461659089</v>
      </c>
      <c r="O180" s="9">
        <f t="shared" si="29"/>
        <v>0.92991011597353679</v>
      </c>
      <c r="P180" s="9">
        <f t="shared" si="30"/>
        <v>1.0260396789088353</v>
      </c>
      <c r="Q180" s="9">
        <f t="shared" si="31"/>
        <v>1.0118561820920546</v>
      </c>
    </row>
    <row r="181" spans="1:17" x14ac:dyDescent="0.15">
      <c r="A181" s="1">
        <v>42548</v>
      </c>
      <c r="B181" s="4">
        <f>IFERROR((全价!B181+IF(利息!B181&lt;利息!B180,参数!B$3*100,0))/全价!B180-1,"")</f>
        <v>-1.8089425072753684E-5</v>
      </c>
      <c r="C181" s="4">
        <f>IFERROR((全价!C181+IF(利息!C181&lt;利息!C180,参数!C$3*100,0))/全价!C180-1,"")</f>
        <v>6.0785210446456794E-3</v>
      </c>
      <c r="D181" s="4">
        <f>IFERROR((全价!D181+IF(利息!D181&lt;利息!D180,参数!D$3*100,0))/全价!D180-1,"")</f>
        <v>-2.2779368833558689E-4</v>
      </c>
      <c r="E181" s="4">
        <f>IFERROR((全价!E181+IF(利息!E181&lt;利息!E180,参数!E$3*100,0))/全价!E180-1,"")</f>
        <v>-5.2076393213473793E-4</v>
      </c>
      <c r="F181" s="4">
        <f>IFERROR((全价!F181+IF(利息!F181&lt;利息!F180,参数!F$3*100,0))/全价!F180-1,"")</f>
        <v>-7.3795023437761564E-4</v>
      </c>
      <c r="H181" s="3">
        <f t="shared" si="24"/>
        <v>9.1478475294499702E-4</v>
      </c>
      <c r="I181" s="9">
        <f t="shared" si="25"/>
        <v>0.9563188616689563</v>
      </c>
      <c r="J181" s="9">
        <f ca="1">IFERROR(AVERAGE(OFFSET(I181,0,0,-参数!B$9,1)),AVERAGE(I$3:I181))</f>
        <v>0.95247856249130491</v>
      </c>
      <c r="K181" s="9" t="str">
        <f t="shared" ca="1" si="23"/>
        <v>买</v>
      </c>
      <c r="L181" s="9">
        <f t="shared" ca="1" si="26"/>
        <v>1.0469675861874053</v>
      </c>
      <c r="M181" s="9">
        <f t="shared" si="27"/>
        <v>0.92125650396966396</v>
      </c>
      <c r="N181" s="9">
        <f t="shared" si="28"/>
        <v>0.89085993850610401</v>
      </c>
      <c r="O181" s="9">
        <f t="shared" si="29"/>
        <v>0.92969828831839862</v>
      </c>
      <c r="P181" s="9">
        <f t="shared" si="30"/>
        <v>1.0255053544511206</v>
      </c>
      <c r="Q181" s="9">
        <f t="shared" si="31"/>
        <v>1.0111094825853233</v>
      </c>
    </row>
    <row r="182" spans="1:17" x14ac:dyDescent="0.15">
      <c r="A182" s="1">
        <v>42549</v>
      </c>
      <c r="B182" s="4">
        <f>IFERROR((全价!B182+IF(利息!B182&lt;利息!B181,参数!B$3*100,0))/全价!B181-1,"")</f>
        <v>6.5424604173602852E-4</v>
      </c>
      <c r="C182" s="4">
        <f>IFERROR((全价!C182+IF(利息!C182&lt;利息!C181,参数!C$3*100,0))/全价!C181-1,"")</f>
        <v>-7.3753860789005365E-5</v>
      </c>
      <c r="D182" s="4">
        <f>IFERROR((全价!D182+IF(利息!D182&lt;利息!D181,参数!D$3*100,0))/全价!D181-1,"")</f>
        <v>6.3394169953556734E-4</v>
      </c>
      <c r="E182" s="4">
        <f>IFERROR((全价!E182+IF(利息!E182&lt;利息!E181,参数!E$3*100,0))/全价!E181-1,"")</f>
        <v>9.1147161854321368E-5</v>
      </c>
      <c r="F182" s="4">
        <f>IFERROR((全价!F182+IF(利息!F182&lt;利息!F181,参数!F$3*100,0))/全价!F181-1,"")</f>
        <v>8.9347441036835562E-5</v>
      </c>
      <c r="H182" s="3">
        <f t="shared" si="24"/>
        <v>2.7898569667474951E-4</v>
      </c>
      <c r="I182" s="9">
        <f t="shared" si="25"/>
        <v>0.95658566095282216</v>
      </c>
      <c r="J182" s="9">
        <f ca="1">IFERROR(AVERAGE(OFFSET(I182,0,0,-参数!B$9,1)),AVERAGE(I$3:I182))</f>
        <v>0.95243964054369834</v>
      </c>
      <c r="K182" s="9" t="str">
        <f t="shared" ca="1" si="23"/>
        <v>买</v>
      </c>
      <c r="L182" s="9">
        <f t="shared" ca="1" si="26"/>
        <v>1.0468903682858031</v>
      </c>
      <c r="M182" s="9">
        <f t="shared" si="27"/>
        <v>0.92185923239080969</v>
      </c>
      <c r="N182" s="9">
        <f t="shared" si="28"/>
        <v>0.89079423414621695</v>
      </c>
      <c r="O182" s="9">
        <f t="shared" si="29"/>
        <v>0.93028766283135045</v>
      </c>
      <c r="P182" s="9">
        <f t="shared" si="30"/>
        <v>1.0255988263536453</v>
      </c>
      <c r="Q182" s="9">
        <f t="shared" si="31"/>
        <v>1.0111998226302004</v>
      </c>
    </row>
    <row r="183" spans="1:17" x14ac:dyDescent="0.15">
      <c r="A183" s="1">
        <v>42550</v>
      </c>
      <c r="B183" s="4">
        <f>IFERROR((全价!B183+IF(利息!B183&lt;利息!B182,参数!B$3*100,0))/全价!B182-1,"")</f>
        <v>4.3929357495484656E-3</v>
      </c>
      <c r="C183" s="4">
        <f>IFERROR((全价!C183+IF(利息!C183&lt;利息!C182,参数!C$3*100,0))/全价!C182-1,"")</f>
        <v>1.2448763628536419E-3</v>
      </c>
      <c r="D183" s="4">
        <f>IFERROR((全价!D183+IF(利息!D183&lt;利息!D182,参数!D$3*100,0))/全价!D182-1,"")</f>
        <v>6.8056722973890427E-3</v>
      </c>
      <c r="E183" s="4">
        <f>IFERROR((全价!E183+IF(利息!E183&lt;利息!E182,参数!E$3*100,0))/全价!E182-1,"")</f>
        <v>1.9043939810270416E-4</v>
      </c>
      <c r="F183" s="4">
        <f>IFERROR((全价!F183+IF(利息!F183&lt;利息!F182,参数!F$3*100,0))/全价!F182-1,"")</f>
        <v>1.0957870654662027E-3</v>
      </c>
      <c r="H183" s="3">
        <f t="shared" si="24"/>
        <v>2.7459421746720116E-3</v>
      </c>
      <c r="I183" s="9">
        <f t="shared" si="25"/>
        <v>0.95921238986291901</v>
      </c>
      <c r="J183" s="9">
        <f ca="1">IFERROR(AVERAGE(OFFSET(I183,0,0,-参数!B$9,1)),AVERAGE(I$3:I183))</f>
        <v>0.95244482954349963</v>
      </c>
      <c r="K183" s="9" t="str">
        <f t="shared" ca="1" si="23"/>
        <v>买</v>
      </c>
      <c r="L183" s="9">
        <f t="shared" ca="1" si="26"/>
        <v>1.0481936173597812</v>
      </c>
      <c r="M183" s="9">
        <f t="shared" si="27"/>
        <v>0.92590890076883059</v>
      </c>
      <c r="N183" s="9">
        <f t="shared" si="28"/>
        <v>0.89190316283247184</v>
      </c>
      <c r="O183" s="9">
        <f t="shared" si="29"/>
        <v>0.93661889580688462</v>
      </c>
      <c r="P183" s="9">
        <f t="shared" si="30"/>
        <v>1.025794140776831</v>
      </c>
      <c r="Q183" s="9">
        <f t="shared" si="31"/>
        <v>1.0123078823164402</v>
      </c>
    </row>
    <row r="184" spans="1:17" x14ac:dyDescent="0.15">
      <c r="A184" s="1">
        <v>42551</v>
      </c>
      <c r="B184" s="4">
        <f>IFERROR((全价!B184+IF(利息!B184&lt;利息!B183,参数!B$3*100,0))/全价!B183-1,"")</f>
        <v>1.6855929648467383E-2</v>
      </c>
      <c r="C184" s="4">
        <f>IFERROR((全价!C184+IF(利息!C184&lt;利息!C183,参数!C$3*100,0))/全价!C183-1,"")</f>
        <v>5.5235661129069413E-3</v>
      </c>
      <c r="D184" s="4">
        <f>IFERROR((全价!D184+IF(利息!D184&lt;利息!D183,参数!D$3*100,0))/全价!D183-1,"")</f>
        <v>1.7646431967789145E-2</v>
      </c>
      <c r="E184" s="4">
        <f>IFERROR((全价!E184+IF(利息!E184&lt;利息!E183,参数!E$3*100,0))/全价!E183-1,"")</f>
        <v>2.5731624057163671E-3</v>
      </c>
      <c r="F184" s="4">
        <f>IFERROR((全价!F184+IF(利息!F184&lt;利息!F183,参数!F$3*100,0))/全价!F183-1,"")</f>
        <v>3.2058141498174653E-3</v>
      </c>
      <c r="H184" s="3">
        <f t="shared" si="24"/>
        <v>9.1609808569394595E-3</v>
      </c>
      <c r="I184" s="9">
        <f t="shared" si="25"/>
        <v>0.96799971620419245</v>
      </c>
      <c r="J184" s="9">
        <f ca="1">IFERROR(AVERAGE(OFFSET(I184,0,0,-参数!B$9,1)),AVERAGE(I$3:I184))</f>
        <v>0.95248631468244627</v>
      </c>
      <c r="K184" s="9" t="str">
        <f t="shared" ca="1" si="23"/>
        <v>买</v>
      </c>
      <c r="L184" s="9">
        <f t="shared" ca="1" si="26"/>
        <v>1.0539833841043951</v>
      </c>
      <c r="M184" s="9">
        <f t="shared" si="27"/>
        <v>0.94151595606107974</v>
      </c>
      <c r="N184" s="9">
        <f t="shared" si="28"/>
        <v>0.89682964891868777</v>
      </c>
      <c r="O184" s="9">
        <f t="shared" si="29"/>
        <v>0.95314687743148663</v>
      </c>
      <c r="P184" s="9">
        <f t="shared" si="30"/>
        <v>1.0284336756958821</v>
      </c>
      <c r="Q184" s="9">
        <f t="shared" si="31"/>
        <v>1.0155531532495421</v>
      </c>
    </row>
    <row r="185" spans="1:17" x14ac:dyDescent="0.15">
      <c r="A185" s="1">
        <v>42552</v>
      </c>
      <c r="B185" s="4">
        <f>IFERROR((全价!B185+IF(利息!B185&lt;利息!B184,参数!B$3*100,0))/全价!B184-1,"")</f>
        <v>1.2377073724052279E-2</v>
      </c>
      <c r="C185" s="4">
        <f>IFERROR((全价!C185+IF(利息!C185&lt;利息!C184,参数!C$3*100,0))/全价!C184-1,"")</f>
        <v>1.1387151178785526E-2</v>
      </c>
      <c r="D185" s="4">
        <f>IFERROR((全价!D185+IF(利息!D185&lt;利息!D184,参数!D$3*100,0))/全价!D184-1,"")</f>
        <v>1.2874287109436278E-2</v>
      </c>
      <c r="E185" s="4">
        <f>IFERROR((全价!E185+IF(利息!E185&lt;利息!E184,参数!E$3*100,0))/全价!E184-1,"")</f>
        <v>2.8636387067366709E-3</v>
      </c>
      <c r="F185" s="4">
        <f>IFERROR((全价!F185+IF(利息!F185&lt;利息!F184,参数!F$3*100,0))/全价!F184-1,"")</f>
        <v>5.5004763565178472E-3</v>
      </c>
      <c r="H185" s="3">
        <f t="shared" si="24"/>
        <v>9.0005254151057194E-3</v>
      </c>
      <c r="I185" s="9">
        <f t="shared" si="25"/>
        <v>0.9767122222517034</v>
      </c>
      <c r="J185" s="9">
        <f ca="1">IFERROR(AVERAGE(OFFSET(I185,0,0,-参数!B$9,1)),AVERAGE(I$3:I185))</f>
        <v>0.95262552683788015</v>
      </c>
      <c r="K185" s="9" t="str">
        <f t="shared" ca="1" si="23"/>
        <v>买</v>
      </c>
      <c r="L185" s="9">
        <f t="shared" ca="1" si="26"/>
        <v>1.0659852522391198</v>
      </c>
      <c r="M185" s="9">
        <f t="shared" si="27"/>
        <v>0.95316916846161925</v>
      </c>
      <c r="N185" s="9">
        <f t="shared" si="28"/>
        <v>0.90704198371254197</v>
      </c>
      <c r="O185" s="9">
        <f t="shared" si="29"/>
        <v>0.96541796398900226</v>
      </c>
      <c r="P185" s="9">
        <f t="shared" si="30"/>
        <v>1.0313787381769162</v>
      </c>
      <c r="Q185" s="9">
        <f t="shared" si="31"/>
        <v>1.0211391793577784</v>
      </c>
    </row>
    <row r="186" spans="1:17" x14ac:dyDescent="0.15">
      <c r="A186" s="1">
        <v>42555</v>
      </c>
      <c r="B186" s="4">
        <f>IFERROR((全价!B186+IF(利息!B186&lt;利息!B185,参数!B$3*100,0))/全价!B185-1,"")</f>
        <v>-3.1019701663028698E-3</v>
      </c>
      <c r="C186" s="4">
        <f>IFERROR((全价!C186+IF(利息!C186&lt;利息!C185,参数!C$3*100,0))/全价!C185-1,"")</f>
        <v>3.4518952161315397E-3</v>
      </c>
      <c r="D186" s="4">
        <f>IFERROR((全价!D186+IF(利息!D186&lt;利息!D185,参数!D$3*100,0))/全价!D185-1,"")</f>
        <v>-2.1677463725505719E-3</v>
      </c>
      <c r="E186" s="4">
        <f>IFERROR((全价!E186+IF(利息!E186&lt;利息!E185,参数!E$3*100,0))/全价!E185-1,"")</f>
        <v>-1.9004849280047642E-3</v>
      </c>
      <c r="F186" s="4">
        <f>IFERROR((全价!F186+IF(利息!F186&lt;利息!F185,参数!F$3*100,0))/全价!F185-1,"")</f>
        <v>-1.8275580351388987E-3</v>
      </c>
      <c r="H186" s="3">
        <f t="shared" si="24"/>
        <v>-1.1091728571731129E-3</v>
      </c>
      <c r="I186" s="9">
        <f t="shared" si="25"/>
        <v>0.97562887956551259</v>
      </c>
      <c r="J186" s="9">
        <f ca="1">IFERROR(AVERAGE(OFFSET(I186,0,0,-参数!B$9,1)),AVERAGE(I$3:I186))</f>
        <v>0.95278710423972068</v>
      </c>
      <c r="K186" s="9" t="str">
        <f t="shared" ca="1" si="23"/>
        <v>买</v>
      </c>
      <c r="L186" s="9">
        <f t="shared" ca="1" si="26"/>
        <v>1.0696649216317908</v>
      </c>
      <c r="M186" s="9">
        <f t="shared" si="27"/>
        <v>0.95021246613761157</v>
      </c>
      <c r="N186" s="9">
        <f t="shared" si="28"/>
        <v>0.91017299759694981</v>
      </c>
      <c r="O186" s="9">
        <f t="shared" si="29"/>
        <v>0.9633251826995699</v>
      </c>
      <c r="P186" s="9">
        <f t="shared" si="30"/>
        <v>1.0294186184299463</v>
      </c>
      <c r="Q186" s="9">
        <f t="shared" si="31"/>
        <v>1.019272988245548</v>
      </c>
    </row>
    <row r="187" spans="1:17" x14ac:dyDescent="0.15">
      <c r="A187" s="1">
        <v>42556</v>
      </c>
      <c r="B187" s="4">
        <f>IFERROR((全价!B187+IF(利息!B187&lt;利息!B186,参数!B$3*100,0))/全价!B186-1,"")</f>
        <v>-6.7274765459092167E-3</v>
      </c>
      <c r="C187" s="4">
        <f>IFERROR((全价!C187+IF(利息!C187&lt;利息!C186,参数!C$3*100,0))/全价!C186-1,"")</f>
        <v>-2.9759493204670751E-3</v>
      </c>
      <c r="D187" s="4">
        <f>IFERROR((全价!D187+IF(利息!D187&lt;利息!D186,参数!D$3*100,0))/全价!D186-1,"")</f>
        <v>-6.0680100266319315E-3</v>
      </c>
      <c r="E187" s="4">
        <f>IFERROR((全价!E187+IF(利息!E187&lt;利息!E186,参数!E$3*100,0))/全价!E186-1,"")</f>
        <v>-2.7782295224154652E-3</v>
      </c>
      <c r="F187" s="4">
        <f>IFERROR((全价!F187+IF(利息!F187&lt;利息!F186,参数!F$3*100,0))/全价!F186-1,"")</f>
        <v>-2.1080154099044623E-3</v>
      </c>
      <c r="H187" s="3">
        <f t="shared" si="24"/>
        <v>-4.1315361650656303E-3</v>
      </c>
      <c r="I187" s="9">
        <f t="shared" si="25"/>
        <v>0.97159803356590513</v>
      </c>
      <c r="J187" s="9">
        <f ca="1">IFERROR(AVERAGE(OFFSET(I187,0,0,-参数!B$9,1)),AVERAGE(I$3:I187))</f>
        <v>0.95290797776375236</v>
      </c>
      <c r="K187" s="9" t="str">
        <f t="shared" ca="1" si="23"/>
        <v>买</v>
      </c>
      <c r="L187" s="9">
        <f t="shared" ca="1" si="26"/>
        <v>1.0664816530351333</v>
      </c>
      <c r="M187" s="9">
        <f t="shared" si="27"/>
        <v>0.94381993405804021</v>
      </c>
      <c r="N187" s="9">
        <f t="shared" si="28"/>
        <v>0.90746436888324367</v>
      </c>
      <c r="O187" s="9">
        <f t="shared" si="29"/>
        <v>0.95747971583204183</v>
      </c>
      <c r="P187" s="9">
        <f t="shared" si="30"/>
        <v>1.0265586572333001</v>
      </c>
      <c r="Q187" s="9">
        <f t="shared" si="31"/>
        <v>1.017124345079427</v>
      </c>
    </row>
    <row r="188" spans="1:17" x14ac:dyDescent="0.15">
      <c r="A188" s="1">
        <v>42557</v>
      </c>
      <c r="B188" s="4">
        <f>IFERROR((全价!B188+IF(利息!B188&lt;利息!B187,参数!B$3*100,0))/全价!B187-1,"")</f>
        <v>3.538815137005713E-3</v>
      </c>
      <c r="C188" s="4">
        <f>IFERROR((全价!C188+IF(利息!C188&lt;利息!C187,参数!C$3*100,0))/全价!C187-1,"")</f>
        <v>1.8692141173688448E-3</v>
      </c>
      <c r="D188" s="4">
        <f>IFERROR((全价!D188+IF(利息!D188&lt;利息!D187,参数!D$3*100,0))/全价!D187-1,"")</f>
        <v>2.4766379363823088E-3</v>
      </c>
      <c r="E188" s="4">
        <f>IFERROR((全价!E188+IF(利息!E188&lt;利息!E187,参数!E$3*100,0))/全价!E187-1,"")</f>
        <v>2.1744152861393751E-3</v>
      </c>
      <c r="F188" s="4">
        <f>IFERROR((全价!F188+IF(利息!F188&lt;利息!F187,参数!F$3*100,0))/全价!F187-1,"")</f>
        <v>1.589696987141842E-3</v>
      </c>
      <c r="H188" s="3">
        <f t="shared" si="24"/>
        <v>2.3297558928076167E-3</v>
      </c>
      <c r="I188" s="9">
        <f t="shared" si="25"/>
        <v>0.97386161981004571</v>
      </c>
      <c r="J188" s="9">
        <f ca="1">IFERROR(AVERAGE(OFFSET(I188,0,0,-参数!B$9,1)),AVERAGE(I$3:I188))</f>
        <v>0.95312211820143633</v>
      </c>
      <c r="K188" s="9" t="str">
        <f t="shared" ca="1" si="23"/>
        <v>买</v>
      </c>
      <c r="L188" s="9">
        <f t="shared" ca="1" si="26"/>
        <v>1.0684751355969015</v>
      </c>
      <c r="M188" s="9">
        <f t="shared" si="27"/>
        <v>0.94715993832729251</v>
      </c>
      <c r="N188" s="9">
        <f t="shared" si="28"/>
        <v>0.90916061409256943</v>
      </c>
      <c r="O188" s="9">
        <f t="shared" si="29"/>
        <v>0.95985104641958807</v>
      </c>
      <c r="P188" s="9">
        <f t="shared" si="30"/>
        <v>1.0287908220697068</v>
      </c>
      <c r="Q188" s="9">
        <f t="shared" si="31"/>
        <v>1.0187412645863483</v>
      </c>
    </row>
    <row r="189" spans="1:17" x14ac:dyDescent="0.15">
      <c r="A189" s="1">
        <v>42558</v>
      </c>
      <c r="B189" s="4">
        <f>IFERROR((全价!B189+IF(利息!B189&lt;利息!B188,参数!B$3*100,0))/全价!B188-1,"")</f>
        <v>3.2052268951674456E-3</v>
      </c>
      <c r="C189" s="4">
        <f>IFERROR((全价!C189+IF(利息!C189&lt;利息!C188,参数!C$3*100,0))/全价!C188-1,"")</f>
        <v>1.3273944721394759E-3</v>
      </c>
      <c r="D189" s="4">
        <f>IFERROR((全价!D189+IF(利息!D189&lt;利息!D188,参数!D$3*100,0))/全价!D188-1,"")</f>
        <v>2.4705193544267701E-3</v>
      </c>
      <c r="E189" s="4">
        <f>IFERROR((全价!E189+IF(利息!E189&lt;利息!E188,参数!E$3*100,0))/全价!E188-1,"")</f>
        <v>9.8178810192162125E-4</v>
      </c>
      <c r="F189" s="4">
        <f>IFERROR((全价!F189+IF(利息!F189&lt;利息!F188,参数!F$3*100,0))/全价!F188-1,"")</f>
        <v>1.6870735787417601E-3</v>
      </c>
      <c r="H189" s="3">
        <f t="shared" si="24"/>
        <v>1.9344004804794147E-3</v>
      </c>
      <c r="I189" s="9">
        <f t="shared" si="25"/>
        <v>0.97574545819532665</v>
      </c>
      <c r="J189" s="9">
        <f ca="1">IFERROR(AVERAGE(OFFSET(I189,0,0,-参数!B$9,1)),AVERAGE(I$3:I189))</f>
        <v>0.95333385363169654</v>
      </c>
      <c r="K189" s="9" t="str">
        <f t="shared" ca="1" si="23"/>
        <v>买</v>
      </c>
      <c r="L189" s="9">
        <f t="shared" ca="1" si="26"/>
        <v>1.0698934235855113</v>
      </c>
      <c r="M189" s="9">
        <f t="shared" si="27"/>
        <v>0.95019580083564426</v>
      </c>
      <c r="N189" s="9">
        <f t="shared" si="28"/>
        <v>0.91036742886600286</v>
      </c>
      <c r="O189" s="9">
        <f t="shared" si="29"/>
        <v>0.96222237700713442</v>
      </c>
      <c r="P189" s="9">
        <f t="shared" si="30"/>
        <v>1.029800876658181</v>
      </c>
      <c r="Q189" s="9">
        <f t="shared" si="31"/>
        <v>1.0204599560574059</v>
      </c>
    </row>
    <row r="190" spans="1:17" x14ac:dyDescent="0.15">
      <c r="A190" s="1">
        <v>42559</v>
      </c>
      <c r="B190" s="4">
        <f>IFERROR((全价!B190+IF(利息!B190&lt;利息!B189,参数!B$3*100,0))/全价!B189-1,"")</f>
        <v>4.0485415750142195E-3</v>
      </c>
      <c r="C190" s="4">
        <f>IFERROR((全价!C190+IF(利息!C190&lt;利息!C189,参数!C$3*100,0))/全价!C189-1,"")</f>
        <v>5.9491545395629064E-3</v>
      </c>
      <c r="D190" s="4">
        <f>IFERROR((全价!D190+IF(利息!D190&lt;利息!D189,参数!D$3*100,0))/全价!D189-1,"")</f>
        <v>3.3903894804343526E-3</v>
      </c>
      <c r="E190" s="4">
        <f>IFERROR((全价!E190+IF(利息!E190&lt;利息!E189,参数!E$3*100,0))/全价!E189-1,"")</f>
        <v>7.8303443454896815E-4</v>
      </c>
      <c r="F190" s="4">
        <f>IFERROR((全价!F190+IF(利息!F190&lt;利息!F189,参数!F$3*100,0))/全价!F189-1,"")</f>
        <v>8.8638045285183154E-4</v>
      </c>
      <c r="H190" s="3">
        <f t="shared" si="24"/>
        <v>3.0115000964824556E-3</v>
      </c>
      <c r="I190" s="9">
        <f t="shared" si="25"/>
        <v>0.97868391573682434</v>
      </c>
      <c r="J190" s="9">
        <f ca="1">IFERROR(AVERAGE(OFFSET(I190,0,0,-参数!B$9,1)),AVERAGE(I$3:I190))</f>
        <v>0.95360555635551358</v>
      </c>
      <c r="K190" s="9" t="str">
        <f t="shared" ca="1" si="23"/>
        <v>买</v>
      </c>
      <c r="L190" s="9">
        <f t="shared" ca="1" si="26"/>
        <v>1.0762583849032836</v>
      </c>
      <c r="M190" s="9">
        <f t="shared" si="27"/>
        <v>0.95404270803973135</v>
      </c>
      <c r="N190" s="9">
        <f t="shared" si="28"/>
        <v>0.91578334538811124</v>
      </c>
      <c r="O190" s="9">
        <f t="shared" si="29"/>
        <v>0.96548468563197798</v>
      </c>
      <c r="P190" s="9">
        <f t="shared" si="30"/>
        <v>1.0306072462053331</v>
      </c>
      <c r="Q190" s="9">
        <f t="shared" si="31"/>
        <v>1.0213644718153732</v>
      </c>
    </row>
    <row r="191" spans="1:17" x14ac:dyDescent="0.15">
      <c r="A191" s="1">
        <v>42562</v>
      </c>
      <c r="B191" s="4">
        <f>IFERROR((全价!B191+IF(利息!B191&lt;利息!B190,参数!B$3*100,0))/全价!B190-1,"")</f>
        <v>7.2638132544944334E-4</v>
      </c>
      <c r="C191" s="4">
        <f>IFERROR((全价!C191+IF(利息!C191&lt;利息!C190,参数!C$3*100,0))/全价!C190-1,"")</f>
        <v>3.9533851958901689E-3</v>
      </c>
      <c r="D191" s="4">
        <f>IFERROR((全价!D191+IF(利息!D191&lt;利息!D190,参数!D$3*100,0))/全价!D190-1,"")</f>
        <v>-9.3715683583706078E-4</v>
      </c>
      <c r="E191" s="4">
        <f>IFERROR((全价!E191+IF(利息!E191&lt;利息!E190,参数!E$3*100,0))/全价!E190-1,"")</f>
        <v>5.6854177157616981E-4</v>
      </c>
      <c r="F191" s="4">
        <f>IFERROR((全价!F191+IF(利息!F191&lt;利息!F190,参数!F$3*100,0))/全价!F190-1,"")</f>
        <v>-3.3578373561882202E-5</v>
      </c>
      <c r="H191" s="3">
        <f t="shared" si="24"/>
        <v>8.5551461670336777E-4</v>
      </c>
      <c r="I191" s="9">
        <f t="shared" si="25"/>
        <v>0.97952119413186967</v>
      </c>
      <c r="J191" s="9">
        <f ca="1">IFERROR(AVERAGE(OFFSET(I191,0,0,-参数!B$9,1)),AVERAGE(I$3:I191))</f>
        <v>0.95388997072756299</v>
      </c>
      <c r="K191" s="9" t="str">
        <f t="shared" ca="1" si="23"/>
        <v>买</v>
      </c>
      <c r="L191" s="9">
        <f t="shared" ca="1" si="26"/>
        <v>1.0805132488691129</v>
      </c>
      <c r="M191" s="9">
        <f t="shared" si="27"/>
        <v>0.95473570684653264</v>
      </c>
      <c r="N191" s="9">
        <f t="shared" si="28"/>
        <v>0.91940378970841141</v>
      </c>
      <c r="O191" s="9">
        <f t="shared" si="29"/>
        <v>0.96457987505894194</v>
      </c>
      <c r="P191" s="9">
        <f t="shared" si="30"/>
        <v>1.0311931894748898</v>
      </c>
      <c r="Q191" s="9">
        <f t="shared" si="31"/>
        <v>1.0213301760575957</v>
      </c>
    </row>
    <row r="192" spans="1:17" x14ac:dyDescent="0.15">
      <c r="A192" s="1">
        <v>42563</v>
      </c>
      <c r="B192" s="4">
        <f>IFERROR((全价!B192+IF(利息!B192&lt;利息!B191,参数!B$3*100,0))/全价!B191-1,"")</f>
        <v>2.0655566966221173E-4</v>
      </c>
      <c r="C192" s="4">
        <f>IFERROR((全价!C192+IF(利息!C192&lt;利息!C191,参数!C$3*100,0))/全价!C191-1,"")</f>
        <v>-3.908648468116116E-4</v>
      </c>
      <c r="D192" s="4">
        <f>IFERROR((全价!D192+IF(利息!D192&lt;利息!D191,参数!D$3*100,0))/全价!D191-1,"")</f>
        <v>7.1364963177300567E-4</v>
      </c>
      <c r="E192" s="4">
        <f>IFERROR((全价!E192+IF(利息!E192&lt;利息!E191,参数!E$3*100,0))/全价!E191-1,"")</f>
        <v>5.8445353594382965E-4</v>
      </c>
      <c r="F192" s="4">
        <f>IFERROR((全价!F192+IF(利息!F192&lt;利息!F191,参数!F$3*100,0))/全价!F191-1,"")</f>
        <v>8.8562521618507084E-4</v>
      </c>
      <c r="H192" s="3">
        <f t="shared" si="24"/>
        <v>3.9988384135050128E-4</v>
      </c>
      <c r="I192" s="9">
        <f t="shared" si="25"/>
        <v>0.97991288882966343</v>
      </c>
      <c r="J192" s="9">
        <f ca="1">IFERROR(AVERAGE(OFFSET(I192,0,0,-参数!B$9,1)),AVERAGE(I$3:I192))</f>
        <v>0.95416703224155053</v>
      </c>
      <c r="K192" s="9" t="str">
        <f t="shared" ca="1" si="23"/>
        <v>买</v>
      </c>
      <c r="L192" s="9">
        <f t="shared" ca="1" si="26"/>
        <v>1.0800909142236157</v>
      </c>
      <c r="M192" s="9">
        <f t="shared" si="27"/>
        <v>0.95493291291981075</v>
      </c>
      <c r="N192" s="9">
        <f t="shared" si="28"/>
        <v>0.91904442708698897</v>
      </c>
      <c r="O192" s="9">
        <f t="shared" si="29"/>
        <v>0.96526824713159343</v>
      </c>
      <c r="P192" s="9">
        <f t="shared" si="30"/>
        <v>1.0317958739807196</v>
      </c>
      <c r="Q192" s="9">
        <f t="shared" si="31"/>
        <v>1.0222346918155629</v>
      </c>
    </row>
    <row r="193" spans="1:17" x14ac:dyDescent="0.15">
      <c r="A193" s="1">
        <v>42564</v>
      </c>
      <c r="B193" s="4">
        <f>IFERROR((全价!B193+IF(利息!B193&lt;利息!B192,参数!B$3*100,0))/全价!B192-1,"")</f>
        <v>6.3117357564212995E-4</v>
      </c>
      <c r="C193" s="4">
        <f>IFERROR((全价!C193+IF(利息!C193&lt;利息!C192,参数!C$3*100,0))/全价!C192-1,"")</f>
        <v>1.6326447239605191E-3</v>
      </c>
      <c r="D193" s="4">
        <f>IFERROR((全价!D193+IF(利息!D193&lt;利息!D192,参数!D$3*100,0))/全价!D192-1,"")</f>
        <v>-1.0733638577031801E-4</v>
      </c>
      <c r="E193" s="4">
        <f>IFERROR((全价!E193+IF(利息!E193&lt;利息!E192,参数!E$3*100,0))/全价!E192-1,"")</f>
        <v>7.815204222916261E-4</v>
      </c>
      <c r="F193" s="4">
        <f>IFERROR((全价!F193+IF(利息!F193&lt;利息!F192,参数!F$3*100,0))/全价!F192-1,"")</f>
        <v>2.8749168415309612E-4</v>
      </c>
      <c r="H193" s="3">
        <f t="shared" si="24"/>
        <v>6.4509880405541067E-4</v>
      </c>
      <c r="I193" s="9">
        <f t="shared" si="25"/>
        <v>0.98054502946232591</v>
      </c>
      <c r="J193" s="9">
        <f ca="1">IFERROR(AVERAGE(OFFSET(I193,0,0,-参数!B$9,1)),AVERAGE(I$3:I193))</f>
        <v>0.95443449074313613</v>
      </c>
      <c r="K193" s="9" t="str">
        <f t="shared" ca="1" si="23"/>
        <v>买</v>
      </c>
      <c r="L193" s="9">
        <f t="shared" ca="1" si="26"/>
        <v>1.0818543189561205</v>
      </c>
      <c r="M193" s="9">
        <f t="shared" si="27"/>
        <v>0.9555356413409567</v>
      </c>
      <c r="N193" s="9">
        <f t="shared" si="28"/>
        <v>0.92054490012195789</v>
      </c>
      <c r="O193" s="9">
        <f t="shared" si="29"/>
        <v>0.96516463872664748</v>
      </c>
      <c r="P193" s="9">
        <f t="shared" si="30"/>
        <v>1.0326022435278717</v>
      </c>
      <c r="Q193" s="9">
        <f t="shared" si="31"/>
        <v>1.0225285757887126</v>
      </c>
    </row>
    <row r="194" spans="1:17" x14ac:dyDescent="0.15">
      <c r="A194" s="1">
        <v>42565</v>
      </c>
      <c r="B194" s="4">
        <f>IFERROR((全价!B194+IF(利息!B194&lt;利息!B193,参数!B$3*100,0))/全价!B193-1,"")</f>
        <v>2.6466407573957351E-3</v>
      </c>
      <c r="C194" s="4">
        <f>IFERROR((全价!C194+IF(利息!C194&lt;利息!C193,参数!C$3*100,0))/全价!C193-1,"")</f>
        <v>1.736318480429988E-3</v>
      </c>
      <c r="D194" s="4">
        <f>IFERROR((全价!D194+IF(利息!D194&lt;利息!D193,参数!D$3*100,0))/全价!D193-1,"")</f>
        <v>1.1234998340603486E-3</v>
      </c>
      <c r="E194" s="4">
        <f>IFERROR((全价!E194+IF(利息!E194&lt;利息!E193,参数!E$3*100,0))/全价!E193-1,"")</f>
        <v>3.8640189580130269E-4</v>
      </c>
      <c r="F194" s="4">
        <f>IFERROR((全价!F194+IF(利息!F194&lt;利息!F193,参数!F$3*100,0))/全价!F193-1,"")</f>
        <v>4.864684598555602E-4</v>
      </c>
      <c r="H194" s="3">
        <f t="shared" si="24"/>
        <v>1.275865885508587E-3</v>
      </c>
      <c r="I194" s="9">
        <f t="shared" si="25"/>
        <v>0.98179607341462183</v>
      </c>
      <c r="J194" s="9">
        <f ca="1">IFERROR(AVERAGE(OFFSET(I194,0,0,-参数!B$9,1)),AVERAGE(I$3:I194))</f>
        <v>0.95470734146855762</v>
      </c>
      <c r="K194" s="9" t="str">
        <f t="shared" ca="1" si="23"/>
        <v>买</v>
      </c>
      <c r="L194" s="9">
        <f t="shared" ca="1" si="26"/>
        <v>1.0837327626032569</v>
      </c>
      <c r="M194" s="9">
        <f t="shared" si="27"/>
        <v>0.95806460091447398</v>
      </c>
      <c r="N194" s="9">
        <f t="shared" si="28"/>
        <v>0.92214325924410523</v>
      </c>
      <c r="O194" s="9">
        <f t="shared" si="29"/>
        <v>0.96624900103809774</v>
      </c>
      <c r="P194" s="9">
        <f t="shared" si="30"/>
        <v>1.0330012429923796</v>
      </c>
      <c r="Q194" s="9">
        <f t="shared" si="31"/>
        <v>1.0230260036901349</v>
      </c>
    </row>
    <row r="195" spans="1:17" x14ac:dyDescent="0.15">
      <c r="A195" s="1">
        <v>42566</v>
      </c>
      <c r="B195" s="4">
        <f>IFERROR((全价!B195+IF(利息!B195&lt;利息!B194,参数!B$3*100,0))/全价!B194-1,"")</f>
        <v>1.7931096464078866E-3</v>
      </c>
      <c r="C195" s="4">
        <f>IFERROR((全价!C195+IF(利息!C195&lt;利息!C194,参数!C$3*100,0))/全价!C194-1,"")</f>
        <v>2.472000953901432E-4</v>
      </c>
      <c r="D195" s="4">
        <f>IFERROR((全价!D195+IF(利息!D195&lt;利息!D194,参数!D$3*100,0))/全价!D194-1,"")</f>
        <v>1.7369722171460822E-3</v>
      </c>
      <c r="E195" s="4">
        <f>IFERROR((全价!E195+IF(利息!E195&lt;利息!E194,参数!E$3*100,0))/全价!E194-1,"")</f>
        <v>2.0622650071309145E-3</v>
      </c>
      <c r="F195" s="4">
        <f>IFERROR((全价!F195+IF(利息!F195&lt;利息!F194,参数!F$3*100,0))/全价!F194-1,"")</f>
        <v>2.1774141455876972E-3</v>
      </c>
      <c r="H195" s="3">
        <f t="shared" si="24"/>
        <v>1.6033922223325447E-3</v>
      </c>
      <c r="I195" s="9">
        <f t="shared" si="25"/>
        <v>0.9833702776026515</v>
      </c>
      <c r="J195" s="9">
        <f ca="1">IFERROR(AVERAGE(OFFSET(I195,0,0,-参数!B$9,1)),AVERAGE(I$3:I195))</f>
        <v>0.95497899744786297</v>
      </c>
      <c r="K195" s="9" t="str">
        <f t="shared" ca="1" si="23"/>
        <v>买</v>
      </c>
      <c r="L195" s="9">
        <f t="shared" ca="1" si="26"/>
        <v>1.08400066144555</v>
      </c>
      <c r="M195" s="9">
        <f t="shared" si="27"/>
        <v>0.9597825157922556</v>
      </c>
      <c r="N195" s="9">
        <f t="shared" si="28"/>
        <v>0.92237121314575377</v>
      </c>
      <c r="O195" s="9">
        <f t="shared" si="29"/>
        <v>0.9679273487077461</v>
      </c>
      <c r="P195" s="9">
        <f t="shared" si="30"/>
        <v>1.0351315653081254</v>
      </c>
      <c r="Q195" s="9">
        <f t="shared" si="31"/>
        <v>1.0252535549818738</v>
      </c>
    </row>
    <row r="196" spans="1:17" x14ac:dyDescent="0.15">
      <c r="A196" s="1">
        <v>42569</v>
      </c>
      <c r="B196" s="4">
        <f>IFERROR((全价!B196+IF(利息!B196&lt;利息!B195,参数!B$3*100,0))/全价!B195-1,"")</f>
        <v>3.8908985675012442E-3</v>
      </c>
      <c r="C196" s="4">
        <f>IFERROR((全价!C196+IF(利息!C196&lt;利息!C195,参数!C$3*100,0))/全价!C195-1,"")</f>
        <v>2.4394073315965326E-3</v>
      </c>
      <c r="D196" s="4">
        <f>IFERROR((全价!D196+IF(利息!D196&lt;利息!D195,参数!D$3*100,0))/全价!D195-1,"")</f>
        <v>2.8494898295152726E-3</v>
      </c>
      <c r="E196" s="4">
        <f>IFERROR((全价!E196+IF(利息!E196&lt;利息!E195,参数!E$3*100,0))/全价!E195-1,"")</f>
        <v>1.0579871289464471E-3</v>
      </c>
      <c r="F196" s="4">
        <f>IFERROR((全价!F196+IF(利息!F196&lt;利息!F195,参数!F$3*100,0))/全价!F195-1,"")</f>
        <v>1.1577309886809939E-3</v>
      </c>
      <c r="H196" s="3">
        <f t="shared" si="24"/>
        <v>2.2791027692480982E-3</v>
      </c>
      <c r="I196" s="9">
        <f t="shared" si="25"/>
        <v>0.98561147952553196</v>
      </c>
      <c r="J196" s="9">
        <f ca="1">IFERROR(AVERAGE(OFFSET(I196,0,0,-参数!B$9,1)),AVERAGE(I$3:I196))</f>
        <v>0.95528267348046814</v>
      </c>
      <c r="K196" s="9" t="str">
        <f t="shared" ref="K196:K259" ca="1" si="32">IF(I196&gt;J196,"买","卖")</f>
        <v>买</v>
      </c>
      <c r="L196" s="9">
        <f t="shared" ca="1" si="26"/>
        <v>1.0866449806065357</v>
      </c>
      <c r="M196" s="9">
        <f t="shared" si="27"/>
        <v>0.96351693220806445</v>
      </c>
      <c r="N196" s="9">
        <f t="shared" si="28"/>
        <v>0.92462125224555514</v>
      </c>
      <c r="O196" s="9">
        <f t="shared" si="29"/>
        <v>0.97068544784359856</v>
      </c>
      <c r="P196" s="9">
        <f t="shared" si="30"/>
        <v>1.0362267211809877</v>
      </c>
      <c r="Q196" s="9">
        <f t="shared" si="31"/>
        <v>1.0264405227937317</v>
      </c>
    </row>
    <row r="197" spans="1:17" x14ac:dyDescent="0.15">
      <c r="A197" s="1">
        <v>42570</v>
      </c>
      <c r="B197" s="4">
        <f>IFERROR((全价!B197+IF(利息!B197&lt;利息!B196,参数!B$3*100,0))/全价!B196-1,"")</f>
        <v>4.6238842068697661E-3</v>
      </c>
      <c r="C197" s="4">
        <f>IFERROR((全价!C197+IF(利息!C197&lt;利息!C196,参数!C$3*100,0))/全价!C196-1,"")</f>
        <v>6.7000217533164097E-4</v>
      </c>
      <c r="D197" s="4">
        <f>IFERROR((全价!D197+IF(利息!D197&lt;利息!D196,参数!D$3*100,0))/全价!D196-1,"")</f>
        <v>4.2787152845109588E-3</v>
      </c>
      <c r="E197" s="4">
        <f>IFERROR((全价!E197+IF(利息!E197&lt;利息!E196,参数!E$3*100,0))/全价!E196-1,"")</f>
        <v>1.7609995153211599E-3</v>
      </c>
      <c r="F197" s="4">
        <f>IFERROR((全价!F197+IF(利息!F197&lt;利息!F196,参数!F$3*100,0))/全价!F196-1,"")</f>
        <v>1.7735693347715742E-3</v>
      </c>
      <c r="H197" s="3">
        <f t="shared" ref="H197:H248" si="33">AVERAGE(B197:F197)</f>
        <v>2.62143410336102E-3</v>
      </c>
      <c r="I197" s="9">
        <f t="shared" ref="I197:I248" si="34">I196*(1+H197)</f>
        <v>0.98819519507062425</v>
      </c>
      <c r="J197" s="9">
        <f ca="1">IFERROR(AVERAGE(OFFSET(I197,0,0,-参数!B$9,1)),AVERAGE(I$3:I197))</f>
        <v>0.95562738832411909</v>
      </c>
      <c r="K197" s="9" t="str">
        <f t="shared" ca="1" si="32"/>
        <v>买</v>
      </c>
      <c r="L197" s="9">
        <f t="shared" ref="L197:L260" ca="1" si="35">L196*(1+IF(K196="卖",E197,C197))</f>
        <v>1.0873730351073554</v>
      </c>
      <c r="M197" s="9">
        <f t="shared" si="27"/>
        <v>0.96797212293395296</v>
      </c>
      <c r="N197" s="9">
        <f t="shared" si="28"/>
        <v>0.92524075049591747</v>
      </c>
      <c r="O197" s="9">
        <f t="shared" si="29"/>
        <v>0.97483873450573932</v>
      </c>
      <c r="P197" s="9">
        <f t="shared" si="30"/>
        <v>1.0380515159347503</v>
      </c>
      <c r="Q197" s="9">
        <f t="shared" si="31"/>
        <v>1.0282609862289256</v>
      </c>
    </row>
    <row r="198" spans="1:17" x14ac:dyDescent="0.15">
      <c r="A198" s="1">
        <v>42571</v>
      </c>
      <c r="B198" s="4">
        <f>IFERROR((全价!B198+IF(利息!B198&lt;利息!B197,参数!B$3*100,0))/全价!B197-1,"")</f>
        <v>-1.104739331732052E-4</v>
      </c>
      <c r="C198" s="4">
        <f>IFERROR((全价!C198+IF(利息!C198&lt;利息!C197,参数!C$3*100,0))/全价!C197-1,"")</f>
        <v>3.4782003791367089E-5</v>
      </c>
      <c r="D198" s="4">
        <f>IFERROR((全价!D198+IF(利息!D198&lt;利息!D197,参数!D$3*100,0))/全价!D197-1,"")</f>
        <v>-4.1094087654214295E-4</v>
      </c>
      <c r="E198" s="4">
        <f>IFERROR((全价!E198+IF(利息!E198&lt;利息!E197,参数!E$3*100,0))/全价!E197-1,"")</f>
        <v>3.8437347124165022E-4</v>
      </c>
      <c r="F198" s="4">
        <f>IFERROR((全价!F198+IF(利息!F198&lt;利息!F197,参数!F$3*100,0))/全价!F197-1,"")</f>
        <v>8.796558170358626E-4</v>
      </c>
      <c r="H198" s="3">
        <f t="shared" si="33"/>
        <v>1.5547929647070636E-4</v>
      </c>
      <c r="I198" s="9">
        <f t="shared" si="34"/>
        <v>0.98834883896432946</v>
      </c>
      <c r="J198" s="9">
        <f ca="1">IFERROR(AVERAGE(OFFSET(I198,0,0,-参数!B$9,1)),AVERAGE(I$3:I198))</f>
        <v>0.95600099224684054</v>
      </c>
      <c r="K198" s="9" t="str">
        <f t="shared" ca="1" si="32"/>
        <v>买</v>
      </c>
      <c r="L198" s="9">
        <f t="shared" ca="1" si="35"/>
        <v>1.087410856120385</v>
      </c>
      <c r="M198" s="9">
        <f t="shared" si="27"/>
        <v>0.96786518724633042</v>
      </c>
      <c r="N198" s="9">
        <f t="shared" si="28"/>
        <v>0.92527293222320917</v>
      </c>
      <c r="O198" s="9">
        <f t="shared" si="29"/>
        <v>0.97443813342169427</v>
      </c>
      <c r="P198" s="9">
        <f t="shared" si="30"/>
        <v>1.0384505153992578</v>
      </c>
      <c r="Q198" s="9">
        <f t="shared" si="31"/>
        <v>1.0291655019868928</v>
      </c>
    </row>
    <row r="199" spans="1:17" x14ac:dyDescent="0.15">
      <c r="A199" s="1">
        <v>42572</v>
      </c>
      <c r="B199" s="4">
        <f>IFERROR((全价!B199+IF(利息!B199&lt;利息!B198,参数!B$3*100,0))/全价!B198-1,"")</f>
        <v>8.3223325489290012E-4</v>
      </c>
      <c r="C199" s="4">
        <f>IFERROR((全价!C199+IF(利息!C199&lt;利息!C198,参数!C$3*100,0))/全价!C198-1,"")</f>
        <v>5.6373870348802591E-4</v>
      </c>
      <c r="D199" s="4">
        <f>IFERROR((全价!D199+IF(利息!D199&lt;利息!D198,参数!D$3*100,0))/全价!D198-1,"")</f>
        <v>1.9845721089972734E-4</v>
      </c>
      <c r="E199" s="4">
        <f>IFERROR((全价!E199+IF(利息!E199&lt;利息!E198,参数!E$3*100,0))/全价!E198-1,"")</f>
        <v>9.0010935657192093E-5</v>
      </c>
      <c r="F199" s="4">
        <f>IFERROR((全价!F199+IF(利息!F199&lt;利息!F198,参数!F$3*100,0))/全价!F198-1,"")</f>
        <v>-1.0999580065296222E-4</v>
      </c>
      <c r="H199" s="3">
        <f t="shared" si="33"/>
        <v>3.1488886085697667E-4</v>
      </c>
      <c r="I199" s="9">
        <f t="shared" si="34"/>
        <v>0.98866005900436038</v>
      </c>
      <c r="J199" s="9">
        <f ca="1">IFERROR(AVERAGE(OFFSET(I199,0,0,-参数!B$9,1)),AVERAGE(I$3:I199))</f>
        <v>0.95637348482460482</v>
      </c>
      <c r="K199" s="9" t="str">
        <f t="shared" ca="1" si="32"/>
        <v>买</v>
      </c>
      <c r="L199" s="9">
        <f t="shared" ca="1" si="35"/>
        <v>1.0880238717065731</v>
      </c>
      <c r="M199" s="9">
        <f t="shared" si="27"/>
        <v>0.96867067684140995</v>
      </c>
      <c r="N199" s="9">
        <f t="shared" si="28"/>
        <v>0.92579454438639319</v>
      </c>
      <c r="O199" s="9">
        <f t="shared" si="29"/>
        <v>0.97463151769584744</v>
      </c>
      <c r="P199" s="9">
        <f t="shared" si="30"/>
        <v>1.0385439873017825</v>
      </c>
      <c r="Q199" s="9">
        <f t="shared" si="31"/>
        <v>1.0290522981034973</v>
      </c>
    </row>
    <row r="200" spans="1:17" x14ac:dyDescent="0.15">
      <c r="A200" s="1">
        <v>42573</v>
      </c>
      <c r="B200" s="4">
        <f>IFERROR((全价!B200+IF(利息!B200&lt;利息!B199,参数!B$3*100,0))/全价!B199-1,"")</f>
        <v>2.0358422939081855E-4</v>
      </c>
      <c r="C200" s="4">
        <f>IFERROR((全价!C200+IF(利息!C200&lt;利息!C199,参数!C$3*100,0))/全价!C199-1,"")</f>
        <v>1.4049317449393861E-4</v>
      </c>
      <c r="D200" s="4">
        <f>IFERROR((全价!D200+IF(利息!D200&lt;利息!D199,参数!D$3*100,0))/全价!D199-1,"")</f>
        <v>1.9841783344975994E-4</v>
      </c>
      <c r="E200" s="4">
        <f>IFERROR((全价!E200+IF(利息!E200&lt;利息!E199,参数!E$3*100,0))/全价!E199-1,"")</f>
        <v>3.8419120363353265E-4</v>
      </c>
      <c r="F200" s="4">
        <f>IFERROR((全价!F200+IF(利息!F200&lt;利息!F199,参数!F$3*100,0))/全价!F199-1,"")</f>
        <v>8.7789556511008726E-5</v>
      </c>
      <c r="H200" s="3">
        <f t="shared" si="33"/>
        <v>2.0289519949581169E-4</v>
      </c>
      <c r="I200" s="9">
        <f t="shared" si="34"/>
        <v>0.98886065338426565</v>
      </c>
      <c r="J200" s="9">
        <f ca="1">IFERROR(AVERAGE(OFFSET(I200,0,0,-参数!B$9,1)),AVERAGE(I$3:I200))</f>
        <v>0.95674245925136303</v>
      </c>
      <c r="K200" s="9" t="str">
        <f t="shared" ca="1" si="32"/>
        <v>买</v>
      </c>
      <c r="L200" s="9">
        <f t="shared" ca="1" si="35"/>
        <v>1.0881767316342343</v>
      </c>
      <c r="M200" s="9">
        <f t="shared" si="27"/>
        <v>0.96886788291468817</v>
      </c>
      <c r="N200" s="9">
        <f t="shared" si="28"/>
        <v>0.9259246122008632</v>
      </c>
      <c r="O200" s="9">
        <f t="shared" si="29"/>
        <v>0.97482490197000049</v>
      </c>
      <c r="P200" s="9">
        <f t="shared" si="30"/>
        <v>1.0389429867662905</v>
      </c>
      <c r="Q200" s="9">
        <f t="shared" si="31"/>
        <v>1.0291426381483744</v>
      </c>
    </row>
    <row r="201" spans="1:17" x14ac:dyDescent="0.15">
      <c r="A201" s="1">
        <v>42576</v>
      </c>
      <c r="B201" s="4">
        <f>IFERROR((全价!B201+IF(利息!B201&lt;利息!B200,参数!B$3*100,0))/全价!B200-1,"")</f>
        <v>7.1526656938658562E-4</v>
      </c>
      <c r="C201" s="4">
        <f>IFERROR((全价!C201+IF(利息!C201&lt;利息!C200,参数!C$3*100,0))/全价!C200-1,"")</f>
        <v>-1.5872050419828421E-3</v>
      </c>
      <c r="D201" s="4">
        <f>IFERROR((全价!D201+IF(利息!D201&lt;利息!D200,参数!D$3*100,0))/全价!D200-1,"")</f>
        <v>5.9513541486966304E-4</v>
      </c>
      <c r="E201" s="4">
        <f>IFERROR((全价!E201+IF(利息!E201&lt;利息!E200,参数!E$3*100,0))/全价!E200-1,"")</f>
        <v>-2.4170579838833639E-5</v>
      </c>
      <c r="F201" s="4">
        <f>IFERROR((全价!F201+IF(利息!F201&lt;利息!F200,参数!F$3*100,0))/全价!F200-1,"")</f>
        <v>3.6223559781611847E-4</v>
      </c>
      <c r="H201" s="3">
        <f t="shared" si="33"/>
        <v>1.2252392050138284E-5</v>
      </c>
      <c r="I201" s="9">
        <f t="shared" si="34"/>
        <v>0.98887276929267376</v>
      </c>
      <c r="J201" s="9">
        <f ca="1">IFERROR(AVERAGE(OFFSET(I201,0,0,-参数!B$9,1)),AVERAGE(I$3:I201))</f>
        <v>0.95706786156868651</v>
      </c>
      <c r="K201" s="9" t="str">
        <f t="shared" ca="1" si="32"/>
        <v>买</v>
      </c>
      <c r="L201" s="9">
        <f t="shared" ca="1" si="35"/>
        <v>1.086449572039216</v>
      </c>
      <c r="M201" s="9">
        <f t="shared" si="27"/>
        <v>0.96956088172148935</v>
      </c>
      <c r="N201" s="9">
        <f t="shared" si="28"/>
        <v>0.92445497998788195</v>
      </c>
      <c r="O201" s="9">
        <f t="shared" si="29"/>
        <v>0.97540505479245965</v>
      </c>
      <c r="P201" s="9">
        <f t="shared" si="30"/>
        <v>1.0389178749118808</v>
      </c>
      <c r="Q201" s="9">
        <f t="shared" si="31"/>
        <v>1.0295154302471421</v>
      </c>
    </row>
    <row r="202" spans="1:17" x14ac:dyDescent="0.15">
      <c r="A202" s="1">
        <v>42577</v>
      </c>
      <c r="B202" s="4">
        <f>IFERROR((全价!B202+IF(利息!B202&lt;利息!B201,参数!B$3*100,0))/全价!B201-1,"")</f>
        <v>3.079607128073647E-4</v>
      </c>
      <c r="C202" s="4">
        <f>IFERROR((全价!C202+IF(利息!C202&lt;利息!C201,参数!C$3*100,0))/全价!C201-1,"")</f>
        <v>1.0936634243559062E-3</v>
      </c>
      <c r="D202" s="4">
        <f>IFERROR((全价!D202+IF(利息!D202&lt;利息!D201,参数!D$3*100,0))/全价!D201-1,"")</f>
        <v>4.0124806779462396E-4</v>
      </c>
      <c r="E202" s="4">
        <f>IFERROR((全价!E202+IF(利息!E202&lt;利息!E201,参数!E$3*100,0))/全价!E201-1,"")</f>
        <v>2.8602544149292086E-4</v>
      </c>
      <c r="F202" s="4">
        <f>IFERROR((全价!F202+IF(利息!F202&lt;利息!F201,参数!F$3*100,0))/全价!F201-1,"")</f>
        <v>2.8545854147998817E-4</v>
      </c>
      <c r="H202" s="3">
        <f t="shared" si="33"/>
        <v>4.7487123758616079E-4</v>
      </c>
      <c r="I202" s="9">
        <f t="shared" si="34"/>
        <v>0.98934235652844305</v>
      </c>
      <c r="J202" s="9">
        <f ca="1">IFERROR(AVERAGE(OFFSET(I202,0,0,-参数!B$9,1)),AVERAGE(I$3:I202))</f>
        <v>0.95740607533470501</v>
      </c>
      <c r="K202" s="9" t="str">
        <f t="shared" ca="1" si="32"/>
        <v>买</v>
      </c>
      <c r="L202" s="9">
        <f t="shared" ca="1" si="35"/>
        <v>1.0876377821985623</v>
      </c>
      <c r="M202" s="9">
        <f t="shared" si="27"/>
        <v>0.96985946838173442</v>
      </c>
      <c r="N202" s="9">
        <f t="shared" si="28"/>
        <v>0.92546602258695843</v>
      </c>
      <c r="O202" s="9">
        <f t="shared" si="29"/>
        <v>0.97579643418601225</v>
      </c>
      <c r="P202" s="9">
        <f t="shared" si="30"/>
        <v>1.0392150318557274</v>
      </c>
      <c r="Q202" s="9">
        <f t="shared" si="31"/>
        <v>1.0298093142202915</v>
      </c>
    </row>
    <row r="203" spans="1:17" x14ac:dyDescent="0.15">
      <c r="A203" s="1">
        <v>42578</v>
      </c>
      <c r="B203" s="4">
        <f>IFERROR((全价!B203+IF(利息!B203&lt;利息!B202,参数!B$3*100,0))/全价!B202-1,"")</f>
        <v>-6.3291501755557977E-4</v>
      </c>
      <c r="C203" s="4">
        <f>IFERROR((全价!C203+IF(利息!C203&lt;利息!C202,参数!C$3*100,0))/全价!C202-1,"")</f>
        <v>-2.8253499087194101E-4</v>
      </c>
      <c r="D203" s="4">
        <f>IFERROR((全价!D203+IF(利息!D203&lt;利息!D202,参数!D$3*100,0))/全价!D202-1,"")</f>
        <v>9.6727873915902762E-5</v>
      </c>
      <c r="E203" s="4">
        <f>IFERROR((全价!E203+IF(利息!E203&lt;利息!E202,参数!E$3*100,0))/全价!E202-1,"")</f>
        <v>8.9944717560186405E-5</v>
      </c>
      <c r="F203" s="4">
        <f>IFERROR((全价!F203+IF(利息!F203&lt;利息!F202,参数!F$3*100,0))/全价!F202-1,"")</f>
        <v>-1.0992703390033665E-4</v>
      </c>
      <c r="H203" s="3">
        <f t="shared" si="33"/>
        <v>-1.6774089017035365E-4</v>
      </c>
      <c r="I203" s="9">
        <f t="shared" si="34"/>
        <v>0.98917640336087576</v>
      </c>
      <c r="J203" s="9">
        <f ca="1">IFERROR(AVERAGE(OFFSET(I203,0,0,-参数!B$9,1)),AVERAGE(I$3:I203))</f>
        <v>0.95775220593755284</v>
      </c>
      <c r="K203" s="9" t="str">
        <f t="shared" ca="1" si="32"/>
        <v>买</v>
      </c>
      <c r="L203" s="9">
        <f t="shared" ca="1" si="35"/>
        <v>1.0873304864676969</v>
      </c>
      <c r="M203" s="9">
        <f t="shared" si="27"/>
        <v>0.96924562975927719</v>
      </c>
      <c r="N203" s="9">
        <f t="shared" si="28"/>
        <v>0.92520454605271452</v>
      </c>
      <c r="O203" s="9">
        <f t="shared" si="29"/>
        <v>0.97589082090046575</v>
      </c>
      <c r="P203" s="9">
        <f t="shared" si="30"/>
        <v>1.0393085037582519</v>
      </c>
      <c r="Q203" s="9">
        <f t="shared" si="31"/>
        <v>1.0296961103368965</v>
      </c>
    </row>
    <row r="204" spans="1:17" x14ac:dyDescent="0.15">
      <c r="A204" s="1">
        <v>42579</v>
      </c>
      <c r="B204" s="4">
        <f>IFERROR((全价!B204+IF(利息!B204&lt;利息!B203,参数!B$3*100,0))/全价!B203-1,"")</f>
        <v>5.1725570772331864E-4</v>
      </c>
      <c r="C204" s="4">
        <f>IFERROR((全价!C204+IF(利息!C204&lt;利息!C203,参数!C$3*100,0))/全价!C203-1,"")</f>
        <v>4.5798097060090193E-4</v>
      </c>
      <c r="D204" s="4">
        <f>IFERROR((全价!D204+IF(利息!D204&lt;利息!D203,参数!D$3*100,0))/全价!D203-1,"")</f>
        <v>1.2125945298449015E-3</v>
      </c>
      <c r="E204" s="4">
        <f>IFERROR((全价!E204+IF(利息!E204&lt;利息!E203,参数!E$3*100,0))/全价!E203-1,"")</f>
        <v>1.1678338293272805E-3</v>
      </c>
      <c r="F204" s="4">
        <f>IFERROR((全价!F204+IF(利息!F204&lt;利息!F203,参数!F$3*100,0))/全价!F203-1,"")</f>
        <v>1.1749404880050385E-3</v>
      </c>
      <c r="H204" s="3">
        <f t="shared" si="33"/>
        <v>9.0612110510028825E-4</v>
      </c>
      <c r="I204" s="9">
        <f t="shared" si="34"/>
        <v>0.99007271697662824</v>
      </c>
      <c r="J204" s="9">
        <f ca="1">IFERROR(AVERAGE(OFFSET(I204,0,0,-参数!B$9,1)),AVERAGE(I$3:I204))</f>
        <v>0.9581015950878905</v>
      </c>
      <c r="K204" s="9" t="str">
        <f t="shared" ca="1" si="32"/>
        <v>买</v>
      </c>
      <c r="L204" s="9">
        <f t="shared" ca="1" si="35"/>
        <v>1.0878284631392534</v>
      </c>
      <c r="M204" s="9">
        <f t="shared" si="27"/>
        <v>0.96974697759345607</v>
      </c>
      <c r="N204" s="9">
        <f t="shared" si="28"/>
        <v>0.92562827212872012</v>
      </c>
      <c r="O204" s="9">
        <f t="shared" si="29"/>
        <v>0.97707418077161545</v>
      </c>
      <c r="P204" s="9">
        <f t="shared" si="30"/>
        <v>1.0405222433880483</v>
      </c>
      <c r="Q204" s="9">
        <f t="shared" si="31"/>
        <v>1.0309059419872726</v>
      </c>
    </row>
    <row r="205" spans="1:17" x14ac:dyDescent="0.15">
      <c r="A205" s="1">
        <v>42580</v>
      </c>
      <c r="B205" s="4">
        <f>IFERROR((全价!B205+IF(利息!B205&lt;利息!B204,参数!B$3*100,0))/全价!B204-1,"")</f>
        <v>2.294225054598753E-3</v>
      </c>
      <c r="C205" s="4">
        <f>IFERROR((全价!C205+IF(利息!C205&lt;利息!C204,参数!C$3*100,0))/全价!C204-1,"")</f>
        <v>4.5820591307270675E-3</v>
      </c>
      <c r="D205" s="4">
        <f>IFERROR((全价!D205+IF(利息!D205&lt;利息!D204,参数!D$3*100,0))/全价!D204-1,"")</f>
        <v>3.440175015052338E-3</v>
      </c>
      <c r="E205" s="4">
        <f>IFERROR((全价!E205+IF(利息!E205&lt;利息!E204,参数!E$3*100,0))/全价!E204-1,"")</f>
        <v>2.0473587463245568E-3</v>
      </c>
      <c r="F205" s="4">
        <f>IFERROR((全价!F205+IF(利息!F205&lt;利息!F204,参数!F$3*100,0))/全价!F204-1,"")</f>
        <v>1.9633288363483103E-3</v>
      </c>
      <c r="H205" s="3">
        <f t="shared" si="33"/>
        <v>2.865429356610205E-3</v>
      </c>
      <c r="I205" s="9">
        <f t="shared" si="34"/>
        <v>0.9929097004050319</v>
      </c>
      <c r="J205" s="9">
        <f ca="1">IFERROR(AVERAGE(OFFSET(I205,0,0,-参数!B$9,1)),AVERAGE(I$3:I205))</f>
        <v>0.95850539708707216</v>
      </c>
      <c r="K205" s="9" t="str">
        <f t="shared" ca="1" si="32"/>
        <v>买</v>
      </c>
      <c r="L205" s="9">
        <f t="shared" ca="1" si="35"/>
        <v>1.0928129574814454</v>
      </c>
      <c r="M205" s="9">
        <f t="shared" si="27"/>
        <v>0.97197179540607237</v>
      </c>
      <c r="N205" s="9">
        <f t="shared" si="28"/>
        <v>0.92986955560468665</v>
      </c>
      <c r="O205" s="9">
        <f t="shared" si="29"/>
        <v>0.98043548695615867</v>
      </c>
      <c r="P205" s="9">
        <f t="shared" si="30"/>
        <v>1.0426525657037942</v>
      </c>
      <c r="Q205" s="9">
        <f t="shared" si="31"/>
        <v>1.0329299493507391</v>
      </c>
    </row>
    <row r="206" spans="1:17" x14ac:dyDescent="0.15">
      <c r="A206" s="1">
        <v>42583</v>
      </c>
      <c r="B206" s="4">
        <f>IFERROR((全价!B206+IF(利息!B206&lt;利息!B205,参数!B$3*100,0))/全价!B205-1,"")</f>
        <v>2.7990632639736113E-3</v>
      </c>
      <c r="C206" s="4">
        <f>IFERROR((全价!C206+IF(利息!C206&lt;利息!C205,参数!C$3*100,0))/全价!C205-1,"")</f>
        <v>6.1041380662874012E-3</v>
      </c>
      <c r="D206" s="4">
        <f>IFERROR((全价!D206+IF(利息!D206&lt;利息!D205,参数!D$3*100,0))/全价!D205-1,"")</f>
        <v>4.1257864140624712E-3</v>
      </c>
      <c r="E206" s="4">
        <f>IFERROR((全价!E206+IF(利息!E206&lt;利息!E205,参数!E$3*100,0))/全价!E205-1,"")</f>
        <v>1.1480318879906193E-3</v>
      </c>
      <c r="F206" s="4">
        <f>IFERROR((全价!F206+IF(利息!F206&lt;利息!F205,参数!F$3*100,0))/全价!F205-1,"")</f>
        <v>2.4299840925394722E-3</v>
      </c>
      <c r="H206" s="3">
        <f t="shared" si="33"/>
        <v>3.3214007449707149E-3</v>
      </c>
      <c r="I206" s="9">
        <f t="shared" si="34"/>
        <v>0.99620755142364581</v>
      </c>
      <c r="J206" s="9">
        <f ca="1">IFERROR(AVERAGE(OFFSET(I206,0,0,-参数!B$9,1)),AVERAGE(I$3:I206))</f>
        <v>0.95893766313989992</v>
      </c>
      <c r="K206" s="9" t="str">
        <f t="shared" ca="1" si="32"/>
        <v>买</v>
      </c>
      <c r="L206" s="9">
        <f t="shared" ca="1" si="35"/>
        <v>1.0994836386545399</v>
      </c>
      <c r="M206" s="9">
        <f t="shared" si="27"/>
        <v>0.97469240595221196</v>
      </c>
      <c r="N206" s="9">
        <f t="shared" si="28"/>
        <v>0.93554560775573492</v>
      </c>
      <c r="O206" s="9">
        <f t="shared" si="29"/>
        <v>0.98448055436810711</v>
      </c>
      <c r="P206" s="9">
        <f t="shared" si="30"/>
        <v>1.0438495640973173</v>
      </c>
      <c r="Q206" s="9">
        <f t="shared" si="31"/>
        <v>1.0354399526963691</v>
      </c>
    </row>
    <row r="207" spans="1:17" x14ac:dyDescent="0.15">
      <c r="A207" s="1">
        <v>42584</v>
      </c>
      <c r="B207" s="4">
        <f>IFERROR((全价!B207+IF(利息!B207&lt;利息!B206,参数!B$3*100,0))/全价!B206-1,"")</f>
        <v>9.0434232498759481E-3</v>
      </c>
      <c r="C207" s="4">
        <f>IFERROR((全价!C207+IF(利息!C207&lt;利息!C206,参数!C$3*100,0))/全价!C206-1,"")</f>
        <v>1.0811283408127093E-2</v>
      </c>
      <c r="D207" s="4">
        <f>IFERROR((全价!D207+IF(利息!D207&lt;利息!D206,参数!D$3*100,0))/全价!D206-1,"")</f>
        <v>9.2466678054077267E-3</v>
      </c>
      <c r="E207" s="4">
        <f>IFERROR((全价!E207+IF(利息!E207&lt;利息!E206,参数!E$3*100,0))/全价!E206-1,"")</f>
        <v>1.9432683260627304E-3</v>
      </c>
      <c r="F207" s="4">
        <f>IFERROR((全价!F207+IF(利息!F207&lt;利息!F206,参数!F$3*100,0))/全价!F206-1,"")</f>
        <v>2.1513090024565251E-3</v>
      </c>
      <c r="H207" s="3">
        <f t="shared" si="33"/>
        <v>6.6391903583860046E-3</v>
      </c>
      <c r="I207" s="9">
        <f t="shared" si="34"/>
        <v>1.0028215629940089</v>
      </c>
      <c r="J207" s="9">
        <f ca="1">IFERROR(AVERAGE(OFFSET(I207,0,0,-参数!B$9,1)),AVERAGE(I$3:I207))</f>
        <v>0.95943974316606728</v>
      </c>
      <c r="K207" s="9" t="str">
        <f t="shared" ca="1" si="32"/>
        <v>买</v>
      </c>
      <c r="L207" s="9">
        <f t="shared" ca="1" si="35"/>
        <v>1.111370467874633</v>
      </c>
      <c r="M207" s="9">
        <f t="shared" si="27"/>
        <v>0.98350696191767772</v>
      </c>
      <c r="N207" s="9">
        <f t="shared" si="28"/>
        <v>0.94566005646241069</v>
      </c>
      <c r="O207" s="9">
        <f t="shared" si="29"/>
        <v>0.99358371901523268</v>
      </c>
      <c r="P207" s="9">
        <f t="shared" si="30"/>
        <v>1.045878043892402</v>
      </c>
      <c r="Q207" s="9">
        <f t="shared" si="31"/>
        <v>1.037667503988108</v>
      </c>
    </row>
    <row r="208" spans="1:17" x14ac:dyDescent="0.15">
      <c r="A208" s="1">
        <v>42585</v>
      </c>
      <c r="B208" s="4">
        <f>IFERROR((全价!B208+IF(利息!B208&lt;利息!B207,参数!B$3*100,0))/全价!B207-1,"")</f>
        <v>-1.9641815745364832E-3</v>
      </c>
      <c r="C208" s="4">
        <f>IFERROR((全价!C208+IF(利息!C208&lt;利息!C207,参数!C$3*100,0))/全价!C207-1,"")</f>
        <v>6.1411717996708859E-3</v>
      </c>
      <c r="D208" s="4">
        <f>IFERROR((全价!D208+IF(利息!D208&lt;利息!D207,参数!D$3*100,0))/全价!D207-1,"")</f>
        <v>-3.0933832118174021E-3</v>
      </c>
      <c r="E208" s="4">
        <f>IFERROR((全价!E208+IF(利息!E208&lt;利息!E207,参数!E$3*100,0))/全价!E207-1,"")</f>
        <v>1.8674684331121405E-4</v>
      </c>
      <c r="F208" s="4">
        <f>IFERROR((全价!F208+IF(利息!F208&lt;利息!F207,参数!F$3*100,0))/全价!F207-1,"")</f>
        <v>-3.052498131150827E-4</v>
      </c>
      <c r="H208" s="3">
        <f t="shared" si="33"/>
        <v>1.930208087026264E-4</v>
      </c>
      <c r="I208" s="9">
        <f t="shared" si="34"/>
        <v>1.0030151284230824</v>
      </c>
      <c r="J208" s="9">
        <f ca="1">IFERROR(AVERAGE(OFFSET(I208,0,0,-参数!B$9,1)),AVERAGE(I$3:I208))</f>
        <v>0.95994614634788411</v>
      </c>
      <c r="K208" s="9" t="str">
        <f t="shared" ca="1" si="32"/>
        <v>买</v>
      </c>
      <c r="L208" s="9">
        <f t="shared" ca="1" si="35"/>
        <v>1.1181955848509317</v>
      </c>
      <c r="M208" s="9">
        <f t="shared" si="27"/>
        <v>0.98157517566465069</v>
      </c>
      <c r="N208" s="9">
        <f t="shared" si="28"/>
        <v>0.95146751733323287</v>
      </c>
      <c r="O208" s="9">
        <f t="shared" si="29"/>
        <v>0.9905101838192959</v>
      </c>
      <c r="P208" s="9">
        <f t="shared" si="30"/>
        <v>1.0460733583155875</v>
      </c>
      <c r="Q208" s="9">
        <f t="shared" si="31"/>
        <v>1.0373507561764401</v>
      </c>
    </row>
    <row r="209" spans="1:17" x14ac:dyDescent="0.15">
      <c r="A209" s="1">
        <v>42586</v>
      </c>
      <c r="B209" s="4">
        <f>IFERROR((全价!B209+IF(利息!B209&lt;利息!B208,参数!B$3*100,0))/全价!B208-1,"")</f>
        <v>7.8438918380514533E-3</v>
      </c>
      <c r="C209" s="4">
        <f>IFERROR((全价!C209+IF(利息!C209&lt;利息!C208,参数!C$3*100,0))/全价!C208-1,"")</f>
        <v>1.0321729608453678E-2</v>
      </c>
      <c r="D209" s="4">
        <f>IFERROR((全价!D209+IF(利息!D209&lt;利息!D208,参数!D$3*100,0))/全价!D208-1,"")</f>
        <v>6.2919448155529523E-3</v>
      </c>
      <c r="E209" s="4">
        <f>IFERROR((全价!E209+IF(利息!E209&lt;利息!E208,参数!E$3*100,0))/全价!E208-1,"")</f>
        <v>2.1338511478785627E-3</v>
      </c>
      <c r="F209" s="4">
        <f>IFERROR((全价!F209+IF(利息!F209&lt;利息!F208,参数!F$3*100,0))/全价!F208-1,"")</f>
        <v>2.5397765727721566E-3</v>
      </c>
      <c r="H209" s="3">
        <f t="shared" si="33"/>
        <v>5.8262387965417606E-3</v>
      </c>
      <c r="I209" s="9">
        <f t="shared" si="34"/>
        <v>1.0088589340778193</v>
      </c>
      <c r="J209" s="9">
        <f ca="1">IFERROR(AVERAGE(OFFSET(I209,0,0,-参数!B$9,1)),AVERAGE(I$3:I209))</f>
        <v>0.96051381527785717</v>
      </c>
      <c r="K209" s="9" t="str">
        <f t="shared" ca="1" si="32"/>
        <v>买</v>
      </c>
      <c r="L209" s="9">
        <f t="shared" ca="1" si="35"/>
        <v>1.1297372973271298</v>
      </c>
      <c r="M209" s="9">
        <f t="shared" si="27"/>
        <v>0.98927454517348057</v>
      </c>
      <c r="N209" s="9">
        <f t="shared" si="28"/>
        <v>0.96128830777837326</v>
      </c>
      <c r="O209" s="9">
        <f t="shared" si="29"/>
        <v>0.99674241923513007</v>
      </c>
      <c r="P209" s="9">
        <f t="shared" si="30"/>
        <v>1.0483055231519944</v>
      </c>
      <c r="Q209" s="9">
        <f t="shared" si="31"/>
        <v>1.0399853953247244</v>
      </c>
    </row>
    <row r="210" spans="1:17" x14ac:dyDescent="0.15">
      <c r="A210" s="1">
        <v>42587</v>
      </c>
      <c r="B210" s="4">
        <f>IFERROR((全价!B210+IF(利息!B210&lt;利息!B209,参数!B$3*100,0))/全价!B209-1,"")</f>
        <v>4.6059724624334386E-3</v>
      </c>
      <c r="C210" s="4">
        <f>IFERROR((全价!C210+IF(利息!C210&lt;利息!C209,参数!C$3*100,0))/全价!C209-1,"")</f>
        <v>9.2998277293048215E-3</v>
      </c>
      <c r="D210" s="4">
        <f>IFERROR((全价!D210+IF(利息!D210&lt;利息!D209,参数!D$3*100,0))/全价!D209-1,"")</f>
        <v>2.6770439535350743E-3</v>
      </c>
      <c r="E210" s="4">
        <f>IFERROR((全价!E210+IF(利息!E210&lt;利息!E209,参数!E$3*100,0))/全价!E209-1,"")</f>
        <v>3.8061371966069402E-4</v>
      </c>
      <c r="F210" s="4">
        <f>IFERROR((全价!F210+IF(利息!F210&lt;利息!F209,参数!F$3*100,0))/全价!F209-1,"")</f>
        <v>5.7616180789854532E-4</v>
      </c>
      <c r="H210" s="3">
        <f t="shared" si="33"/>
        <v>3.5079239345665149E-3</v>
      </c>
      <c r="I210" s="9">
        <f t="shared" si="34"/>
        <v>1.0123979344792722</v>
      </c>
      <c r="J210" s="9">
        <f ca="1">IFERROR(AVERAGE(OFFSET(I210,0,0,-参数!B$9,1)),AVERAGE(I$3:I210))</f>
        <v>0.96111818264894555</v>
      </c>
      <c r="K210" s="9" t="str">
        <f t="shared" ca="1" si="32"/>
        <v>买</v>
      </c>
      <c r="L210" s="9">
        <f t="shared" ca="1" si="35"/>
        <v>1.1402436595716425</v>
      </c>
      <c r="M210" s="9">
        <f t="shared" si="27"/>
        <v>0.99383111648633593</v>
      </c>
      <c r="N210" s="9">
        <f t="shared" si="28"/>
        <v>0.97022812343890708</v>
      </c>
      <c r="O210" s="9">
        <f t="shared" si="29"/>
        <v>0.99941074250177542</v>
      </c>
      <c r="P210" s="9">
        <f t="shared" si="30"/>
        <v>1.0487045226165022</v>
      </c>
      <c r="Q210" s="9">
        <f t="shared" si="31"/>
        <v>1.0405845951902828</v>
      </c>
    </row>
    <row r="211" spans="1:17" x14ac:dyDescent="0.15">
      <c r="A211" s="1">
        <v>42590</v>
      </c>
      <c r="B211" s="4">
        <f>IFERROR((全价!B211+IF(利息!B211&lt;利息!B210,参数!B$3*100,0))/全价!B210-1,"")</f>
        <v>3.5535768434793447E-3</v>
      </c>
      <c r="C211" s="4">
        <f>IFERROR((全价!C211+IF(利息!C211&lt;利息!C210,参数!C$3*100,0))/全价!C210-1,"")</f>
        <v>9.3813660750563521E-3</v>
      </c>
      <c r="D211" s="4">
        <f>IFERROR((全价!D211+IF(利息!D211&lt;利息!D210,参数!D$3*100,0))/全价!D210-1,"")</f>
        <v>7.7860674171947863E-4</v>
      </c>
      <c r="E211" s="4">
        <f>IFERROR((全价!E211+IF(利息!E211&lt;利息!E210,参数!E$3*100,0))/全价!E210-1,"")</f>
        <v>7.5295595074664767E-4</v>
      </c>
      <c r="F211" s="4">
        <f>IFERROR((全价!F211+IF(利息!F211&lt;利息!F210,参数!F$3*100,0))/全价!F210-1,"")</f>
        <v>1.0428713366865683E-3</v>
      </c>
      <c r="H211" s="3">
        <f t="shared" si="33"/>
        <v>3.1018753895376782E-3</v>
      </c>
      <c r="I211" s="9">
        <f t="shared" si="34"/>
        <v>1.0155382667166524</v>
      </c>
      <c r="J211" s="9">
        <f ca="1">IFERROR(AVERAGE(OFFSET(I211,0,0,-参数!B$9,1)),AVERAGE(I$3:I211))</f>
        <v>0.9618172065411531</v>
      </c>
      <c r="K211" s="9" t="str">
        <f t="shared" ca="1" si="32"/>
        <v>买</v>
      </c>
      <c r="L211" s="9">
        <f t="shared" ca="1" si="35"/>
        <v>1.1509407027568461</v>
      </c>
      <c r="M211" s="9">
        <f t="shared" si="27"/>
        <v>0.99736277172821097</v>
      </c>
      <c r="N211" s="9">
        <f t="shared" si="28"/>
        <v>0.97933018864120247</v>
      </c>
      <c r="O211" s="9">
        <f t="shared" si="29"/>
        <v>1.0001888904436342</v>
      </c>
      <c r="P211" s="9">
        <f t="shared" si="30"/>
        <v>1.0494941509273812</v>
      </c>
      <c r="Q211" s="9">
        <f t="shared" si="31"/>
        <v>1.0416697910380044</v>
      </c>
    </row>
    <row r="212" spans="1:17" x14ac:dyDescent="0.15">
      <c r="A212" s="1">
        <v>42591</v>
      </c>
      <c r="B212" s="4">
        <f>IFERROR((全价!B212+IF(利息!B212&lt;利息!B211,参数!B$3*100,0))/全价!B211-1,"")</f>
        <v>3.4504845716829546E-3</v>
      </c>
      <c r="C212" s="4">
        <f>IFERROR((全价!C212+IF(利息!C212&lt;利息!C211,参数!C$3*100,0))/全价!C211-1,"")</f>
        <v>8.32477579242763E-4</v>
      </c>
      <c r="D212" s="4">
        <f>IFERROR((全价!D212+IF(利息!D212&lt;利息!D211,参数!D$3*100,0))/全价!D211-1,"")</f>
        <v>1.381094115069148E-3</v>
      </c>
      <c r="E212" s="4">
        <f>IFERROR((全价!E212+IF(利息!E212&lt;利息!E211,参数!E$3*100,0))/全价!E211-1,"")</f>
        <v>5.7426190064724381E-4</v>
      </c>
      <c r="F212" s="4">
        <f>IFERROR((全价!F212+IF(利息!F212&lt;利息!F211,参数!F$3*100,0))/全价!F211-1,"")</f>
        <v>4.7752935306544231E-4</v>
      </c>
      <c r="H212" s="3">
        <f t="shared" si="33"/>
        <v>1.3431695039415104E-3</v>
      </c>
      <c r="I212" s="9">
        <f t="shared" si="34"/>
        <v>1.0169023067465917</v>
      </c>
      <c r="J212" s="9">
        <f ca="1">IFERROR(AVERAGE(OFFSET(I212,0,0,-参数!B$9,1)),AVERAGE(I$3:I212))</f>
        <v>0.96251220444885599</v>
      </c>
      <c r="K212" s="9" t="str">
        <f t="shared" ca="1" si="32"/>
        <v>买</v>
      </c>
      <c r="L212" s="9">
        <f t="shared" ca="1" si="35"/>
        <v>1.151898835086929</v>
      </c>
      <c r="M212" s="9">
        <f t="shared" si="27"/>
        <v>1.0008041565844301</v>
      </c>
      <c r="N212" s="9">
        <f t="shared" si="28"/>
        <v>0.98014545906592188</v>
      </c>
      <c r="O212" s="9">
        <f t="shared" si="29"/>
        <v>1.0015702454341835</v>
      </c>
      <c r="P212" s="9">
        <f t="shared" si="30"/>
        <v>1.050096835433211</v>
      </c>
      <c r="Q212" s="9">
        <f t="shared" si="31"/>
        <v>1.0421672189394267</v>
      </c>
    </row>
    <row r="213" spans="1:17" x14ac:dyDescent="0.15">
      <c r="A213" s="1">
        <v>42592</v>
      </c>
      <c r="B213" s="4">
        <f>IFERROR((全价!B213+IF(利息!B213&lt;利息!B212,参数!B$3*100,0))/全价!B212-1,"")</f>
        <v>4.4516109336447673E-3</v>
      </c>
      <c r="C213" s="4">
        <f>IFERROR((全价!C213+IF(利息!C213&lt;利息!C212,参数!C$3*100,0))/全价!C212-1,"")</f>
        <v>-4.6651107177164697E-4</v>
      </c>
      <c r="D213" s="4">
        <f>IFERROR((全价!D213+IF(利息!D213&lt;利息!D212,参数!D$3*100,0))/全价!D212-1,"")</f>
        <v>3.0595093248959593E-3</v>
      </c>
      <c r="E213" s="4">
        <f>IFERROR((全价!E213+IF(利息!E213&lt;利息!E212,参数!E$3*100,0))/全价!E212-1,"")</f>
        <v>1.2528198410526326E-3</v>
      </c>
      <c r="F213" s="4">
        <f>IFERROR((全价!F213+IF(利息!F213&lt;利息!F212,参数!F$3*100,0))/全价!F212-1,"")</f>
        <v>1.0632263864216451E-3</v>
      </c>
      <c r="H213" s="3">
        <f t="shared" si="33"/>
        <v>1.8721310828486715E-3</v>
      </c>
      <c r="I213" s="9">
        <f t="shared" si="34"/>
        <v>1.0188060811632724</v>
      </c>
      <c r="J213" s="9">
        <f ca="1">IFERROR(AVERAGE(OFFSET(I213,0,0,-参数!B$9,1)),AVERAGE(I$3:I213))</f>
        <v>0.96322775789398907</v>
      </c>
      <c r="K213" s="9" t="str">
        <f t="shared" ca="1" si="32"/>
        <v>买</v>
      </c>
      <c r="L213" s="9">
        <f t="shared" ca="1" si="35"/>
        <v>1.1513614615268002</v>
      </c>
      <c r="M213" s="9">
        <f t="shared" si="27"/>
        <v>1.0052593473103184</v>
      </c>
      <c r="N213" s="9">
        <f t="shared" si="28"/>
        <v>0.9796882103573209</v>
      </c>
      <c r="O213" s="9">
        <f t="shared" si="29"/>
        <v>1.0046345589396277</v>
      </c>
      <c r="P213" s="9">
        <f t="shared" si="30"/>
        <v>1.0514124175836683</v>
      </c>
      <c r="Q213" s="9">
        <f t="shared" si="31"/>
        <v>1.0432752786256667</v>
      </c>
    </row>
    <row r="214" spans="1:17" x14ac:dyDescent="0.15">
      <c r="A214" s="1">
        <v>42593</v>
      </c>
      <c r="B214" s="4">
        <f>IFERROR((全价!B214+IF(利息!B214&lt;利息!B213,参数!B$3*100,0))/全价!B213-1,"")</f>
        <v>1.204676132768645E-3</v>
      </c>
      <c r="C214" s="4">
        <f>IFERROR((全价!C214+IF(利息!C214&lt;利息!C213,参数!C$3*100,0))/全价!C213-1,"")</f>
        <v>6.3234225319153126E-4</v>
      </c>
      <c r="D214" s="4">
        <f>IFERROR((全价!D214+IF(利息!D214&lt;利息!D213,参数!D$3*100,0))/全价!D213-1,"")</f>
        <v>2.9103302414901222E-4</v>
      </c>
      <c r="E214" s="4">
        <f>IFERROR((全价!E214+IF(利息!E214&lt;利息!E213,参数!E$3*100,0))/全价!E213-1,"")</f>
        <v>3.7948901671192026E-4</v>
      </c>
      <c r="F214" s="4">
        <f>IFERROR((全价!F214+IF(利息!F214&lt;利息!F213,参数!F$3*100,0))/全价!F213-1,"")</f>
        <v>1.8414316235548789E-4</v>
      </c>
      <c r="H214" s="3">
        <f t="shared" si="33"/>
        <v>5.3833671783531933E-4</v>
      </c>
      <c r="I214" s="9">
        <f t="shared" si="34"/>
        <v>1.0193545418851164</v>
      </c>
      <c r="J214" s="9">
        <f ca="1">IFERROR(AVERAGE(OFFSET(I214,0,0,-参数!B$9,1)),AVERAGE(I$3:I214))</f>
        <v>0.96398574294008799</v>
      </c>
      <c r="K214" s="9" t="str">
        <f t="shared" ca="1" si="32"/>
        <v>买</v>
      </c>
      <c r="L214" s="9">
        <f t="shared" ca="1" si="35"/>
        <v>1.1520895160276199</v>
      </c>
      <c r="M214" s="9">
        <f t="shared" ref="M214:M277" si="36">M213*(1+B214)</f>
        <v>1.0064703592532658</v>
      </c>
      <c r="N214" s="9">
        <f t="shared" ref="N214:N277" si="37">N213*(1+C214)</f>
        <v>0.98030770860768346</v>
      </c>
      <c r="O214" s="9">
        <f t="shared" ref="O214:O277" si="38">O213*(1+D214)</f>
        <v>1.0049269407734804</v>
      </c>
      <c r="P214" s="9">
        <f t="shared" ref="P214:P277" si="39">P213*(1+E214)</f>
        <v>1.0518114170481758</v>
      </c>
      <c r="Q214" s="9">
        <f t="shared" ref="Q214:Q277" si="40">Q213*(1+F214)</f>
        <v>1.0434673906346801</v>
      </c>
    </row>
    <row r="215" spans="1:17" x14ac:dyDescent="0.15">
      <c r="A215" s="1">
        <v>42594</v>
      </c>
      <c r="B215" s="4">
        <f>IFERROR((全价!B215+IF(利息!B215&lt;利息!B214,参数!B$3*100,0))/全价!B214-1,"")</f>
        <v>2.9156168330304322E-3</v>
      </c>
      <c r="C215" s="4">
        <f>IFERROR((全价!C215+IF(利息!C215&lt;利息!C214,参数!C$3*100,0))/全价!C214-1,"")</f>
        <v>3.2281053073608401E-3</v>
      </c>
      <c r="D215" s="4">
        <f>IFERROR((全价!D215+IF(利息!D215&lt;利息!D214,参数!D$3*100,0))/全价!D214-1,"")</f>
        <v>1.4730946999088612E-3</v>
      </c>
      <c r="E215" s="4">
        <f>IFERROR((全价!E215+IF(利息!E215&lt;利息!E214,参数!E$3*100,0))/全价!E214-1,"")</f>
        <v>7.6664840681717195E-4</v>
      </c>
      <c r="F215" s="4">
        <f>IFERROR((全价!F215+IF(利息!F215&lt;利息!F214,参数!F$3*100,0))/全价!F214-1,"")</f>
        <v>1.7446289663989312E-3</v>
      </c>
      <c r="H215" s="3">
        <f t="shared" si="33"/>
        <v>2.0256188427032473E-3</v>
      </c>
      <c r="I215" s="9">
        <f t="shared" si="34"/>
        <v>1.0214193656525541</v>
      </c>
      <c r="J215" s="9">
        <f ca="1">IFERROR(AVERAGE(OFFSET(I215,0,0,-参数!B$9,1)),AVERAGE(I$3:I215))</f>
        <v>0.96478801098391032</v>
      </c>
      <c r="K215" s="9" t="str">
        <f t="shared" ca="1" si="32"/>
        <v>买</v>
      </c>
      <c r="L215" s="9">
        <f t="shared" ca="1" si="35"/>
        <v>1.1558085823088635</v>
      </c>
      <c r="M215" s="9">
        <f t="shared" si="36"/>
        <v>1.0094048411746508</v>
      </c>
      <c r="N215" s="9">
        <f t="shared" si="37"/>
        <v>0.98347224512468667</v>
      </c>
      <c r="O215" s="9">
        <f t="shared" si="38"/>
        <v>1.0064072933237296</v>
      </c>
      <c r="P215" s="9">
        <f t="shared" si="39"/>
        <v>1.0526177865953279</v>
      </c>
      <c r="Q215" s="9">
        <f t="shared" si="40"/>
        <v>1.045287854069874</v>
      </c>
    </row>
    <row r="216" spans="1:17" x14ac:dyDescent="0.15">
      <c r="A216" s="1">
        <v>42597</v>
      </c>
      <c r="B216" s="4">
        <f>IFERROR((全价!B216+IF(利息!B216&lt;利息!B215,参数!B$3*100,0))/全价!B215-1,"")</f>
        <v>-6.6452861806940433E-3</v>
      </c>
      <c r="C216" s="4">
        <f>IFERROR((全价!C216+IF(利息!C216&lt;利息!C215,参数!C$3*100,0))/全价!C215-1,"")</f>
        <v>-8.8596324984081543E-3</v>
      </c>
      <c r="D216" s="4">
        <f>IFERROR((全价!D216+IF(利息!D216&lt;利息!D215,参数!D$3*100,0))/全价!D215-1,"")</f>
        <v>-4.6370071765002852E-3</v>
      </c>
      <c r="E216" s="4">
        <f>IFERROR((全价!E216+IF(利息!E216&lt;利息!E215,参数!E$3*100,0))/全价!E215-1,"")</f>
        <v>-8.9462153532948729E-4</v>
      </c>
      <c r="F216" s="4">
        <f>IFERROR((全价!F216+IF(利息!F216&lt;利息!F215,参数!F$3*100,0))/全价!F215-1,"")</f>
        <v>-1.1037986893124296E-3</v>
      </c>
      <c r="H216" s="3">
        <f t="shared" si="33"/>
        <v>-4.4280692160488799E-3</v>
      </c>
      <c r="I216" s="9">
        <f t="shared" si="34"/>
        <v>1.0168964500028319</v>
      </c>
      <c r="J216" s="9">
        <f ca="1">IFERROR(AVERAGE(OFFSET(I216,0,0,-参数!B$9,1)),AVERAGE(I$3:I216))</f>
        <v>0.96554634061634015</v>
      </c>
      <c r="K216" s="9" t="str">
        <f t="shared" ca="1" si="32"/>
        <v>买</v>
      </c>
      <c r="L216" s="9">
        <f t="shared" ca="1" si="35"/>
        <v>1.1455685430311009</v>
      </c>
      <c r="M216" s="9">
        <f t="shared" si="36"/>
        <v>1.0026970571328673</v>
      </c>
      <c r="N216" s="9">
        <f t="shared" si="37"/>
        <v>0.9747590424604976</v>
      </c>
      <c r="O216" s="9">
        <f t="shared" si="38"/>
        <v>1.0017405754821052</v>
      </c>
      <c r="P216" s="9">
        <f t="shared" si="39"/>
        <v>1.0516760920549688</v>
      </c>
      <c r="Q216" s="9">
        <f t="shared" si="40"/>
        <v>1.0441340667065975</v>
      </c>
    </row>
    <row r="217" spans="1:17" x14ac:dyDescent="0.15">
      <c r="A217" s="1">
        <v>42598</v>
      </c>
      <c r="B217" s="4">
        <f>IFERROR((全价!B217+IF(利息!B217&lt;利息!B216,参数!B$3*100,0))/全价!B216-1,"")</f>
        <v>6.2631492200149186E-3</v>
      </c>
      <c r="C217" s="4">
        <f>IFERROR((全价!C217+IF(利息!C217&lt;利息!C216,参数!C$3*100,0))/全价!C216-1,"")</f>
        <v>8.6692042407843228E-3</v>
      </c>
      <c r="D217" s="4">
        <f>IFERROR((全价!D217+IF(利息!D217&lt;利息!D216,参数!D$3*100,0))/全价!D216-1,"")</f>
        <v>4.5413722996594519E-3</v>
      </c>
      <c r="E217" s="4">
        <f>IFERROR((全价!E217+IF(利息!E217&lt;利息!E216,参数!E$3*100,0))/全价!E216-1,"")</f>
        <v>1.1541002395751843E-3</v>
      </c>
      <c r="F217" s="4">
        <f>IFERROR((全价!F217+IF(利息!F217&lt;利息!F216,参数!F$3*100,0))/全价!F216-1,"")</f>
        <v>7.6881295173425457E-4</v>
      </c>
      <c r="H217" s="3">
        <f t="shared" si="33"/>
        <v>4.2793277903536266E-3</v>
      </c>
      <c r="I217" s="9">
        <f t="shared" si="34"/>
        <v>1.0212480832412409</v>
      </c>
      <c r="J217" s="9">
        <f ca="1">IFERROR(AVERAGE(OFFSET(I217,0,0,-参数!B$9,1)),AVERAGE(I$3:I217))</f>
        <v>0.96633491314281617</v>
      </c>
      <c r="K217" s="9" t="str">
        <f t="shared" ca="1" si="32"/>
        <v>买</v>
      </c>
      <c r="L217" s="9">
        <f t="shared" ca="1" si="35"/>
        <v>1.1554997107024552</v>
      </c>
      <c r="M217" s="9">
        <f t="shared" si="36"/>
        <v>1.0089770984241602</v>
      </c>
      <c r="N217" s="9">
        <f t="shared" si="37"/>
        <v>0.98320942768513897</v>
      </c>
      <c r="O217" s="9">
        <f t="shared" si="38"/>
        <v>1.0062898523830446</v>
      </c>
      <c r="P217" s="9">
        <f t="shared" si="39"/>
        <v>1.052889831684765</v>
      </c>
      <c r="Q217" s="9">
        <f t="shared" si="40"/>
        <v>1.0449368105004284</v>
      </c>
    </row>
    <row r="218" spans="1:17" x14ac:dyDescent="0.15">
      <c r="A218" s="1">
        <v>42599</v>
      </c>
      <c r="B218" s="4">
        <f>IFERROR((全价!B218+IF(利息!B218&lt;利息!B217,参数!B$3*100,0))/全价!B217-1,"")</f>
        <v>3.5112446543328346E-3</v>
      </c>
      <c r="C218" s="4">
        <f>IFERROR((全价!C218+IF(利息!C218&lt;利息!C217,参数!C$3*100,0))/全价!C217-1,"")</f>
        <v>1.1278662053371136E-3</v>
      </c>
      <c r="D218" s="4">
        <f>IFERROR((全价!D218+IF(利息!D218&lt;利息!D217,参数!D$3*100,0))/全价!D217-1,"")</f>
        <v>2.3565084969610073E-3</v>
      </c>
      <c r="E218" s="4">
        <f>IFERROR((全价!E218+IF(利息!E218&lt;利息!E217,参数!E$3*100,0))/全价!E217-1,"")</f>
        <v>3.7895651805208708E-4</v>
      </c>
      <c r="F218" s="4">
        <f>IFERROR((全价!F218+IF(利息!F218&lt;利息!F217,参数!F$3*100,0))/全价!F217-1,"")</f>
        <v>6.7082700374876403E-4</v>
      </c>
      <c r="H218" s="3">
        <f t="shared" si="33"/>
        <v>1.6090805756863614E-3</v>
      </c>
      <c r="I218" s="9">
        <f t="shared" si="34"/>
        <v>1.0228913536949413</v>
      </c>
      <c r="J218" s="9">
        <f ca="1">IFERROR(AVERAGE(OFFSET(I218,0,0,-参数!B$9,1)),AVERAGE(I$3:I218))</f>
        <v>0.9671095952638854</v>
      </c>
      <c r="K218" s="9" t="str">
        <f t="shared" ca="1" si="32"/>
        <v>买</v>
      </c>
      <c r="L218" s="9">
        <f t="shared" ca="1" si="35"/>
        <v>1.1568029597764333</v>
      </c>
      <c r="M218" s="9">
        <f t="shared" si="36"/>
        <v>1.0125198638673463</v>
      </c>
      <c r="N218" s="9">
        <f t="shared" si="37"/>
        <v>0.98431835637139387</v>
      </c>
      <c r="O218" s="9">
        <f t="shared" si="38"/>
        <v>1.0086611829705909</v>
      </c>
      <c r="P218" s="9">
        <f t="shared" si="39"/>
        <v>1.0532888311492727</v>
      </c>
      <c r="Q218" s="9">
        <f t="shared" si="40"/>
        <v>1.0456377823301233</v>
      </c>
    </row>
    <row r="219" spans="1:17" x14ac:dyDescent="0.15">
      <c r="A219" s="1">
        <v>42600</v>
      </c>
      <c r="B219" s="4">
        <f>IFERROR((全价!B219+IF(利息!B219&lt;利息!B218,参数!B$3*100,0))/全价!B218-1,"")</f>
        <v>-5.4864115300867766E-6</v>
      </c>
      <c r="C219" s="4">
        <f>IFERROR((全价!C219+IF(利息!C219&lt;利息!C218,参数!C$3*100,0))/全价!C218-1,"")</f>
        <v>-1.3595433677986435E-3</v>
      </c>
      <c r="D219" s="4">
        <f>IFERROR((全价!D219+IF(利息!D219&lt;利息!D218,参数!D$3*100,0))/全价!D218-1,"")</f>
        <v>-7.8975114368706745E-4</v>
      </c>
      <c r="E219" s="4">
        <f>IFERROR((全价!E219+IF(利息!E219&lt;利息!E218,参数!E$3*100,0))/全价!E218-1,"")</f>
        <v>-7.9471251274165766E-6</v>
      </c>
      <c r="F219" s="4">
        <f>IFERROR((全价!F219+IF(利息!F219&lt;利息!F218,参数!F$3*100,0))/全价!F218-1,"")</f>
        <v>-1.082630001596474E-4</v>
      </c>
      <c r="H219" s="3">
        <f t="shared" si="33"/>
        <v>-4.5419820966057233E-4</v>
      </c>
      <c r="I219" s="9">
        <f t="shared" si="34"/>
        <v>1.0224267582734159</v>
      </c>
      <c r="J219" s="9">
        <f ca="1">IFERROR(AVERAGE(OFFSET(I219,0,0,-参数!B$9,1)),AVERAGE(I$3:I219))</f>
        <v>0.96788345905893691</v>
      </c>
      <c r="K219" s="9" t="str">
        <f t="shared" ca="1" si="32"/>
        <v>买</v>
      </c>
      <c r="L219" s="9">
        <f t="shared" ca="1" si="35"/>
        <v>1.1552302359846194</v>
      </c>
      <c r="M219" s="9">
        <f t="shared" si="36"/>
        <v>1.0125143087666908</v>
      </c>
      <c r="N219" s="9">
        <f t="shared" si="37"/>
        <v>0.98298013287818664</v>
      </c>
      <c r="O219" s="9">
        <f t="shared" si="38"/>
        <v>1.0078645916477471</v>
      </c>
      <c r="P219" s="9">
        <f t="shared" si="39"/>
        <v>1.0532804605311363</v>
      </c>
      <c r="Q219" s="9">
        <f t="shared" si="40"/>
        <v>1.045524578446728</v>
      </c>
    </row>
    <row r="220" spans="1:17" x14ac:dyDescent="0.15">
      <c r="A220" s="1">
        <v>42601</v>
      </c>
      <c r="B220" s="4">
        <f>IFERROR((全价!B220+IF(利息!B220&lt;利息!B219,参数!B$3*100,0))/全价!B219-1,"")</f>
        <v>-1.4072722783821101E-3</v>
      </c>
      <c r="C220" s="4">
        <f>IFERROR((全价!C220+IF(利息!C220&lt;利息!C219,参数!C$3*100,0))/全价!C219-1,"")</f>
        <v>-1.6601370670276117E-3</v>
      </c>
      <c r="D220" s="4">
        <f>IFERROR((全价!D220+IF(利息!D220&lt;利息!D219,参数!D$3*100,0))/全价!D219-1,"")</f>
        <v>-6.9215028380331667E-4</v>
      </c>
      <c r="E220" s="4">
        <f>IFERROR((全价!E220+IF(利息!E220&lt;利息!E219,参数!E$3*100,0))/全价!E219-1,"")</f>
        <v>3.7881597490785346E-4</v>
      </c>
      <c r="F220" s="4">
        <f>IFERROR((全价!F220+IF(利息!F220&lt;利息!F219,参数!F$3*100,0))/全价!F219-1,"")</f>
        <v>1.8374700411039058E-4</v>
      </c>
      <c r="H220" s="3">
        <f t="shared" si="33"/>
        <v>-6.3939933003895886E-4</v>
      </c>
      <c r="I220" s="9">
        <f t="shared" si="34"/>
        <v>1.0217730192891619</v>
      </c>
      <c r="J220" s="9">
        <f ca="1">IFERROR(AVERAGE(OFFSET(I220,0,0,-参数!B$9,1)),AVERAGE(I$3:I220))</f>
        <v>0.96866031153710219</v>
      </c>
      <c r="K220" s="9" t="str">
        <f t="shared" ca="1" si="32"/>
        <v>买</v>
      </c>
      <c r="L220" s="9">
        <f t="shared" ca="1" si="35"/>
        <v>1.1533123954489102</v>
      </c>
      <c r="M220" s="9">
        <f t="shared" si="36"/>
        <v>1.0110894254484981</v>
      </c>
      <c r="N220" s="9">
        <f t="shared" si="37"/>
        <v>0.98134825112344382</v>
      </c>
      <c r="O220" s="9">
        <f t="shared" si="38"/>
        <v>1.0071669978846027</v>
      </c>
      <c r="P220" s="9">
        <f t="shared" si="39"/>
        <v>1.0536794599956438</v>
      </c>
      <c r="Q220" s="9">
        <f t="shared" si="40"/>
        <v>1.0457166904557413</v>
      </c>
    </row>
    <row r="221" spans="1:17" x14ac:dyDescent="0.15">
      <c r="A221" s="1">
        <v>42604</v>
      </c>
      <c r="B221" s="4">
        <f>IFERROR((全价!B221+IF(利息!B221&lt;利息!B220,参数!B$3*100,0))/全价!B220-1,"")</f>
        <v>-3.1728851552925708E-4</v>
      </c>
      <c r="C221" s="4">
        <f>IFERROR((全价!C221+IF(利息!C221&lt;利息!C220,参数!C$3*100,0))/全价!C220-1,"")</f>
        <v>9.8380143607634807E-5</v>
      </c>
      <c r="D221" s="4">
        <f>IFERROR((全价!D221+IF(利息!D221&lt;利息!D220,参数!D$3*100,0))/全价!D220-1,"")</f>
        <v>-5.0519956998795745E-4</v>
      </c>
      <c r="E221" s="4">
        <f>IFERROR((全价!E221+IF(利息!E221&lt;利息!E220,参数!E$3*100,0))/全价!E220-1,"")</f>
        <v>-2.3832536708789931E-5</v>
      </c>
      <c r="F221" s="4">
        <f>IFERROR((全价!F221+IF(利息!F221&lt;利息!F220,参数!F$3*100,0))/全价!F220-1,"")</f>
        <v>2.5917166389821666E-4</v>
      </c>
      <c r="H221" s="3">
        <f t="shared" si="33"/>
        <v>-9.7753762944030595E-5</v>
      </c>
      <c r="I221" s="9">
        <f t="shared" si="34"/>
        <v>1.0216731371316516</v>
      </c>
      <c r="J221" s="9">
        <f ca="1">IFERROR(AVERAGE(OFFSET(I221,0,0,-参数!B$9,1)),AVERAGE(I$3:I221))</f>
        <v>0.96943855611620156</v>
      </c>
      <c r="K221" s="9" t="str">
        <f t="shared" ca="1" si="32"/>
        <v>买</v>
      </c>
      <c r="L221" s="9">
        <f t="shared" ca="1" si="35"/>
        <v>1.1534258584879988</v>
      </c>
      <c r="M221" s="9">
        <f t="shared" si="36"/>
        <v>1.0107686183856301</v>
      </c>
      <c r="N221" s="9">
        <f t="shared" si="37"/>
        <v>0.98144479630531845</v>
      </c>
      <c r="O221" s="9">
        <f t="shared" si="38"/>
        <v>1.0066581775503654</v>
      </c>
      <c r="P221" s="9">
        <f t="shared" si="39"/>
        <v>1.0536543481412342</v>
      </c>
      <c r="Q221" s="9">
        <f t="shared" si="40"/>
        <v>1.045987710590373</v>
      </c>
    </row>
    <row r="222" spans="1:17" x14ac:dyDescent="0.15">
      <c r="A222" s="1">
        <v>42605</v>
      </c>
      <c r="B222" s="4">
        <f>IFERROR((全价!B222+IF(利息!B222&lt;利息!B221,参数!B$3*100,0))/全价!B221-1,"")</f>
        <v>3.5050212073703957E-3</v>
      </c>
      <c r="C222" s="4">
        <f>IFERROR((全价!C222+IF(利息!C222&lt;利息!C221,参数!C$3*100,0))/全价!C221-1,"")</f>
        <v>1.7283144357294056E-3</v>
      </c>
      <c r="D222" s="4">
        <f>IFERROR((全价!D222+IF(利息!D222&lt;利息!D221,参数!D$3*100,0))/全价!D221-1,"")</f>
        <v>1.3722185160318645E-3</v>
      </c>
      <c r="E222" s="4">
        <f>IFERROR((全价!E222+IF(利息!E222&lt;利息!E221,参数!E$3*100,0))/全价!E221-1,"")</f>
        <v>-2.0125732867959378E-4</v>
      </c>
      <c r="F222" s="4">
        <f>IFERROR((全价!F222+IF(利息!F222&lt;利息!F221,参数!F$3*100,0))/全价!F221-1,"")</f>
        <v>3.7826059836088E-4</v>
      </c>
      <c r="H222" s="3">
        <f t="shared" si="33"/>
        <v>1.3565114857625904E-3</v>
      </c>
      <c r="I222" s="9">
        <f t="shared" si="34"/>
        <v>1.0230590484768658</v>
      </c>
      <c r="J222" s="9">
        <f ca="1">IFERROR(AVERAGE(OFFSET(I222,0,0,-参数!B$9,1)),AVERAGE(I$3:I222))</f>
        <v>0.97023836737543678</v>
      </c>
      <c r="K222" s="9" t="str">
        <f t="shared" ca="1" si="32"/>
        <v>买</v>
      </c>
      <c r="L222" s="9">
        <f t="shared" ca="1" si="35"/>
        <v>1.1554193410497673</v>
      </c>
      <c r="M222" s="9">
        <f t="shared" si="36"/>
        <v>1.0143113838288162</v>
      </c>
      <c r="N222" s="9">
        <f t="shared" si="37"/>
        <v>0.98314104151464443</v>
      </c>
      <c r="O222" s="9">
        <f t="shared" si="38"/>
        <v>1.0080395325409148</v>
      </c>
      <c r="P222" s="9">
        <f t="shared" si="39"/>
        <v>1.0534422924817757</v>
      </c>
      <c r="Q222" s="9">
        <f t="shared" si="40"/>
        <v>1.046383366527659</v>
      </c>
    </row>
    <row r="223" spans="1:17" x14ac:dyDescent="0.15">
      <c r="A223" s="1">
        <v>42606</v>
      </c>
      <c r="B223" s="4">
        <f>IFERROR((全价!B223+IF(利息!B223&lt;利息!B222,参数!B$3*100,0))/全价!B222-1,"")</f>
        <v>1.7936261918714003E-3</v>
      </c>
      <c r="C223" s="4">
        <f>IFERROR((全价!C223+IF(利息!C223&lt;利息!C222,参数!C$3*100,0))/全价!C222-1,"")</f>
        <v>2.8205435956747404E-3</v>
      </c>
      <c r="D223" s="4">
        <f>IFERROR((全价!D223+IF(利息!D223&lt;利息!D222,参数!D$3*100,0))/全价!D222-1,"")</f>
        <v>1.4685461258823196E-3</v>
      </c>
      <c r="E223" s="4">
        <f>IFERROR((全价!E223+IF(利息!E223&lt;利息!E222,参数!E$3*100,0))/全价!E222-1,"")</f>
        <v>9.5881340219849953E-4</v>
      </c>
      <c r="F223" s="4">
        <f>IFERROR((全价!F223+IF(利息!F223&lt;利息!F222,参数!F$3*100,0))/全价!F222-1,"")</f>
        <v>5.7263894355163991E-4</v>
      </c>
      <c r="H223" s="3">
        <f t="shared" si="33"/>
        <v>1.5228336518357199E-3</v>
      </c>
      <c r="I223" s="9">
        <f t="shared" si="34"/>
        <v>1.0246169972237016</v>
      </c>
      <c r="J223" s="9">
        <f ca="1">IFERROR(AVERAGE(OFFSET(I223,0,0,-参数!B$9,1)),AVERAGE(I$3:I223))</f>
        <v>0.97105200428301153</v>
      </c>
      <c r="K223" s="9" t="str">
        <f t="shared" ca="1" si="32"/>
        <v>买</v>
      </c>
      <c r="L223" s="9">
        <f t="shared" ca="1" si="35"/>
        <v>1.1586782516724838</v>
      </c>
      <c r="M223" s="9">
        <f t="shared" si="36"/>
        <v>1.0161306792935649</v>
      </c>
      <c r="N223" s="9">
        <f t="shared" si="37"/>
        <v>0.98591403368293351</v>
      </c>
      <c r="O223" s="9">
        <f t="shared" si="38"/>
        <v>1.009519885091164</v>
      </c>
      <c r="P223" s="9">
        <f t="shared" si="39"/>
        <v>1.0544523470702498</v>
      </c>
      <c r="Q223" s="9">
        <f t="shared" si="40"/>
        <v>1.0469825663932173</v>
      </c>
    </row>
    <row r="224" spans="1:17" x14ac:dyDescent="0.15">
      <c r="A224" s="1">
        <v>42607</v>
      </c>
      <c r="B224" s="4">
        <f>IFERROR((全价!B224+IF(利息!B224&lt;利息!B223,参数!B$3*100,0))/全价!B223-1,"")</f>
        <v>-6.0409417308804336E-4</v>
      </c>
      <c r="C224" s="4">
        <f>IFERROR((全价!C224+IF(利息!C224&lt;利息!C223,参数!C$3*100,0))/全价!C223-1,"")</f>
        <v>-7.6163533987982923E-4</v>
      </c>
      <c r="D224" s="4">
        <f>IFERROR((全价!D224+IF(利息!D224&lt;利息!D223,参数!D$3*100,0))/全价!D223-1,"")</f>
        <v>5.8381664557161095E-4</v>
      </c>
      <c r="E224" s="4">
        <f>IFERROR((全价!E224+IF(利息!E224&lt;利息!E223,参数!E$3*100,0))/全价!E223-1,"")</f>
        <v>5.715616333958895E-4</v>
      </c>
      <c r="F224" s="4">
        <f>IFERROR((全价!F224+IF(利息!F224&lt;利息!F223,参数!F$3*100,0))/全价!F223-1,"")</f>
        <v>2.8069614775172447E-4</v>
      </c>
      <c r="H224" s="3">
        <f t="shared" si="33"/>
        <v>1.4068982750270464E-5</v>
      </c>
      <c r="I224" s="9">
        <f t="shared" si="34"/>
        <v>1.0246314125425613</v>
      </c>
      <c r="J224" s="9">
        <f ca="1">IFERROR(AVERAGE(OFFSET(I224,0,0,-参数!B$9,1)),AVERAGE(I$3:I224))</f>
        <v>0.97187489325759868</v>
      </c>
      <c r="K224" s="9" t="str">
        <f t="shared" ca="1" si="32"/>
        <v>买</v>
      </c>
      <c r="L224" s="9">
        <f t="shared" ca="1" si="35"/>
        <v>1.15779576136846</v>
      </c>
      <c r="M224" s="9">
        <f t="shared" si="36"/>
        <v>1.0155168406711077</v>
      </c>
      <c r="N224" s="9">
        <f t="shared" si="37"/>
        <v>0.98516312671279715</v>
      </c>
      <c r="O224" s="9">
        <f t="shared" si="38"/>
        <v>1.0101092596041157</v>
      </c>
      <c r="P224" s="9">
        <f t="shared" si="39"/>
        <v>1.0550550315760794</v>
      </c>
      <c r="Q224" s="9">
        <f t="shared" si="40"/>
        <v>1.0472764503663672</v>
      </c>
    </row>
    <row r="225" spans="1:17" x14ac:dyDescent="0.15">
      <c r="A225" s="1">
        <v>42608</v>
      </c>
      <c r="B225" s="4">
        <f>IFERROR((全价!B225+IF(利息!B225&lt;利息!B224,参数!B$3*100,0))/全价!B224-1,"")</f>
        <v>1.6916655726226804E-3</v>
      </c>
      <c r="C225" s="4">
        <f>IFERROR((全价!C225+IF(利息!C225&lt;利息!C224,参数!C$3*100,0))/全价!C224-1,"")</f>
        <v>1.4237103579690658E-3</v>
      </c>
      <c r="D225" s="4">
        <f>IFERROR((全价!D225+IF(利息!D225&lt;利息!D224,参数!D$3*100,0))/全价!D224-1,"")</f>
        <v>2.2495913251376898E-3</v>
      </c>
      <c r="E225" s="4">
        <f>IFERROR((全价!E225+IF(利息!E225&lt;利息!E224,参数!E$3*100,0))/全价!E224-1,"")</f>
        <v>9.5734777641443003E-4</v>
      </c>
      <c r="F225" s="4">
        <f>IFERROR((全价!F225+IF(利息!F225&lt;利息!F224,参数!F$3*100,0))/全价!F224-1,"")</f>
        <v>1.0580393418113676E-3</v>
      </c>
      <c r="H225" s="3">
        <f t="shared" si="33"/>
        <v>1.4760708747910468E-3</v>
      </c>
      <c r="I225" s="9">
        <f t="shared" si="34"/>
        <v>1.0261438411280113</v>
      </c>
      <c r="J225" s="9">
        <f ca="1">IFERROR(AVERAGE(OFFSET(I225,0,0,-参数!B$9,1)),AVERAGE(I$3:I225))</f>
        <v>0.97270717186991518</v>
      </c>
      <c r="K225" s="9" t="str">
        <f t="shared" ca="1" si="32"/>
        <v>买</v>
      </c>
      <c r="L225" s="9">
        <f t="shared" ca="1" si="35"/>
        <v>1.1594441271863329</v>
      </c>
      <c r="M225" s="9">
        <f t="shared" si="36"/>
        <v>1.0172347555488896</v>
      </c>
      <c r="N225" s="9">
        <f t="shared" si="37"/>
        <v>0.98656571366058732</v>
      </c>
      <c r="O225" s="9">
        <f t="shared" si="38"/>
        <v>1.0123815926319624</v>
      </c>
      <c r="P225" s="9">
        <f t="shared" si="39"/>
        <v>1.0560650861645535</v>
      </c>
      <c r="Q225" s="9">
        <f t="shared" si="40"/>
        <v>1.0483845100526075</v>
      </c>
    </row>
    <row r="226" spans="1:17" x14ac:dyDescent="0.15">
      <c r="A226" s="1">
        <v>42611</v>
      </c>
      <c r="B226" s="4">
        <f>IFERROR((全价!B226+IF(利息!B226&lt;利息!B225,参数!B$3*100,0))/全价!B225-1,"")</f>
        <v>1.8772125509747273E-3</v>
      </c>
      <c r="C226" s="4">
        <f>IFERROR((全价!C226+IF(利息!C226&lt;利息!C225,参数!C$3*100,0))/全价!C225-1,"")</f>
        <v>8.9161205089816065E-4</v>
      </c>
      <c r="D226" s="4">
        <f>IFERROR((全价!D226+IF(利息!D226&lt;利息!D225,参数!D$3*100,0))/全价!D225-1,"")</f>
        <v>6.7084426178998235E-4</v>
      </c>
      <c r="E226" s="4">
        <f>IFERROR((全价!E226+IF(利息!E226&lt;利息!E225,参数!E$3*100,0))/全价!E225-1,"")</f>
        <v>4.5840048614231854E-4</v>
      </c>
      <c r="F226" s="4">
        <f>IFERROR((全价!F226+IF(利息!F226&lt;利息!F225,参数!F$3*100,0))/全价!F225-1,"")</f>
        <v>8.4096236733288698E-4</v>
      </c>
      <c r="H226" s="3">
        <f t="shared" si="33"/>
        <v>9.4780634342761516E-4</v>
      </c>
      <c r="I226" s="9">
        <f t="shared" si="34"/>
        <v>1.0271164267699016</v>
      </c>
      <c r="J226" s="9">
        <f ca="1">IFERROR(AVERAGE(OFFSET(I226,0,0,-参数!B$9,1)),AVERAGE(I$3:I226))</f>
        <v>0.97355443318515422</v>
      </c>
      <c r="K226" s="9" t="str">
        <f t="shared" ca="1" si="32"/>
        <v>买</v>
      </c>
      <c r="L226" s="9">
        <f t="shared" ca="1" si="35"/>
        <v>1.1604779015424753</v>
      </c>
      <c r="M226" s="9">
        <f t="shared" si="36"/>
        <v>1.0191443213992937</v>
      </c>
      <c r="N226" s="9">
        <f t="shared" si="37"/>
        <v>0.98744534753988999</v>
      </c>
      <c r="O226" s="9">
        <f t="shared" si="38"/>
        <v>1.0130607430141214</v>
      </c>
      <c r="P226" s="9">
        <f t="shared" si="39"/>
        <v>1.0565491869134493</v>
      </c>
      <c r="Q226" s="9">
        <f t="shared" si="40"/>
        <v>1.0492661619720565</v>
      </c>
    </row>
    <row r="227" spans="1:17" x14ac:dyDescent="0.15">
      <c r="A227" s="1">
        <v>42612</v>
      </c>
      <c r="B227" s="4">
        <f>IFERROR((全价!B227+IF(利息!B227&lt;利息!B226,参数!B$3*100,0))/全价!B226-1,"")</f>
        <v>4.7694060317997611E-3</v>
      </c>
      <c r="C227" s="4">
        <f>IFERROR((全价!C227+IF(利息!C227&lt;利息!C226,参数!C$3*100,0))/全价!C226-1,"")</f>
        <v>2.6099874796645661E-3</v>
      </c>
      <c r="D227" s="4">
        <f>IFERROR((全价!D227+IF(利息!D227&lt;利息!D226,参数!D$3*100,0))/全价!D226-1,"")</f>
        <v>3.1225285225564559E-3</v>
      </c>
      <c r="E227" s="4">
        <f>IFERROR((全价!E227+IF(利息!E227&lt;利息!E226,参数!E$3*100,0))/全价!E226-1,"")</f>
        <v>5.7042730551004617E-4</v>
      </c>
      <c r="F227" s="4">
        <f>IFERROR((全价!F227+IF(利息!F227&lt;利息!F226,参数!F$3*100,0))/全价!F226-1,"")</f>
        <v>4.7407218439921017E-4</v>
      </c>
      <c r="H227" s="3">
        <f t="shared" si="33"/>
        <v>2.3092843047860081E-3</v>
      </c>
      <c r="I227" s="9">
        <f t="shared" si="34"/>
        <v>1.0294883306134293</v>
      </c>
      <c r="J227" s="9">
        <f ca="1">IFERROR(AVERAGE(OFFSET(I227,0,0,-参数!B$9,1)),AVERAGE(I$3:I227))</f>
        <v>0.97443433272767077</v>
      </c>
      <c r="K227" s="9" t="str">
        <f t="shared" ca="1" si="32"/>
        <v>买</v>
      </c>
      <c r="L227" s="9">
        <f t="shared" ca="1" si="35"/>
        <v>1.1635067343359287</v>
      </c>
      <c r="M227" s="9">
        <f t="shared" si="36"/>
        <v>1.02400503447305</v>
      </c>
      <c r="N227" s="9">
        <f t="shared" si="37"/>
        <v>0.99002256753382212</v>
      </c>
      <c r="O227" s="9">
        <f t="shared" si="38"/>
        <v>1.0162240540792653</v>
      </c>
      <c r="P227" s="9">
        <f t="shared" si="39"/>
        <v>1.0571518714192791</v>
      </c>
      <c r="Q227" s="9">
        <f t="shared" si="40"/>
        <v>1.0497635898734787</v>
      </c>
    </row>
    <row r="228" spans="1:17" x14ac:dyDescent="0.15">
      <c r="A228" s="1">
        <v>42613</v>
      </c>
      <c r="B228" s="4">
        <f>IFERROR((全价!B228+IF(利息!B228&lt;利息!B227,参数!B$3*100,0))/全价!B227-1,"")</f>
        <v>5.4397947226803023E-3</v>
      </c>
      <c r="C228" s="4">
        <f>IFERROR((全价!C228+IF(利息!C228&lt;利息!C227,参数!C$3*100,0))/全价!C227-1,"")</f>
        <v>2.108830269637707E-3</v>
      </c>
      <c r="D228" s="4">
        <f>IFERROR((全价!D228+IF(利息!D228&lt;利息!D227,参数!D$3*100,0))/全价!D227-1,"")</f>
        <v>3.6973110489360028E-3</v>
      </c>
      <c r="E228" s="4">
        <f>IFERROR((全价!E228+IF(利息!E228&lt;利息!E227,参数!E$3*100,0))/全价!E227-1,"")</f>
        <v>5.701021037030074E-4</v>
      </c>
      <c r="F228" s="4">
        <f>IFERROR((全价!F228+IF(利息!F228&lt;利息!F227,参数!F$3*100,0))/全价!F227-1,"")</f>
        <v>4.7384754645785065E-4</v>
      </c>
      <c r="H228" s="3">
        <f t="shared" si="33"/>
        <v>2.4579771382829741E-3</v>
      </c>
      <c r="I228" s="9">
        <f t="shared" si="34"/>
        <v>1.0320187893942061</v>
      </c>
      <c r="J228" s="9">
        <f ca="1">IFERROR(AVERAGE(OFFSET(I228,0,0,-参数!B$9,1)),AVERAGE(I$3:I228))</f>
        <v>0.97535504528766204</v>
      </c>
      <c r="K228" s="9" t="str">
        <f t="shared" ca="1" si="32"/>
        <v>买</v>
      </c>
      <c r="L228" s="9">
        <f t="shared" ca="1" si="35"/>
        <v>1.1659603725562235</v>
      </c>
      <c r="M228" s="9">
        <f t="shared" si="36"/>
        <v>1.0295754116555746</v>
      </c>
      <c r="N228" s="9">
        <f t="shared" si="37"/>
        <v>0.99211035709186191</v>
      </c>
      <c r="O228" s="9">
        <f t="shared" si="38"/>
        <v>1.0199813505026072</v>
      </c>
      <c r="P228" s="9">
        <f t="shared" si="39"/>
        <v>1.0577545559251089</v>
      </c>
      <c r="Q228" s="9">
        <f t="shared" si="40"/>
        <v>1.050261017774901</v>
      </c>
    </row>
    <row r="229" spans="1:17" x14ac:dyDescent="0.15">
      <c r="A229" s="1">
        <v>42614</v>
      </c>
      <c r="B229" s="4">
        <f>IFERROR((全价!B229+IF(利息!B229&lt;利息!B228,参数!B$3*100,0))/全价!B228-1,"")</f>
        <v>7.8720720842242464E-3</v>
      </c>
      <c r="C229" s="4">
        <f>IFERROR((全价!C229+IF(利息!C229&lt;利息!C228,参数!C$3*100,0))/全价!C228-1,"")</f>
        <v>9.7015601157484088E-3</v>
      </c>
      <c r="D229" s="4">
        <f>IFERROR((全价!D229+IF(利息!D229&lt;利息!D228,参数!D$3*100,0))/全价!D228-1,"")</f>
        <v>9.5071836367841556E-3</v>
      </c>
      <c r="E229" s="4">
        <f>IFERROR((全价!E229+IF(利息!E229&lt;利息!E228,参数!E$3*100,0))/全价!E228-1,"")</f>
        <v>1.9177225791391361E-3</v>
      </c>
      <c r="F229" s="4">
        <f>IFERROR((全价!F229+IF(利息!F229&lt;利息!F228,参数!F$3*100,0))/全价!F228-1,"")</f>
        <v>1.4426390365271935E-3</v>
      </c>
      <c r="H229" s="3">
        <f t="shared" si="33"/>
        <v>6.0882354904846277E-3</v>
      </c>
      <c r="I229" s="9">
        <f t="shared" si="34"/>
        <v>1.0383019628146428</v>
      </c>
      <c r="J229" s="9">
        <f ca="1">IFERROR(AVERAGE(OFFSET(I229,0,0,-参数!B$9,1)),AVERAGE(I$3:I229))</f>
        <v>0.97633526161464335</v>
      </c>
      <c r="K229" s="9" t="str">
        <f t="shared" ca="1" si="32"/>
        <v>买</v>
      </c>
      <c r="L229" s="9">
        <f t="shared" ca="1" si="35"/>
        <v>1.1772720072031582</v>
      </c>
      <c r="M229" s="9">
        <f t="shared" si="36"/>
        <v>1.0376803035122721</v>
      </c>
      <c r="N229" s="9">
        <f t="shared" si="37"/>
        <v>1.0017353753626452</v>
      </c>
      <c r="O229" s="9">
        <f t="shared" si="38"/>
        <v>1.0296785005079305</v>
      </c>
      <c r="P229" s="9">
        <f t="shared" si="39"/>
        <v>1.0597830357201938</v>
      </c>
      <c r="Q229" s="9">
        <f t="shared" si="40"/>
        <v>1.0517761653176858</v>
      </c>
    </row>
    <row r="230" spans="1:17" x14ac:dyDescent="0.15">
      <c r="A230" s="1">
        <v>42615</v>
      </c>
      <c r="B230" s="4">
        <f>IFERROR((全价!B230+IF(利息!B230&lt;利息!B229,参数!B$3*100,0))/全价!B229-1,"")</f>
        <v>3.1210226033235866E-3</v>
      </c>
      <c r="C230" s="4">
        <f>IFERROR((全价!C230+IF(利息!C230&lt;利息!C229,参数!C$3*100,0))/全价!C229-1,"")</f>
        <v>9.4129111623044714E-3</v>
      </c>
      <c r="D230" s="4">
        <f>IFERROR((全价!D230+IF(利息!D230&lt;利息!D229,参数!D$3*100,0))/全价!D229-1,"")</f>
        <v>3.6489995872386327E-3</v>
      </c>
      <c r="E230" s="4">
        <f>IFERROR((全价!E230+IF(利息!E230&lt;利息!E229,参数!E$3*100,0))/全价!E229-1,"")</f>
        <v>1.8179544392444846E-3</v>
      </c>
      <c r="F230" s="4">
        <f>IFERROR((全价!F230+IF(利息!F230&lt;利息!F229,参数!F$3*100,0))/全价!F229-1,"")</f>
        <v>2.8919908105262682E-3</v>
      </c>
      <c r="H230" s="3">
        <f t="shared" si="33"/>
        <v>4.1785757205274887E-3</v>
      </c>
      <c r="I230" s="9">
        <f t="shared" si="34"/>
        <v>1.042640586187036</v>
      </c>
      <c r="J230" s="9">
        <f ca="1">IFERROR(AVERAGE(OFFSET(I230,0,0,-参数!B$9,1)),AVERAGE(I$3:I230))</f>
        <v>0.97735474636704378</v>
      </c>
      <c r="K230" s="9" t="str">
        <f t="shared" ca="1" si="32"/>
        <v>买</v>
      </c>
      <c r="L230" s="9">
        <f t="shared" ca="1" si="35"/>
        <v>1.1883535640208294</v>
      </c>
      <c r="M230" s="9">
        <f t="shared" si="36"/>
        <v>1.0409189271945576</v>
      </c>
      <c r="N230" s="9">
        <f t="shared" si="37"/>
        <v>1.0111646214590715</v>
      </c>
      <c r="O230" s="9">
        <f t="shared" si="38"/>
        <v>1.0334357969312724</v>
      </c>
      <c r="P230" s="9">
        <f t="shared" si="39"/>
        <v>1.0617096729946174</v>
      </c>
      <c r="Q230" s="9">
        <f t="shared" si="40"/>
        <v>1.0548178923225151</v>
      </c>
    </row>
    <row r="231" spans="1:17" x14ac:dyDescent="0.15">
      <c r="A231" s="1">
        <v>42618</v>
      </c>
      <c r="B231" s="4">
        <f>IFERROR((全价!B231+IF(利息!B231&lt;利息!B230,参数!B$3*100,0))/全价!B230-1,"")</f>
        <v>1.6397095219227165E-3</v>
      </c>
      <c r="C231" s="4">
        <f>IFERROR((全价!C231+IF(利息!C231&lt;利息!C230,参数!C$3*100,0))/全价!C230-1,"")</f>
        <v>6.6782390984643225E-3</v>
      </c>
      <c r="D231" s="4">
        <f>IFERROR((全价!D231+IF(利息!D231&lt;利息!D230,参数!D$3*100,0))/全价!D230-1,"")</f>
        <v>1.4235338703429967E-3</v>
      </c>
      <c r="E231" s="4">
        <f>IFERROR((全价!E231+IF(利息!E231&lt;利息!E230,参数!E$3*100,0))/全价!E230-1,"")</f>
        <v>1.7029641562835707E-3</v>
      </c>
      <c r="F231" s="4">
        <f>IFERROR((全价!F231+IF(利息!F231&lt;利息!F230,参数!F$3*100,0))/全价!F230-1,"")</f>
        <v>9.3231627065026856E-4</v>
      </c>
      <c r="H231" s="3">
        <f t="shared" si="33"/>
        <v>2.4753525835327752E-3</v>
      </c>
      <c r="I231" s="9">
        <f t="shared" si="34"/>
        <v>1.0452214892557503</v>
      </c>
      <c r="J231" s="9">
        <f ca="1">IFERROR(AVERAGE(OFFSET(I231,0,0,-参数!B$9,1)),AVERAGE(I$3:I231))</f>
        <v>0.97838725570703877</v>
      </c>
      <c r="K231" s="9" t="str">
        <f t="shared" ca="1" si="32"/>
        <v>买</v>
      </c>
      <c r="L231" s="9">
        <f t="shared" ca="1" si="35"/>
        <v>1.1962896732548727</v>
      </c>
      <c r="M231" s="9">
        <f t="shared" si="36"/>
        <v>1.0426257318710281</v>
      </c>
      <c r="N231" s="9">
        <f t="shared" si="37"/>
        <v>1.0179174205690833</v>
      </c>
      <c r="O231" s="9">
        <f t="shared" si="38"/>
        <v>1.034906927791029</v>
      </c>
      <c r="P231" s="9">
        <f t="shared" si="39"/>
        <v>1.0635177265121067</v>
      </c>
      <c r="Q231" s="9">
        <f t="shared" si="40"/>
        <v>1.0558013162061004</v>
      </c>
    </row>
    <row r="232" spans="1:17" x14ac:dyDescent="0.15">
      <c r="A232" s="1">
        <v>42619</v>
      </c>
      <c r="B232" s="4">
        <f>IFERROR((全价!B232+IF(利息!B232&lt;利息!B231,参数!B$3*100,0))/全价!B231-1,"")</f>
        <v>-1.025638293338238E-4</v>
      </c>
      <c r="C232" s="4">
        <f>IFERROR((全价!C232+IF(利息!C232&lt;利息!C231,参数!C$3*100,0))/全价!C231-1,"")</f>
        <v>8.2054781347522532E-3</v>
      </c>
      <c r="D232" s="4">
        <f>IFERROR((全价!D232+IF(利息!D232&lt;利息!D231,参数!D$3*100,0))/全价!D231-1,"")</f>
        <v>6.6515360383267996E-4</v>
      </c>
      <c r="E232" s="4">
        <f>IFERROR((全价!E232+IF(利息!E232&lt;利息!E231,参数!E$3*100,0))/全价!E231-1,"")</f>
        <v>-2.9515086800580015E-4</v>
      </c>
      <c r="F232" s="4">
        <f>IFERROR((全价!F232+IF(利息!F232&lt;利息!F231,参数!F$3*100,0))/全价!F231-1,"")</f>
        <v>1.8195848599988906E-4</v>
      </c>
      <c r="H232" s="3">
        <f t="shared" si="33"/>
        <v>1.7309751054490397E-3</v>
      </c>
      <c r="I232" s="9">
        <f t="shared" si="34"/>
        <v>1.0470307416333324</v>
      </c>
      <c r="J232" s="9">
        <f ca="1">IFERROR(AVERAGE(OFFSET(I232,0,0,-参数!B$9,1)),AVERAGE(I$3:I232))</f>
        <v>0.97943845959957498</v>
      </c>
      <c r="K232" s="9" t="str">
        <f t="shared" ca="1" si="32"/>
        <v>买</v>
      </c>
      <c r="L232" s="9">
        <f t="shared" ca="1" si="35"/>
        <v>1.2061058020115953</v>
      </c>
      <c r="M232" s="9">
        <f t="shared" si="36"/>
        <v>1.0425187961834055</v>
      </c>
      <c r="N232" s="9">
        <f t="shared" si="37"/>
        <v>1.0262699197065464</v>
      </c>
      <c r="O232" s="9">
        <f t="shared" si="38"/>
        <v>1.0355952998636806</v>
      </c>
      <c r="P232" s="9">
        <f t="shared" si="39"/>
        <v>1.0632038283319871</v>
      </c>
      <c r="Q232" s="9">
        <f t="shared" si="40"/>
        <v>1.055993428215114</v>
      </c>
    </row>
    <row r="233" spans="1:17" x14ac:dyDescent="0.15">
      <c r="A233" s="1">
        <v>42620</v>
      </c>
      <c r="B233" s="4">
        <f>IFERROR((全价!B233+IF(利息!B233&lt;利息!B232,参数!B$3*100,0))/全价!B232-1,"")</f>
        <v>-2.8254570886201424E-3</v>
      </c>
      <c r="C233" s="4">
        <f>IFERROR((全价!C233+IF(利息!C233&lt;利息!C232,参数!C$3*100,0))/全价!C232-1,"")</f>
        <v>-3.0208164566555284E-3</v>
      </c>
      <c r="D233" s="4">
        <f>IFERROR((全价!D233+IF(利息!D233&lt;利息!D232,参数!D$3*100,0))/全价!D232-1,"")</f>
        <v>-2.011943854142717E-3</v>
      </c>
      <c r="E233" s="4">
        <f>IFERROR((全价!E233+IF(利息!E233&lt;利息!E232,参数!E$3*100,0))/全价!E232-1,"")</f>
        <v>8.7915317866338327E-5</v>
      </c>
      <c r="F233" s="4">
        <f>IFERROR((全价!F233+IF(利息!F233&lt;利息!F232,参数!F$3*100,0))/全价!F232-1,"")</f>
        <v>5.6742764637407461E-4</v>
      </c>
      <c r="H233" s="3">
        <f t="shared" si="33"/>
        <v>-1.440574887035595E-3</v>
      </c>
      <c r="I233" s="9">
        <f t="shared" si="34"/>
        <v>1.0455224154409812</v>
      </c>
      <c r="J233" s="9">
        <f ca="1">IFERROR(AVERAGE(OFFSET(I233,0,0,-参数!B$9,1)),AVERAGE(I$3:I233))</f>
        <v>0.98047572536348893</v>
      </c>
      <c r="K233" s="9" t="str">
        <f t="shared" ca="1" si="32"/>
        <v>买</v>
      </c>
      <c r="L233" s="9">
        <f t="shared" ca="1" si="35"/>
        <v>1.202462377756411</v>
      </c>
      <c r="M233" s="9">
        <f t="shared" si="36"/>
        <v>1.0395732040607093</v>
      </c>
      <c r="N233" s="9">
        <f t="shared" si="37"/>
        <v>1.0231697466441263</v>
      </c>
      <c r="O233" s="9">
        <f t="shared" si="38"/>
        <v>1.0335117402647407</v>
      </c>
      <c r="P233" s="9">
        <f t="shared" si="39"/>
        <v>1.0632973002345116</v>
      </c>
      <c r="Q233" s="9">
        <f t="shared" si="40"/>
        <v>1.0565926280806726</v>
      </c>
    </row>
    <row r="234" spans="1:17" x14ac:dyDescent="0.15">
      <c r="A234" s="1">
        <v>42621</v>
      </c>
      <c r="B234" s="4">
        <f>IFERROR((全价!B234+IF(利息!B234&lt;利息!B233,参数!B$3*100,0))/全价!B233-1,"")</f>
        <v>4.8226313666099863E-4</v>
      </c>
      <c r="C234" s="4">
        <f>IFERROR((全价!C234+IF(利息!C234&lt;利息!C233,参数!C$3*100,0))/全价!C233-1,"")</f>
        <v>5.098002212191588E-4</v>
      </c>
      <c r="D234" s="4">
        <f>IFERROR((全价!D234+IF(利息!D234&lt;利息!D233,参数!D$3*100,0))/全价!D233-1,"")</f>
        <v>3.7868887048375655E-4</v>
      </c>
      <c r="E234" s="4">
        <f>IFERROR((全价!E234+IF(利息!E234&lt;利息!E233,参数!E$3*100,0))/全价!E233-1,"")</f>
        <v>1.8368750032782266E-4</v>
      </c>
      <c r="F234" s="4">
        <f>IFERROR((全价!F234+IF(利息!F234&lt;利息!F233,参数!F$3*100,0))/全价!F233-1,"")</f>
        <v>-1.0714051980564854E-4</v>
      </c>
      <c r="H234" s="3">
        <f t="shared" si="33"/>
        <v>2.8945984177721764E-4</v>
      </c>
      <c r="I234" s="9">
        <f t="shared" si="34"/>
        <v>1.0458250521939294</v>
      </c>
      <c r="J234" s="9">
        <f ca="1">IFERROR(AVERAGE(OFFSET(I234,0,0,-参数!B$9,1)),AVERAGE(I$3:I234))</f>
        <v>0.98151552917493889</v>
      </c>
      <c r="K234" s="9" t="str">
        <f t="shared" ca="1" si="32"/>
        <v>买</v>
      </c>
      <c r="L234" s="9">
        <f t="shared" ca="1" si="35"/>
        <v>1.2030753933425988</v>
      </c>
      <c r="M234" s="9">
        <f t="shared" si="36"/>
        <v>1.0400745518948884</v>
      </c>
      <c r="N234" s="9">
        <f t="shared" si="37"/>
        <v>1.0236913588073102</v>
      </c>
      <c r="O234" s="9">
        <f t="shared" si="38"/>
        <v>1.0339031196582933</v>
      </c>
      <c r="P234" s="9">
        <f t="shared" si="39"/>
        <v>1.0634926146576971</v>
      </c>
      <c r="Q234" s="9">
        <f t="shared" si="40"/>
        <v>1.0564794241972773</v>
      </c>
    </row>
    <row r="235" spans="1:17" x14ac:dyDescent="0.15">
      <c r="A235" s="1">
        <v>42622</v>
      </c>
      <c r="B235" s="4">
        <f>IFERROR((全价!B235+IF(利息!B235&lt;利息!B234,参数!B$3*100,0))/全价!B234-1,"")</f>
        <v>3.4062610576632846E-3</v>
      </c>
      <c r="C235" s="4">
        <f>IFERROR((全价!C235+IF(利息!C235&lt;利息!C234,参数!C$3*100,0))/全价!C234-1,"")</f>
        <v>5.3861963001335944E-3</v>
      </c>
      <c r="D235" s="4">
        <f>IFERROR((全价!D235+IF(利息!D235&lt;利息!D234,参数!D$3*100,0))/全价!D234-1,"")</f>
        <v>1.5275610257088346E-3</v>
      </c>
      <c r="E235" s="4">
        <f>IFERROR((全价!E235+IF(利息!E235&lt;利息!E234,参数!E$3*100,0))/全价!E234-1,"")</f>
        <v>5.6670304760308987E-4</v>
      </c>
      <c r="F235" s="4">
        <f>IFERROR((全价!F235+IF(利息!F235&lt;利息!F234,参数!F$3*100,0))/全价!F234-1,"")</f>
        <v>8.5616031628310552E-4</v>
      </c>
      <c r="H235" s="3">
        <f t="shared" si="33"/>
        <v>2.3485763494783818E-3</v>
      </c>
      <c r="I235" s="9">
        <f t="shared" si="34"/>
        <v>1.048281252177204</v>
      </c>
      <c r="J235" s="9">
        <f ca="1">IFERROR(AVERAGE(OFFSET(I235,0,0,-参数!B$9,1)),AVERAGE(I$3:I235))</f>
        <v>0.98258252160875481</v>
      </c>
      <c r="K235" s="9" t="str">
        <f t="shared" ca="1" si="32"/>
        <v>买</v>
      </c>
      <c r="L235" s="9">
        <f t="shared" ca="1" si="35"/>
        <v>1.2095553935750025</v>
      </c>
      <c r="M235" s="9">
        <f t="shared" si="36"/>
        <v>1.0436173173380745</v>
      </c>
      <c r="N235" s="9">
        <f t="shared" si="37"/>
        <v>1.0292051614165969</v>
      </c>
      <c r="O235" s="9">
        <f t="shared" si="38"/>
        <v>1.0354824697682421</v>
      </c>
      <c r="P235" s="9">
        <f t="shared" si="39"/>
        <v>1.0640952991635269</v>
      </c>
      <c r="Q235" s="9">
        <f t="shared" si="40"/>
        <v>1.0573839399552445</v>
      </c>
    </row>
    <row r="236" spans="1:17" x14ac:dyDescent="0.15">
      <c r="A236" s="1">
        <v>42625</v>
      </c>
      <c r="B236" s="4">
        <f>IFERROR((全价!B236+IF(利息!B236&lt;利息!B235,参数!B$3*100,0))/全价!B235-1,"")</f>
        <v>-2.0559812419989054E-3</v>
      </c>
      <c r="C236" s="4">
        <f>IFERROR((全价!C236+IF(利息!C236&lt;利息!C235,参数!C$3*100,0))/全价!C235-1,"")</f>
        <v>-3.995856920441021E-3</v>
      </c>
      <c r="D236" s="4">
        <f>IFERROR((全价!D236+IF(利息!D236&lt;利息!D235,参数!D$3*100,0))/全价!D235-1,"")</f>
        <v>-2.1166740269612516E-3</v>
      </c>
      <c r="E236" s="4">
        <f>IFERROR((全价!E236+IF(利息!E236&lt;利息!E235,参数!E$3*100,0))/全价!E235-1,"")</f>
        <v>-4.0643158314290773E-4</v>
      </c>
      <c r="F236" s="4">
        <f>IFERROR((全价!F236+IF(利息!F236&lt;利息!F235,参数!F$3*100,0))/全价!F235-1,"")</f>
        <v>-2.2493219072350357E-4</v>
      </c>
      <c r="H236" s="3">
        <f t="shared" si="33"/>
        <v>-1.7599751926535179E-3</v>
      </c>
      <c r="I236" s="9">
        <f t="shared" si="34"/>
        <v>1.0464363031784485</v>
      </c>
      <c r="J236" s="9">
        <f ca="1">IFERROR(AVERAGE(OFFSET(I236,0,0,-参数!B$9,1)),AVERAGE(I$3:I236))</f>
        <v>0.98362604748712579</v>
      </c>
      <c r="K236" s="9" t="str">
        <f t="shared" ca="1" si="32"/>
        <v>买</v>
      </c>
      <c r="L236" s="9">
        <f t="shared" ca="1" si="35"/>
        <v>1.2047221832849291</v>
      </c>
      <c r="M236" s="9">
        <f t="shared" si="36"/>
        <v>1.0414716597098022</v>
      </c>
      <c r="N236" s="9">
        <f t="shared" si="37"/>
        <v>1.0250926048497968</v>
      </c>
      <c r="O236" s="9">
        <f t="shared" si="38"/>
        <v>1.03329069091911</v>
      </c>
      <c r="P236" s="9">
        <f t="shared" si="39"/>
        <v>1.0636628172264728</v>
      </c>
      <c r="Q236" s="9">
        <f t="shared" si="40"/>
        <v>1.0571461002691944</v>
      </c>
    </row>
    <row r="237" spans="1:17" x14ac:dyDescent="0.15">
      <c r="A237" s="1">
        <v>42626</v>
      </c>
      <c r="B237" s="4">
        <f>IFERROR((全价!B237+IF(利息!B237&lt;利息!B236,参数!B$3*100,0))/全价!B236-1,"")</f>
        <v>2.2335686025594104E-3</v>
      </c>
      <c r="C237" s="4">
        <f>IFERROR((全价!C237+IF(利息!C237&lt;利息!C236,参数!C$3*100,0))/全价!C236-1,"")</f>
        <v>3.6600137610238725E-3</v>
      </c>
      <c r="D237" s="4">
        <f>IFERROR((全价!D237+IF(利息!D237&lt;利息!D236,参数!D$3*100,0))/全价!D236-1,"")</f>
        <v>2.1033146695763616E-3</v>
      </c>
      <c r="E237" s="4">
        <f>IFERROR((全价!E237+IF(利息!E237&lt;利息!E236,参数!E$3*100,0))/全价!E236-1,"")</f>
        <v>1.8362437797225795E-4</v>
      </c>
      <c r="F237" s="4">
        <f>IFERROR((全价!F237+IF(利息!F237&lt;利息!F236,参数!F$3*100,0))/全价!F236-1,"")</f>
        <v>3.7426798167761177E-4</v>
      </c>
      <c r="H237" s="3">
        <f t="shared" si="33"/>
        <v>1.7109578785619028E-3</v>
      </c>
      <c r="I237" s="9">
        <f t="shared" si="34"/>
        <v>1.0482267116157848</v>
      </c>
      <c r="J237" s="9">
        <f ca="1">IFERROR(AVERAGE(OFFSET(I237,0,0,-参数!B$9,1)),AVERAGE(I$3:I237))</f>
        <v>0.98467838582847556</v>
      </c>
      <c r="K237" s="9" t="str">
        <f t="shared" ca="1" si="32"/>
        <v>买</v>
      </c>
      <c r="L237" s="9">
        <f t="shared" ca="1" si="35"/>
        <v>1.2091314830539626</v>
      </c>
      <c r="M237" s="9">
        <f t="shared" si="36"/>
        <v>1.0437978581093854</v>
      </c>
      <c r="N237" s="9">
        <f t="shared" si="37"/>
        <v>1.0288444578898708</v>
      </c>
      <c r="O237" s="9">
        <f t="shared" si="38"/>
        <v>1.0354640263872568</v>
      </c>
      <c r="P237" s="9">
        <f t="shared" si="39"/>
        <v>1.0638581316496583</v>
      </c>
      <c r="Q237" s="9">
        <f t="shared" si="40"/>
        <v>1.0575417562064806</v>
      </c>
    </row>
    <row r="238" spans="1:17" x14ac:dyDescent="0.15">
      <c r="A238" s="1">
        <v>42627</v>
      </c>
      <c r="B238" s="4">
        <f>IFERROR((全价!B238+IF(利息!B238&lt;利息!B237,参数!B$3*100,0))/全价!B237-1,"")</f>
        <v>1.0630711179944186E-3</v>
      </c>
      <c r="C238" s="4">
        <f>IFERROR((全价!C238+IF(利息!C238&lt;利息!C237,参数!C$3*100,0))/全价!C237-1,"")</f>
        <v>2.2195402957996269E-3</v>
      </c>
      <c r="D238" s="4">
        <f>IFERROR((全价!D238+IF(利息!D238&lt;利息!D237,参数!D$3*100,0))/全价!D237-1,"")</f>
        <v>1.6208652612532681E-3</v>
      </c>
      <c r="E238" s="4">
        <f>IFERROR((全价!E238+IF(利息!E238&lt;利息!E237,参数!E$3*100,0))/全价!E237-1,"")</f>
        <v>9.4942601689584905E-4</v>
      </c>
      <c r="F238" s="4">
        <f>IFERROR((全价!F238+IF(利息!F238&lt;利息!F237,参数!F$3*100,0))/全价!F237-1,"")</f>
        <v>7.5906581382723104E-4</v>
      </c>
      <c r="H238" s="3">
        <f t="shared" si="33"/>
        <v>1.3223937011540786E-3</v>
      </c>
      <c r="I238" s="9">
        <f t="shared" si="34"/>
        <v>1.0496128800166071</v>
      </c>
      <c r="J238" s="9">
        <f ca="1">IFERROR(AVERAGE(OFFSET(I238,0,0,-参数!B$9,1)),AVERAGE(I$3:I238))</f>
        <v>0.98576349969627319</v>
      </c>
      <c r="K238" s="9" t="str">
        <f t="shared" ca="1" si="32"/>
        <v>买</v>
      </c>
      <c r="L238" s="9">
        <f t="shared" ca="1" si="35"/>
        <v>1.2118151991035209</v>
      </c>
      <c r="M238" s="9">
        <f t="shared" si="36"/>
        <v>1.044907489465366</v>
      </c>
      <c r="N238" s="9">
        <f t="shared" si="37"/>
        <v>1.0311280196222674</v>
      </c>
      <c r="O238" s="9">
        <f t="shared" si="38"/>
        <v>1.0371423740569052</v>
      </c>
      <c r="P238" s="9">
        <f t="shared" si="39"/>
        <v>1.0648681862381326</v>
      </c>
      <c r="Q238" s="9">
        <f t="shared" si="40"/>
        <v>1.0583445000003118</v>
      </c>
    </row>
    <row r="239" spans="1:17" x14ac:dyDescent="0.15">
      <c r="A239" s="1">
        <v>42632</v>
      </c>
      <c r="B239" s="4">
        <f>IFERROR((全价!B239+IF(利息!B239&lt;利息!B238,参数!B$3*100,0))/全价!B238-1,"")</f>
        <v>1.0406767721740096E-3</v>
      </c>
      <c r="C239" s="4">
        <f>IFERROR((全价!C239+IF(利息!C239&lt;利息!C238,参数!C$3*100,0))/全价!C238-1,"")</f>
        <v>1.200292855851659E-3</v>
      </c>
      <c r="D239" s="4">
        <f>IFERROR((全价!D239+IF(利息!D239&lt;利息!D238,参数!D$3*100,0))/全价!D238-1,"")</f>
        <v>7.3223633869412552E-5</v>
      </c>
      <c r="E239" s="4">
        <f>IFERROR((全价!E239+IF(利息!E239&lt;利息!E238,参数!E$3*100,0))/全价!E238-1,"")</f>
        <v>6.3016677802663068E-4</v>
      </c>
      <c r="F239" s="4">
        <f>IFERROR((全价!F239+IF(利息!F239&lt;利息!F238,参数!F$3*100,0))/全价!F238-1,"")</f>
        <v>3.3063738721139657E-4</v>
      </c>
      <c r="H239" s="3">
        <f t="shared" si="33"/>
        <v>6.5499948542662172E-4</v>
      </c>
      <c r="I239" s="9">
        <f t="shared" si="34"/>
        <v>1.050300375912915</v>
      </c>
      <c r="J239" s="9">
        <f ca="1">IFERROR(AVERAGE(OFFSET(I239,0,0,-参数!B$9,1)),AVERAGE(I$3:I239))</f>
        <v>0.98685216477943238</v>
      </c>
      <c r="K239" s="9" t="str">
        <f t="shared" ca="1" si="32"/>
        <v>买</v>
      </c>
      <c r="L239" s="9">
        <f t="shared" ca="1" si="35"/>
        <v>1.2132697322296173</v>
      </c>
      <c r="M239" s="9">
        <f t="shared" si="36"/>
        <v>1.0459949004187232</v>
      </c>
      <c r="N239" s="9">
        <f t="shared" si="37"/>
        <v>1.0323656752176884</v>
      </c>
      <c r="O239" s="9">
        <f t="shared" si="38"/>
        <v>1.0372183173903737</v>
      </c>
      <c r="P239" s="9">
        <f t="shared" si="39"/>
        <v>1.0655392307920775</v>
      </c>
      <c r="Q239" s="9">
        <f t="shared" si="40"/>
        <v>1.0586944282605615</v>
      </c>
    </row>
    <row r="240" spans="1:17" x14ac:dyDescent="0.15">
      <c r="A240" s="1">
        <v>42633</v>
      </c>
      <c r="B240" s="4">
        <f>IFERROR((全价!B240+IF(利息!B240&lt;利息!B239,参数!B$3*100,0))/全价!B239-1,"")</f>
        <v>-9.7453722758744643E-4</v>
      </c>
      <c r="C240" s="4">
        <f>IFERROR((全价!C240+IF(利息!C240&lt;利息!C239,参数!C$3*100,0))/全价!C239-1,"")</f>
        <v>1.2599006107283373E-4</v>
      </c>
      <c r="D240" s="4">
        <f>IFERROR((全价!D240+IF(利息!D240&lt;利息!D239,参数!D$3*100,0))/全价!D239-1,"")</f>
        <v>-1.2452336212033233E-3</v>
      </c>
      <c r="E240" s="4">
        <f>IFERROR((全价!E240+IF(利息!E240&lt;利息!E239,参数!E$3*100,0))/全价!E239-1,"")</f>
        <v>5.6561456248016562E-4</v>
      </c>
      <c r="F240" s="4">
        <f>IFERROR((全价!F240+IF(利息!F240&lt;利息!F239,参数!F$3*100,0))/全价!F239-1,"")</f>
        <v>6.6210968054902786E-4</v>
      </c>
      <c r="H240" s="3">
        <f t="shared" si="33"/>
        <v>-1.732113089377485E-4</v>
      </c>
      <c r="I240" s="9">
        <f t="shared" si="34"/>
        <v>1.0501184520100253</v>
      </c>
      <c r="J240" s="9">
        <f ca="1">IFERROR(AVERAGE(OFFSET(I240,0,0,-参数!B$9,1)),AVERAGE(I$3:I240))</f>
        <v>0.98793523543901896</v>
      </c>
      <c r="K240" s="9" t="str">
        <f t="shared" ca="1" si="32"/>
        <v>买</v>
      </c>
      <c r="L240" s="9">
        <f t="shared" ca="1" si="35"/>
        <v>1.2134225921572788</v>
      </c>
      <c r="M240" s="9">
        <f t="shared" si="36"/>
        <v>1.0449755394483986</v>
      </c>
      <c r="N240" s="9">
        <f t="shared" si="37"/>
        <v>1.0324957430321586</v>
      </c>
      <c r="O240" s="9">
        <f t="shared" si="38"/>
        <v>1.0359267382690314</v>
      </c>
      <c r="P240" s="9">
        <f t="shared" si="39"/>
        <v>1.0661419152979075</v>
      </c>
      <c r="Q240" s="9">
        <f t="shared" si="40"/>
        <v>1.0593954000902561</v>
      </c>
    </row>
    <row r="241" spans="1:17" x14ac:dyDescent="0.15">
      <c r="A241" s="1">
        <v>42634</v>
      </c>
      <c r="B241" s="4">
        <f>IFERROR((全价!B241+IF(利息!B241&lt;利息!B240,参数!B$3*100,0))/全价!B240-1,"")</f>
        <v>-7.8145350351666032E-4</v>
      </c>
      <c r="C241" s="4">
        <f>IFERROR((全价!C241+IF(利息!C241&lt;利息!C240,参数!C$3*100,0))/全价!C240-1,"")</f>
        <v>-1.5844176421020428E-4</v>
      </c>
      <c r="D241" s="4">
        <f>IFERROR((全价!D241+IF(利息!D241&lt;利息!D240,参数!D$3*100,0))/全价!D240-1,"")</f>
        <v>-1.4379146571992241E-3</v>
      </c>
      <c r="E241" s="4">
        <f>IFERROR((全价!E241+IF(利息!E241&lt;利息!E240,参数!E$3*100,0))/全价!E240-1,"")</f>
        <v>1.8319739650340949E-4</v>
      </c>
      <c r="F241" s="4">
        <f>IFERROR((全价!F241+IF(利息!F241&lt;利息!F240,参数!F$3*100,0))/全价!F240-1,"")</f>
        <v>8.5275096408210516E-5</v>
      </c>
      <c r="H241" s="3">
        <f t="shared" si="33"/>
        <v>-4.2186748640289374E-4</v>
      </c>
      <c r="I241" s="9">
        <f t="shared" si="34"/>
        <v>1.0496754411782505</v>
      </c>
      <c r="J241" s="9">
        <f ca="1">IFERROR(AVERAGE(OFFSET(I241,0,0,-参数!B$9,1)),AVERAGE(I$3:I241))</f>
        <v>0.98901972064365551</v>
      </c>
      <c r="K241" s="9" t="str">
        <f t="shared" ca="1" si="32"/>
        <v>买</v>
      </c>
      <c r="L241" s="9">
        <f t="shared" ca="1" si="35"/>
        <v>1.2132303353410447</v>
      </c>
      <c r="M241" s="9">
        <f t="shared" si="36"/>
        <v>1.0441589396520075</v>
      </c>
      <c r="N241" s="9">
        <f t="shared" si="37"/>
        <v>1.032332152585093</v>
      </c>
      <c r="O241" s="9">
        <f t="shared" si="38"/>
        <v>1.0344371640282897</v>
      </c>
      <c r="P241" s="9">
        <f t="shared" si="39"/>
        <v>1.0663372297210931</v>
      </c>
      <c r="Q241" s="9">
        <f t="shared" si="40"/>
        <v>1.0594857401351332</v>
      </c>
    </row>
    <row r="242" spans="1:17" x14ac:dyDescent="0.15">
      <c r="A242" s="1">
        <v>42635</v>
      </c>
      <c r="B242" s="4">
        <f>IFERROR((全价!B242+IF(利息!B242&lt;利息!B241,参数!B$3*100,0))/全价!B241-1,"")</f>
        <v>-3.7919495222488164E-3</v>
      </c>
      <c r="C242" s="4">
        <f>IFERROR((全价!C242+IF(利息!C242&lt;利息!C241,参数!C$3*100,0))/全价!C241-1,"")</f>
        <v>-4.425382236383113E-3</v>
      </c>
      <c r="D242" s="4">
        <f>IFERROR((全价!D242+IF(利息!D242&lt;利息!D241,参数!D$3*100,0))/全价!D241-1,"")</f>
        <v>-4.4067428645742091E-3</v>
      </c>
      <c r="E242" s="4">
        <f>IFERROR((全价!E242+IF(利息!E242&lt;利息!E241,参数!E$3*100,0))/全价!E241-1,"")</f>
        <v>-6.7639789989581978E-4</v>
      </c>
      <c r="F242" s="4">
        <f>IFERROR((全价!F242+IF(利息!F242&lt;利息!F241,参数!F$3*100,0))/全价!F241-1,"")</f>
        <v>-4.9107951172044917E-4</v>
      </c>
      <c r="H242" s="3">
        <f t="shared" si="33"/>
        <v>-2.7583104069644816E-3</v>
      </c>
      <c r="I242" s="9">
        <f t="shared" si="34"/>
        <v>1.0467801104849135</v>
      </c>
      <c r="J242" s="9">
        <f ca="1">IFERROR(AVERAGE(OFFSET(I242,0,0,-参数!B$9,1)),AVERAGE(I$3:I242))</f>
        <v>0.99012653733637879</v>
      </c>
      <c r="K242" s="9" t="str">
        <f t="shared" ca="1" si="32"/>
        <v>买</v>
      </c>
      <c r="L242" s="9">
        <f t="shared" ca="1" si="35"/>
        <v>1.2078613273663854</v>
      </c>
      <c r="M242" s="9">
        <f t="shared" si="36"/>
        <v>1.0401995416596421</v>
      </c>
      <c r="N242" s="9">
        <f t="shared" si="37"/>
        <v>1.0277636882149959</v>
      </c>
      <c r="O242" s="9">
        <f t="shared" si="38"/>
        <v>1.0298786654368577</v>
      </c>
      <c r="P242" s="9">
        <f t="shared" si="39"/>
        <v>1.0656159614583292</v>
      </c>
      <c r="Q242" s="9">
        <f t="shared" si="40"/>
        <v>1.0589654483951929</v>
      </c>
    </row>
    <row r="243" spans="1:17" x14ac:dyDescent="0.15">
      <c r="A243" s="1">
        <v>42636</v>
      </c>
      <c r="B243" s="4">
        <f>IFERROR((全价!B243+IF(利息!B243&lt;利息!B242,参数!B$3*100,0))/全价!B242-1,"")</f>
        <v>3.6982396646216831E-3</v>
      </c>
      <c r="C243" s="4">
        <f>IFERROR((全价!C243+IF(利息!C243&lt;利息!C242,参数!C$3*100,0))/全价!C242-1,"")</f>
        <v>4.5076780565449504E-3</v>
      </c>
      <c r="D243" s="4">
        <f>IFERROR((全价!D243+IF(利息!D243&lt;利息!D242,参数!D$3*100,0))/全价!D242-1,"")</f>
        <v>2.1102830275885331E-3</v>
      </c>
      <c r="E243" s="4">
        <f>IFERROR((全价!E243+IF(利息!E243&lt;利息!E242,参数!E$3*100,0))/全价!E242-1,"")</f>
        <v>1.1390028619084891E-3</v>
      </c>
      <c r="F243" s="4">
        <f>IFERROR((全价!F243+IF(利息!F243&lt;利息!F242,参数!F$3*100,0))/全价!F242-1,"")</f>
        <v>1.1424656509892994E-3</v>
      </c>
      <c r="H243" s="3">
        <f t="shared" si="33"/>
        <v>2.5195338523305911E-3</v>
      </c>
      <c r="I243" s="9">
        <f t="shared" si="34"/>
        <v>1.0494175084092265</v>
      </c>
      <c r="J243" s="9">
        <f ca="1">IFERROR(AVERAGE(OFFSET(I243,0,0,-参数!B$9,1)),AVERAGE(I$3:I243))</f>
        <v>0.99125454171237115</v>
      </c>
      <c r="K243" s="9" t="str">
        <f t="shared" ca="1" si="32"/>
        <v>买</v>
      </c>
      <c r="L243" s="9">
        <f t="shared" ca="1" si="35"/>
        <v>1.2133059773671042</v>
      </c>
      <c r="M243" s="9">
        <f t="shared" si="36"/>
        <v>1.0440464488637291</v>
      </c>
      <c r="N243" s="9">
        <f t="shared" si="37"/>
        <v>1.0323965160396764</v>
      </c>
      <c r="O243" s="9">
        <f t="shared" si="38"/>
        <v>1.0320520009050047</v>
      </c>
      <c r="P243" s="9">
        <f t="shared" si="39"/>
        <v>1.0668297010881256</v>
      </c>
      <c r="Q243" s="9">
        <f t="shared" si="40"/>
        <v>1.0601752800455688</v>
      </c>
    </row>
    <row r="244" spans="1:17" x14ac:dyDescent="0.15">
      <c r="A244" s="1">
        <v>42639</v>
      </c>
      <c r="B244" s="4">
        <f>IFERROR((全价!B244+IF(利息!B244&lt;利息!B243,参数!B$3*100,0))/全价!B243-1,"")</f>
        <v>2.7534834225662053E-4</v>
      </c>
      <c r="C244" s="4">
        <f>IFERROR((全价!C244+IF(利息!C244&lt;利息!C243,参数!C$3*100,0))/全价!C243-1,"")</f>
        <v>7.5721661200778279E-4</v>
      </c>
      <c r="D244" s="4">
        <f>IFERROR((全价!D244+IF(利息!D244&lt;利息!D243,参数!D$3*100,0))/全价!D243-1,"")</f>
        <v>1.7844312447357069E-4</v>
      </c>
      <c r="E244" s="4">
        <f>IFERROR((全价!E244+IF(利息!E244&lt;利息!E243,参数!E$3*100,0))/全价!E243-1,"")</f>
        <v>5.4923786707394839E-4</v>
      </c>
      <c r="F244" s="4">
        <f>IFERROR((全价!F244+IF(利息!F244&lt;利息!F243,参数!F$3*100,0))/全价!F243-1,"")</f>
        <v>5.4362334029844916E-4</v>
      </c>
      <c r="H244" s="3">
        <f t="shared" si="33"/>
        <v>4.6077385722207429E-4</v>
      </c>
      <c r="I244" s="9">
        <f t="shared" si="34"/>
        <v>1.0499010525624126</v>
      </c>
      <c r="J244" s="9">
        <f ca="1">IFERROR(AVERAGE(OFFSET(I244,0,0,-参数!B$9,1)),AVERAGE(I$3:I244))</f>
        <v>0.99238959068922206</v>
      </c>
      <c r="K244" s="9" t="str">
        <f t="shared" ca="1" si="32"/>
        <v>买</v>
      </c>
      <c r="L244" s="9">
        <f t="shared" ca="1" si="35"/>
        <v>1.214224712808615</v>
      </c>
      <c r="M244" s="9">
        <f t="shared" si="36"/>
        <v>1.0443339253226627</v>
      </c>
      <c r="N244" s="9">
        <f t="shared" si="37"/>
        <v>1.0331782638318006</v>
      </c>
      <c r="O244" s="9">
        <f t="shared" si="38"/>
        <v>1.0322361634886654</v>
      </c>
      <c r="P244" s="9">
        <f t="shared" si="39"/>
        <v>1.0674156443576823</v>
      </c>
      <c r="Q244" s="9">
        <f t="shared" si="40"/>
        <v>1.0607516160726091</v>
      </c>
    </row>
    <row r="245" spans="1:17" x14ac:dyDescent="0.15">
      <c r="A245" s="1">
        <v>42640</v>
      </c>
      <c r="B245" s="4">
        <f>IFERROR((全价!B245+IF(利息!B245&lt;利息!B244,参数!B$3*100,0))/全价!B244-1,"")</f>
        <v>2.8591109893594258E-4</v>
      </c>
      <c r="C245" s="4">
        <f>IFERROR((全价!C245+IF(利息!C245&lt;利息!C244,参数!C$3*100,0))/全价!C244-1,"")</f>
        <v>-7.2679323251678696E-4</v>
      </c>
      <c r="D245" s="4">
        <f>IFERROR((全价!D245+IF(利息!D245&lt;利息!D244,参数!D$3*100,0))/全价!D244-1,"")</f>
        <v>9.1439069654697391E-5</v>
      </c>
      <c r="E245" s="4">
        <f>IFERROR((全价!E245+IF(利息!E245&lt;利息!E244,参数!E$3*100,0))/全价!E244-1,"")</f>
        <v>1.8297879014417262E-4</v>
      </c>
      <c r="F245" s="4">
        <f>IFERROR((全价!F245+IF(利息!F245&lt;利息!F244,参数!F$3*100,0))/全价!F244-1,"")</f>
        <v>1.8110932484338704E-4</v>
      </c>
      <c r="H245" s="3">
        <f t="shared" si="33"/>
        <v>2.9290102122825346E-6</v>
      </c>
      <c r="I245" s="9">
        <f t="shared" si="34"/>
        <v>1.0499041277333176</v>
      </c>
      <c r="J245" s="9">
        <f ca="1">IFERROR(AVERAGE(OFFSET(I245,0,0,-参数!B$9,1)),AVERAGE(I$3:I245))</f>
        <v>0.99354015259766848</v>
      </c>
      <c r="K245" s="9" t="str">
        <f t="shared" ca="1" si="32"/>
        <v>买</v>
      </c>
      <c r="L245" s="9">
        <f t="shared" ca="1" si="35"/>
        <v>1.2133422225045911</v>
      </c>
      <c r="M245" s="9">
        <f t="shared" si="36"/>
        <v>1.0446325119829079</v>
      </c>
      <c r="N245" s="9">
        <f t="shared" si="37"/>
        <v>1.0324273568616642</v>
      </c>
      <c r="O245" s="9">
        <f t="shared" si="38"/>
        <v>1.0323305502031188</v>
      </c>
      <c r="P245" s="9">
        <f t="shared" si="39"/>
        <v>1.0676109587808678</v>
      </c>
      <c r="Q245" s="9">
        <f t="shared" si="40"/>
        <v>1.0609437280816225</v>
      </c>
    </row>
    <row r="246" spans="1:17" x14ac:dyDescent="0.15">
      <c r="A246" s="1">
        <v>42641</v>
      </c>
      <c r="B246" s="4">
        <f>IFERROR((全价!B246+IF(利息!B246&lt;利息!B245,参数!B$3*100,0))/全价!B245-1,"")</f>
        <v>1.8386140864694589E-3</v>
      </c>
      <c r="C246" s="4">
        <f>IFERROR((全价!C246+IF(利息!C246&lt;利息!C245,参数!C$3*100,0))/全价!C245-1,"")</f>
        <v>3.1560572921796037E-4</v>
      </c>
      <c r="D246" s="4">
        <f>IFERROR((全价!D246+IF(利息!D246&lt;利息!D245,参数!D$3*100,0))/全价!D245-1,"")</f>
        <v>3.4478310297436643E-3</v>
      </c>
      <c r="E246" s="4">
        <f>IFERROR((全价!E246+IF(利息!E246&lt;利息!E245,参数!E$3*100,0))/全价!E245-1,"")</f>
        <v>1.829453150319349E-4</v>
      </c>
      <c r="F246" s="4">
        <f>IFERROR((全价!F246+IF(利息!F246&lt;利息!F245,参数!F$3*100,0))/全价!F245-1,"")</f>
        <v>2.7700241339001508E-4</v>
      </c>
      <c r="H246" s="3">
        <f t="shared" si="33"/>
        <v>1.2123997147706067E-3</v>
      </c>
      <c r="I246" s="9">
        <f t="shared" si="34"/>
        <v>1.051177031198318</v>
      </c>
      <c r="J246" s="9">
        <f ca="1">IFERROR(AVERAGE(OFFSET(I246,0,0,-参数!B$9,1)),AVERAGE(I$3:I246))</f>
        <v>0.99470484243991519</v>
      </c>
      <c r="K246" s="9" t="str">
        <f t="shared" ca="1" si="32"/>
        <v>买</v>
      </c>
      <c r="L246" s="9">
        <f t="shared" ca="1" si="35"/>
        <v>1.2137251602615156</v>
      </c>
      <c r="M246" s="9">
        <f t="shared" si="36"/>
        <v>1.0465531880346235</v>
      </c>
      <c r="N246" s="9">
        <f t="shared" si="37"/>
        <v>1.0327531968504911</v>
      </c>
      <c r="O246" s="9">
        <f t="shared" si="38"/>
        <v>1.0358898515070614</v>
      </c>
      <c r="P246" s="9">
        <f t="shared" si="39"/>
        <v>1.0678062732040534</v>
      </c>
      <c r="Q246" s="9">
        <f t="shared" si="40"/>
        <v>1.0612376120547722</v>
      </c>
    </row>
    <row r="247" spans="1:17" x14ac:dyDescent="0.15">
      <c r="A247" s="1">
        <v>42642</v>
      </c>
      <c r="B247" s="4">
        <f>IFERROR((全价!B247+IF(利息!B247&lt;利息!B246,参数!B$3*100,0))/全价!B246-1,"")</f>
        <v>1.9321107248067015E-3</v>
      </c>
      <c r="C247" s="4">
        <f>IFERROR((全价!C247+IF(利息!C247&lt;利息!C246,参数!C$3*100,0))/全价!C246-1,"")</f>
        <v>3.1550615366837675E-4</v>
      </c>
      <c r="D247" s="4">
        <f>IFERROR((全价!D247+IF(利息!D247&lt;利息!D246,参数!D$3*100,0))/全价!D246-1,"")</f>
        <v>3.1492813836309086E-3</v>
      </c>
      <c r="E247" s="4">
        <f>IFERROR((全价!E247+IF(利息!E247&lt;利息!E246,参数!E$3*100,0))/全价!E246-1,"")</f>
        <v>1.8291185216545713E-4</v>
      </c>
      <c r="F247" s="4">
        <f>IFERROR((全价!F247+IF(利息!F247&lt;利息!F246,参数!F$3*100,0))/全价!F246-1,"")</f>
        <v>1.8102638544958971E-4</v>
      </c>
      <c r="H247" s="3">
        <f t="shared" si="33"/>
        <v>1.1521672999442068E-3</v>
      </c>
      <c r="I247" s="9">
        <f t="shared" si="34"/>
        <v>1.0523881630001171</v>
      </c>
      <c r="J247" s="9">
        <f ca="1">IFERROR(AVERAGE(OFFSET(I247,0,0,-参数!B$9,1)),AVERAGE(I$3:I247))</f>
        <v>0.99589922794861541</v>
      </c>
      <c r="K247" s="9" t="str">
        <f t="shared" ca="1" si="32"/>
        <v>买</v>
      </c>
      <c r="L247" s="9">
        <f t="shared" ca="1" si="35"/>
        <v>1.2141080980184402</v>
      </c>
      <c r="M247" s="9">
        <f t="shared" si="36"/>
        <v>1.0485752446733059</v>
      </c>
      <c r="N247" s="9">
        <f t="shared" si="37"/>
        <v>1.0330790368393181</v>
      </c>
      <c r="O247" s="9">
        <f t="shared" si="38"/>
        <v>1.0391521601319047</v>
      </c>
      <c r="P247" s="9">
        <f t="shared" si="39"/>
        <v>1.0680015876272391</v>
      </c>
      <c r="Q247" s="9">
        <f t="shared" si="40"/>
        <v>1.0614297240637856</v>
      </c>
    </row>
    <row r="248" spans="1:17" x14ac:dyDescent="0.15">
      <c r="A248" s="1">
        <v>42643</v>
      </c>
      <c r="B248" s="4">
        <f>IFERROR((全价!B248+IF(利息!B248&lt;利息!B247,参数!B$3*100,0))/全价!B247-1,"")</f>
        <v>2.4118055298025798E-3</v>
      </c>
      <c r="C248" s="4">
        <f>IFERROR((全价!C248+IF(利息!C248&lt;利息!C247,参数!C$3*100,0))/全价!C247-1,"")</f>
        <v>2.3999460044599186E-3</v>
      </c>
      <c r="D248" s="4">
        <f>IFERROR((全价!D248+IF(利息!D248&lt;利息!D247,参数!D$3*100,0))/全价!D247-1,"")</f>
        <v>3.2346621731667025E-3</v>
      </c>
      <c r="E248" s="4">
        <f>IFERROR((全价!E248+IF(利息!E248&lt;利息!E247,参数!E$3*100,0))/全价!E247-1,"")</f>
        <v>2.1853968983822636E-3</v>
      </c>
      <c r="F248" s="4">
        <f>IFERROR((全价!F248+IF(利息!F248&lt;利息!F247,参数!F$3*100,0))/全价!F247-1,"")</f>
        <v>1.9068689311971809E-3</v>
      </c>
      <c r="H248" s="3">
        <f t="shared" si="33"/>
        <v>2.4277359074017292E-3</v>
      </c>
      <c r="I248" s="9">
        <f t="shared" si="34"/>
        <v>1.0549430835319569</v>
      </c>
      <c r="J248" s="9">
        <f ca="1">IFERROR(AVERAGE(OFFSET(I248,0,0,-参数!B$9,1)),AVERAGE(I$3:I248))</f>
        <v>0.99714421805910958</v>
      </c>
      <c r="K248" s="9" t="str">
        <f t="shared" ca="1" si="32"/>
        <v>买</v>
      </c>
      <c r="L248" s="9">
        <f t="shared" ca="1" si="35"/>
        <v>1.217021891897262</v>
      </c>
      <c r="M248" s="9">
        <f t="shared" si="36"/>
        <v>1.051104204246823</v>
      </c>
      <c r="N248" s="9">
        <f t="shared" si="37"/>
        <v>1.035558370746072</v>
      </c>
      <c r="O248" s="9">
        <f t="shared" si="38"/>
        <v>1.0425134663164479</v>
      </c>
      <c r="P248" s="9">
        <f t="shared" si="39"/>
        <v>1.070335594984307</v>
      </c>
      <c r="Q248" s="9">
        <f t="shared" si="40"/>
        <v>1.0634537314272521</v>
      </c>
    </row>
    <row r="249" spans="1:17" x14ac:dyDescent="0.15">
      <c r="A249" s="1">
        <v>42653</v>
      </c>
      <c r="B249" s="4">
        <f>IFERROR((全价!B249+IF(利息!B249&lt;利息!B248,参数!B$3*100,0))/全价!B248-1,"")</f>
        <v>2.3584375912490962E-3</v>
      </c>
      <c r="C249" s="4">
        <f>IFERROR((全价!C249+IF(利息!C249&lt;利息!C248,参数!C$3*100,0))/全价!C248-1,"")</f>
        <v>8.7791651505986223E-4</v>
      </c>
      <c r="D249" s="4">
        <f>IFERROR((全价!D249+IF(利息!D249&lt;利息!D248,参数!D$3*100,0))/全价!D248-1,"")</f>
        <v>1.3801787598164417E-3</v>
      </c>
      <c r="E249" s="4">
        <f>IFERROR((全价!E249+IF(利息!E249&lt;利息!E248,参数!E$3*100,0))/全价!E248-1,"")</f>
        <v>3.975448671744708E-4</v>
      </c>
      <c r="F249" s="4">
        <f>IFERROR((全价!F249+IF(利息!F249&lt;利息!F248,参数!F$3*100,0))/全价!F248-1,"")</f>
        <v>8.4949671252632086E-4</v>
      </c>
      <c r="H249" s="3">
        <f t="shared" ref="H249:H312" si="41">AVERAGE(B249:F249)</f>
        <v>1.1727148891652384E-3</v>
      </c>
      <c r="I249" s="9">
        <f t="shared" ref="I249:I312" si="42">I248*(1+H249)</f>
        <v>1.0561802309932367</v>
      </c>
      <c r="J249" s="9">
        <f ca="1">IFERROR(AVERAGE(OFFSET(I249,0,0,-参数!B$9,1)),AVERAGE(I$3:I249))</f>
        <v>0.99844033636839413</v>
      </c>
      <c r="K249" s="9" t="str">
        <f t="shared" ca="1" si="32"/>
        <v>买</v>
      </c>
      <c r="L249" s="9">
        <f t="shared" ca="1" si="35"/>
        <v>1.2180903355153481</v>
      </c>
      <c r="M249" s="9">
        <f t="shared" si="36"/>
        <v>1.0535831679144387</v>
      </c>
      <c r="N249" s="9">
        <f t="shared" si="37"/>
        <v>1.0364675045420586</v>
      </c>
      <c r="O249" s="9">
        <f t="shared" si="38"/>
        <v>1.0439523212594806</v>
      </c>
      <c r="P249" s="9">
        <f t="shared" si="39"/>
        <v>1.070761101406247</v>
      </c>
      <c r="Q249" s="9">
        <f t="shared" si="40"/>
        <v>1.0643571318760234</v>
      </c>
    </row>
    <row r="250" spans="1:17" x14ac:dyDescent="0.15">
      <c r="A250" s="1">
        <v>42654</v>
      </c>
      <c r="B250" s="4">
        <f>IFERROR((全价!B250+IF(利息!B250&lt;利息!B249,参数!B$3*100,0))/全价!B249-1,"")</f>
        <v>5.7207483898880085E-4</v>
      </c>
      <c r="C250" s="4">
        <f>IFERROR((全价!C250+IF(利息!C250&lt;利息!C249,参数!C$3*100,0))/全价!C249-1,"")</f>
        <v>8.8102763270070383E-4</v>
      </c>
      <c r="D250" s="4">
        <f>IFERROR((全价!D250+IF(利息!D250&lt;利息!D249,参数!D$3*100,0))/全价!D249-1,"")</f>
        <v>2.8007201851920627E-4</v>
      </c>
      <c r="E250" s="4">
        <f>IFERROR((全价!E250+IF(利息!E250&lt;利息!E249,参数!E$3*100,0))/全价!E249-1,"")</f>
        <v>2.7751936772468788E-4</v>
      </c>
      <c r="F250" s="4">
        <f>IFERROR((全价!F250+IF(利息!F250&lt;利息!F249,参数!F$3*100,0))/全价!F249-1,"")</f>
        <v>1.8049581598122977E-4</v>
      </c>
      <c r="H250" s="3">
        <f t="shared" si="41"/>
        <v>4.3823793478292572E-4</v>
      </c>
      <c r="I250" s="9">
        <f t="shared" si="42"/>
        <v>1.0566430892364256</v>
      </c>
      <c r="J250" s="9">
        <f ca="1">IFERROR(AVERAGE(OFFSET(I250,0,0,-参数!B$9,1)),AVERAGE(I$3:I250))</f>
        <v>0.99970948273592875</v>
      </c>
      <c r="K250" s="9" t="str">
        <f t="shared" ca="1" si="32"/>
        <v>买</v>
      </c>
      <c r="L250" s="9">
        <f t="shared" ca="1" si="35"/>
        <v>1.2191635067600628</v>
      </c>
      <c r="M250" s="9">
        <f t="shared" si="36"/>
        <v>1.0541858963355848</v>
      </c>
      <c r="N250" s="9">
        <f t="shared" si="37"/>
        <v>1.0373806610539564</v>
      </c>
      <c r="O250" s="9">
        <f t="shared" si="38"/>
        <v>1.0442447030933335</v>
      </c>
      <c r="P250" s="9">
        <f t="shared" si="39"/>
        <v>1.0710582583500934</v>
      </c>
      <c r="Q250" s="9">
        <f t="shared" si="40"/>
        <v>1.0645492438850368</v>
      </c>
    </row>
    <row r="251" spans="1:17" x14ac:dyDescent="0.15">
      <c r="A251" s="1">
        <v>42655</v>
      </c>
      <c r="B251" s="4">
        <f>IFERROR((全价!B251+IF(利息!B251&lt;利息!B250,参数!B$3*100,0))/全价!B250-1,"")</f>
        <v>1.8706954244374074E-4</v>
      </c>
      <c r="C251" s="4">
        <f>IFERROR((全价!C251+IF(利息!C251&lt;利息!C250,参数!C$3*100,0))/全价!C250-1,"")</f>
        <v>2.1973987968593178E-4</v>
      </c>
      <c r="D251" s="4">
        <f>IFERROR((全价!D251+IF(利息!D251&lt;利息!D250,参数!D$3*100,0))/全价!D250-1,"")</f>
        <v>2.7999360014607788E-4</v>
      </c>
      <c r="E251" s="4">
        <f>IFERROR((全价!E251+IF(利息!E251&lt;利息!E250,参数!E$3*100,0))/全价!E250-1,"")</f>
        <v>2.7744237209326172E-4</v>
      </c>
      <c r="F251" s="4">
        <f>IFERROR((全价!F251+IF(利息!F251&lt;利息!F250,参数!F$3*100,0))/全价!F250-1,"")</f>
        <v>8.4862250756323476E-5</v>
      </c>
      <c r="H251" s="3">
        <f t="shared" si="41"/>
        <v>2.0982152902506712E-4</v>
      </c>
      <c r="I251" s="9">
        <f t="shared" si="42"/>
        <v>1.056864795705043</v>
      </c>
      <c r="J251" s="9">
        <f ca="1">IFERROR(AVERAGE(OFFSET(I251,0,0,-参数!B$9,1)),AVERAGE(I$3:I251))</f>
        <v>1.0009824220207546</v>
      </c>
      <c r="K251" s="9" t="str">
        <f t="shared" ca="1" si="32"/>
        <v>买</v>
      </c>
      <c r="L251" s="9">
        <f t="shared" ca="1" si="35"/>
        <v>1.2194314056023556</v>
      </c>
      <c r="M251" s="9">
        <f t="shared" si="36"/>
        <v>1.054383102408863</v>
      </c>
      <c r="N251" s="9">
        <f t="shared" si="37"/>
        <v>1.037608614955605</v>
      </c>
      <c r="O251" s="9">
        <f t="shared" si="38"/>
        <v>1.044537084927186</v>
      </c>
      <c r="P251" s="9">
        <f t="shared" si="39"/>
        <v>1.0713554152939402</v>
      </c>
      <c r="Q251" s="9">
        <f t="shared" si="40"/>
        <v>1.0646395839299139</v>
      </c>
    </row>
    <row r="252" spans="1:17" x14ac:dyDescent="0.15">
      <c r="A252" s="1">
        <v>42656</v>
      </c>
      <c r="B252" s="4">
        <f>IFERROR((全价!B252+IF(利息!B252&lt;利息!B251,参数!B$3*100,0))/全价!B251-1,"")</f>
        <v>2.8318612045552527E-4</v>
      </c>
      <c r="C252" s="4">
        <f>IFERROR((全价!C252+IF(利息!C252&lt;利息!C251,参数!C$3*100,0))/全价!C251-1,"")</f>
        <v>3.1015285366420287E-5</v>
      </c>
      <c r="D252" s="4">
        <f>IFERROR((全价!D252+IF(利息!D252&lt;利息!D251,参数!D$3*100,0))/全价!D251-1,"")</f>
        <v>1.7015625916929622E-3</v>
      </c>
      <c r="E252" s="4">
        <f>IFERROR((全价!E252+IF(利息!E252&lt;利息!E251,参数!E$3*100,0))/全价!E251-1,"")</f>
        <v>-1.9793213011431998E-4</v>
      </c>
      <c r="F252" s="4">
        <f>IFERROR((全价!F252+IF(利息!F252&lt;利息!F251,参数!F$3*100,0))/全价!F251-1,"")</f>
        <v>-1.0737830371532198E-5</v>
      </c>
      <c r="H252" s="3">
        <f t="shared" si="41"/>
        <v>3.6141880740581112E-4</v>
      </c>
      <c r="I252" s="9">
        <f t="shared" si="42"/>
        <v>1.0572467665190961</v>
      </c>
      <c r="J252" s="9">
        <f ca="1">IFERROR(AVERAGE(OFFSET(I252,0,0,-参数!B$9,1)),AVERAGE(I$3:I252))</f>
        <v>1.0022307850406131</v>
      </c>
      <c r="K252" s="9" t="str">
        <f t="shared" ca="1" si="32"/>
        <v>买</v>
      </c>
      <c r="L252" s="9">
        <f t="shared" ca="1" si="35"/>
        <v>1.2194692266153853</v>
      </c>
      <c r="M252" s="9">
        <f t="shared" si="36"/>
        <v>1.054681689069108</v>
      </c>
      <c r="N252" s="9">
        <f t="shared" si="37"/>
        <v>1.0376407966828964</v>
      </c>
      <c r="O252" s="9">
        <f t="shared" si="38"/>
        <v>1.0463144301565341</v>
      </c>
      <c r="P252" s="9">
        <f t="shared" si="39"/>
        <v>1.0711433596344815</v>
      </c>
      <c r="Q252" s="9">
        <f t="shared" si="40"/>
        <v>1.0646281520106549</v>
      </c>
    </row>
    <row r="253" spans="1:17" x14ac:dyDescent="0.15">
      <c r="A253" s="1">
        <v>42657</v>
      </c>
      <c r="B253" s="4">
        <f>IFERROR((全价!B253+IF(利息!B253&lt;利息!B252,参数!B$3*100,0))/全价!B252-1,"")</f>
        <v>1.3404737481779172E-3</v>
      </c>
      <c r="C253" s="4">
        <f>IFERROR((全价!C253+IF(利息!C253&lt;利息!C252,参数!C$3*100,0))/全价!C252-1,"")</f>
        <v>3.0497418057573444E-3</v>
      </c>
      <c r="D253" s="4">
        <f>IFERROR((全价!D253+IF(利息!D253&lt;利息!D252,参数!D$3*100,0))/全价!D252-1,"")</f>
        <v>3.4963666353098333E-3</v>
      </c>
      <c r="E253" s="4">
        <f>IFERROR((全价!E253+IF(利息!E253&lt;利息!E252,参数!E$3*100,0))/全价!E252-1,"")</f>
        <v>4.6757698739741116E-4</v>
      </c>
      <c r="F253" s="4">
        <f>IFERROR((全价!F253+IF(利息!F253&lt;利息!F252,参数!F$3*100,0))/全价!F252-1,"")</f>
        <v>4.6723158736949877E-4</v>
      </c>
      <c r="H253" s="3">
        <f t="shared" si="41"/>
        <v>1.7642781528024009E-3</v>
      </c>
      <c r="I253" s="9">
        <f t="shared" si="42"/>
        <v>1.0591120438913868</v>
      </c>
      <c r="J253" s="9">
        <f ca="1">IFERROR(AVERAGE(OFFSET(I253,0,0,-参数!B$9,1)),AVERAGE(I$3:I253))</f>
        <v>1.0034978963202219</v>
      </c>
      <c r="K253" s="9" t="str">
        <f t="shared" ca="1" si="32"/>
        <v>买</v>
      </c>
      <c r="L253" s="9">
        <f t="shared" ca="1" si="35"/>
        <v>1.2231882928966287</v>
      </c>
      <c r="M253" s="9">
        <f t="shared" si="36"/>
        <v>1.056095462185989</v>
      </c>
      <c r="N253" s="9">
        <f t="shared" si="37"/>
        <v>1.0408053331998997</v>
      </c>
      <c r="O253" s="9">
        <f t="shared" si="38"/>
        <v>1.0499727290201766</v>
      </c>
      <c r="P253" s="9">
        <f t="shared" si="39"/>
        <v>1.0716442016196501</v>
      </c>
      <c r="Q253" s="9">
        <f t="shared" si="40"/>
        <v>1.0651255799120771</v>
      </c>
    </row>
    <row r="254" spans="1:17" x14ac:dyDescent="0.15">
      <c r="A254" s="1">
        <v>42660</v>
      </c>
      <c r="B254" s="4">
        <f>IFERROR((全价!B254+IF(利息!B254&lt;利息!B253,参数!B$3*100,0))/全价!B253-1,"")</f>
        <v>-6.8774976954455447E-4</v>
      </c>
      <c r="C254" s="4">
        <f>IFERROR((全价!C254+IF(利息!C254&lt;利息!C253,参数!C$3*100,0))/全价!C253-1,"")</f>
        <v>7.5109894923452991E-4</v>
      </c>
      <c r="D254" s="4">
        <f>IFERROR((全价!D254+IF(利息!D254&lt;利息!D253,参数!D$3*100,0))/全价!D253-1,"")</f>
        <v>5.7382619942563107E-3</v>
      </c>
      <c r="E254" s="4">
        <f>IFERROR((全价!E254+IF(利息!E254&lt;利息!E253,参数!E$3*100,0))/全价!E253-1,"")</f>
        <v>1.6663477172995655E-4</v>
      </c>
      <c r="F254" s="4">
        <f>IFERROR((全价!F254+IF(利息!F254&lt;利息!F253,参数!F$3*100,0))/全价!F253-1,"")</f>
        <v>3.49998259171036E-4</v>
      </c>
      <c r="H254" s="3">
        <f t="shared" si="41"/>
        <v>1.2636488409694558E-3</v>
      </c>
      <c r="I254" s="9">
        <f t="shared" si="42"/>
        <v>1.060450389598107</v>
      </c>
      <c r="J254" s="9">
        <f ca="1">IFERROR(AVERAGE(OFFSET(I254,0,0,-参数!B$9,1)),AVERAGE(I$3:I254))</f>
        <v>1.0047970860144873</v>
      </c>
      <c r="K254" s="9" t="str">
        <f t="shared" ca="1" si="32"/>
        <v>买</v>
      </c>
      <c r="L254" s="9">
        <f t="shared" ca="1" si="35"/>
        <v>1.2241070283381392</v>
      </c>
      <c r="M254" s="9">
        <f t="shared" si="36"/>
        <v>1.0553691327752537</v>
      </c>
      <c r="N254" s="9">
        <f t="shared" si="37"/>
        <v>1.0415870809920238</v>
      </c>
      <c r="O254" s="9">
        <f t="shared" si="38"/>
        <v>1.0559977476261186</v>
      </c>
      <c r="P254" s="9">
        <f t="shared" si="39"/>
        <v>1.0718227748065627</v>
      </c>
      <c r="Q254" s="9">
        <f t="shared" si="40"/>
        <v>1.0654983720108449</v>
      </c>
    </row>
    <row r="255" spans="1:17" x14ac:dyDescent="0.15">
      <c r="A255" s="1">
        <v>42661</v>
      </c>
      <c r="B255" s="4">
        <f>IFERROR((全价!B255+IF(利息!B255&lt;利息!B254,参数!B$3*100,0))/全价!B254-1,"")</f>
        <v>-3.8951058521341508E-4</v>
      </c>
      <c r="C255" s="4">
        <f>IFERROR((全价!C255+IF(利息!C255&lt;利息!C254,参数!C$3*100,0))/全价!C254-1,"")</f>
        <v>-1.3787705383384585E-3</v>
      </c>
      <c r="D255" s="4">
        <f>IFERROR((全价!D255+IF(利息!D255&lt;利息!D254,参数!D$3*100,0))/全价!D254-1,"")</f>
        <v>-4.6791017004332858E-6</v>
      </c>
      <c r="E255" s="4">
        <f>IFERROR((全价!E255+IF(利息!E255&lt;利息!E254,参数!E$3*100,0))/全价!E254-1,"")</f>
        <v>-7.8097035566271344E-6</v>
      </c>
      <c r="F255" s="4">
        <f>IFERROR((全价!F255+IF(利息!F255&lt;利息!F254,参数!F$3*100,0))/全价!F254-1,"")</f>
        <v>1.8030248948264216E-4</v>
      </c>
      <c r="H255" s="3">
        <f t="shared" si="41"/>
        <v>-3.2009348786525836E-4</v>
      </c>
      <c r="I255" s="9">
        <f t="shared" si="42"/>
        <v>1.0601109463341924</v>
      </c>
      <c r="J255" s="9">
        <f ca="1">IFERROR(AVERAGE(OFFSET(I255,0,0,-参数!B$9,1)),AVERAGE(I$3:I255))</f>
        <v>1.0060970340769873</v>
      </c>
      <c r="K255" s="9" t="str">
        <f t="shared" ca="1" si="32"/>
        <v>买</v>
      </c>
      <c r="L255" s="9">
        <f t="shared" ca="1" si="35"/>
        <v>1.2224192656316935</v>
      </c>
      <c r="M255" s="9">
        <f t="shared" si="36"/>
        <v>1.0549580553267301</v>
      </c>
      <c r="N255" s="9">
        <f t="shared" si="37"/>
        <v>1.0401509714116381</v>
      </c>
      <c r="O255" s="9">
        <f t="shared" si="38"/>
        <v>1.0559928065052622</v>
      </c>
      <c r="P255" s="9">
        <f t="shared" si="39"/>
        <v>1.0718144041884263</v>
      </c>
      <c r="Q255" s="9">
        <f t="shared" si="40"/>
        <v>1.0656904840198582</v>
      </c>
    </row>
    <row r="256" spans="1:17" x14ac:dyDescent="0.15">
      <c r="A256" s="1">
        <v>42662</v>
      </c>
      <c r="B256" s="4">
        <f>IFERROR((全价!B256+IF(利息!B256&lt;利息!B255,参数!B$3*100,0))/全价!B255-1,"")</f>
        <v>1.869326200054644E-4</v>
      </c>
      <c r="C256" s="4">
        <f>IFERROR((全价!C256+IF(利息!C256&lt;利息!C255,参数!C$3*100,0))/全价!C255-1,"")</f>
        <v>-3.454908290232428E-4</v>
      </c>
      <c r="D256" s="4">
        <f>IFERROR((全价!D256+IF(利息!D256&lt;利息!D255,参数!D$3*100,0))/全价!D255-1,"")</f>
        <v>-4.6791235946974652E-6</v>
      </c>
      <c r="E256" s="4">
        <f>IFERROR((全价!E256+IF(利息!E256&lt;利息!E255,参数!E$3*100,0))/全价!E255-1,"")</f>
        <v>-7.8097645486163714E-6</v>
      </c>
      <c r="F256" s="4">
        <f>IFERROR((全价!F256+IF(利息!F256&lt;利息!F255,参数!F$3*100,0))/全价!F255-1,"")</f>
        <v>-1.0727241568364576E-5</v>
      </c>
      <c r="H256" s="3">
        <f t="shared" si="41"/>
        <v>-3.6354867745891362E-5</v>
      </c>
      <c r="I256" s="9">
        <f t="shared" si="42"/>
        <v>1.0600724061409426</v>
      </c>
      <c r="J256" s="9">
        <f ca="1">IFERROR(AVERAGE(OFFSET(I256,0,0,-参数!B$9,1)),AVERAGE(I$3:I256))</f>
        <v>1.0073949441937993</v>
      </c>
      <c r="K256" s="9" t="str">
        <f t="shared" ca="1" si="32"/>
        <v>买</v>
      </c>
      <c r="L256" s="9">
        <f t="shared" ca="1" si="35"/>
        <v>1.2219969309861964</v>
      </c>
      <c r="M256" s="9">
        <f t="shared" si="36"/>
        <v>1.0551552614000081</v>
      </c>
      <c r="N256" s="9">
        <f t="shared" si="37"/>
        <v>1.0397916087902157</v>
      </c>
      <c r="O256" s="9">
        <f t="shared" si="38"/>
        <v>1.0559878653844055</v>
      </c>
      <c r="P256" s="9">
        <f t="shared" si="39"/>
        <v>1.0718060335702897</v>
      </c>
      <c r="Q256" s="9">
        <f t="shared" si="40"/>
        <v>1.065679052100599</v>
      </c>
    </row>
    <row r="257" spans="1:17" x14ac:dyDescent="0.15">
      <c r="A257" s="1">
        <v>42663</v>
      </c>
      <c r="B257" s="4">
        <f>IFERROR((全价!B257+IF(利息!B257&lt;利息!B256,参数!B$3*100,0))/全价!B256-1,"")</f>
        <v>-1.446482769876356E-3</v>
      </c>
      <c r="C257" s="4">
        <f>IFERROR((全价!C257+IF(利息!C257&lt;利息!C256,参数!C$3*100,0))/全价!C256-1,"")</f>
        <v>-6.3705767048385376E-3</v>
      </c>
      <c r="D257" s="4">
        <f>IFERROR((全价!D257+IF(利息!D257&lt;利息!D256,参数!D$3*100,0))/全价!D256-1,"")</f>
        <v>-1.6121032428680904E-3</v>
      </c>
      <c r="E257" s="4">
        <f>IFERROR((全价!E257+IF(利息!E257&lt;利息!E256,参数!E$3*100,0))/全价!E256-1,"")</f>
        <v>-3.8788800189526462E-4</v>
      </c>
      <c r="F257" s="4">
        <f>IFERROR((全价!F257+IF(利息!F257&lt;利息!F256,参数!F$3*100,0))/全价!F256-1,"")</f>
        <v>-2.9722627187200867E-4</v>
      </c>
      <c r="H257" s="3">
        <f t="shared" si="41"/>
        <v>-2.0228553982700515E-3</v>
      </c>
      <c r="I257" s="9">
        <f t="shared" si="42"/>
        <v>1.0579280329516232</v>
      </c>
      <c r="J257" s="9">
        <f ca="1">IFERROR(AVERAGE(OFFSET(I257,0,0,-参数!B$9,1)),AVERAGE(I$3:I257))</f>
        <v>1.0086531919689472</v>
      </c>
      <c r="K257" s="9" t="str">
        <f t="shared" ca="1" si="32"/>
        <v>买</v>
      </c>
      <c r="L257" s="9">
        <f t="shared" ca="1" si="35"/>
        <v>1.2142121058042716</v>
      </c>
      <c r="M257" s="9">
        <f t="shared" si="36"/>
        <v>1.0536289974948487</v>
      </c>
      <c r="N257" s="9">
        <f t="shared" si="37"/>
        <v>1.0331675365893702</v>
      </c>
      <c r="O257" s="9">
        <f t="shared" si="38"/>
        <v>1.0542855039221899</v>
      </c>
      <c r="P257" s="9">
        <f t="shared" si="39"/>
        <v>1.0713902928695089</v>
      </c>
      <c r="Q257" s="9">
        <f t="shared" si="40"/>
        <v>1.0653623042889311</v>
      </c>
    </row>
    <row r="258" spans="1:17" x14ac:dyDescent="0.15">
      <c r="A258" s="1">
        <v>42664</v>
      </c>
      <c r="B258" s="4">
        <f>IFERROR((全价!B258+IF(利息!B258&lt;利息!B257,参数!B$3*100,0))/全价!B257-1,"")</f>
        <v>-1.0636965762677031E-3</v>
      </c>
      <c r="C258" s="4">
        <f>IFERROR((全价!C258+IF(利息!C258&lt;利息!C257,参数!C$3*100,0))/全价!C257-1,"")</f>
        <v>-1.010642439974041E-2</v>
      </c>
      <c r="D258" s="4">
        <f>IFERROR((全价!D258+IF(利息!D258&lt;利息!D257,参数!D$3*100,0))/全价!D257-1,"")</f>
        <v>-7.0907028259425964E-4</v>
      </c>
      <c r="E258" s="4">
        <f>IFERROR((全价!E258+IF(利息!E258&lt;利息!E257,参数!E$3*100,0))/全价!E257-1,"")</f>
        <v>8.7243559276917182E-5</v>
      </c>
      <c r="F258" s="4">
        <f>IFERROR((全价!F258+IF(利息!F258&lt;利息!F257,参数!F$3*100,0))/全价!F257-1,"")</f>
        <v>8.4797485806697992E-5</v>
      </c>
      <c r="H258" s="3">
        <f t="shared" si="41"/>
        <v>-2.3414300427037514E-3</v>
      </c>
      <c r="I258" s="9">
        <f t="shared" si="42"/>
        <v>1.0554509684722517</v>
      </c>
      <c r="J258" s="9">
        <f ca="1">IFERROR(AVERAGE(OFFSET(I258,0,0,-参数!B$9,1)),AVERAGE(I$3:I258))</f>
        <v>1.009878993282755</v>
      </c>
      <c r="K258" s="9" t="str">
        <f t="shared" ca="1" si="32"/>
        <v>买</v>
      </c>
      <c r="L258" s="9">
        <f t="shared" ca="1" si="35"/>
        <v>1.2019407629517112</v>
      </c>
      <c r="M258" s="9">
        <f t="shared" si="36"/>
        <v>1.0525082559375571</v>
      </c>
      <c r="N258" s="9">
        <f t="shared" si="37"/>
        <v>1.0227259069885637</v>
      </c>
      <c r="O258" s="9">
        <f t="shared" si="38"/>
        <v>1.0535379414019888</v>
      </c>
      <c r="P258" s="9">
        <f t="shared" si="39"/>
        <v>1.0714837647720337</v>
      </c>
      <c r="Q258" s="9">
        <f t="shared" si="40"/>
        <v>1.0654526443338079</v>
      </c>
    </row>
    <row r="259" spans="1:17" x14ac:dyDescent="0.15">
      <c r="A259" s="1">
        <v>42667</v>
      </c>
      <c r="B259" s="4">
        <f>IFERROR((全价!B259+IF(利息!B259&lt;利息!B258,参数!B$3*100,0))/全价!B258-1,"")</f>
        <v>-9.8407638269462083E-3</v>
      </c>
      <c r="C259" s="4">
        <f>IFERROR((全价!C259+IF(利息!C259&lt;利息!C258,参数!C$3*100,0))/全价!C258-1,"")</f>
        <v>-1.9909192579646628E-2</v>
      </c>
      <c r="D259" s="4">
        <f>IFERROR((全价!D259+IF(利息!D259&lt;利息!D258,参数!D$3*100,0))/全价!D258-1,"")</f>
        <v>-5.4517419723988381E-3</v>
      </c>
      <c r="E259" s="4">
        <f>IFERROR((全价!E259+IF(利息!E259&lt;利息!E258,参数!E$3*100,0))/全价!E258-1,"")</f>
        <v>-2.3996395983501007E-3</v>
      </c>
      <c r="F259" s="4">
        <f>IFERROR((全价!F259+IF(利息!F259&lt;利息!F258,参数!F$3*100,0))/全价!F258-1,"")</f>
        <v>-2.6112270725991982E-3</v>
      </c>
      <c r="H259" s="3">
        <f t="shared" si="41"/>
        <v>-8.0425130099881954E-3</v>
      </c>
      <c r="I259" s="9">
        <f t="shared" si="42"/>
        <v>1.046962490326909</v>
      </c>
      <c r="J259" s="9">
        <f ca="1">IFERROR(AVERAGE(OFFSET(I259,0,0,-参数!B$9,1)),AVERAGE(I$3:I259))</f>
        <v>1.0110058167505993</v>
      </c>
      <c r="K259" s="9" t="str">
        <f t="shared" ca="1" si="32"/>
        <v>买</v>
      </c>
      <c r="L259" s="9">
        <f t="shared" ca="1" si="35"/>
        <v>1.1780110928327781</v>
      </c>
      <c r="M259" s="9">
        <f t="shared" si="36"/>
        <v>1.0421507707649647</v>
      </c>
      <c r="N259" s="9">
        <f t="shared" si="37"/>
        <v>1.0023642599501346</v>
      </c>
      <c r="O259" s="9">
        <f t="shared" si="38"/>
        <v>1.0477943243873329</v>
      </c>
      <c r="P259" s="9">
        <f t="shared" si="39"/>
        <v>1.0689125899010974</v>
      </c>
      <c r="Q259" s="9">
        <f t="shared" si="40"/>
        <v>1.0626705055443511</v>
      </c>
    </row>
    <row r="260" spans="1:17" x14ac:dyDescent="0.15">
      <c r="A260" s="1">
        <v>42668</v>
      </c>
      <c r="B260" s="4">
        <f>IFERROR((全价!B260+IF(利息!B260&lt;利息!B259,参数!B$3*100,0))/全价!B259-1,"")</f>
        <v>4.4695566423689215E-3</v>
      </c>
      <c r="C260" s="4">
        <f>IFERROR((全价!C260+IF(利息!C260&lt;利息!C259,参数!C$3*100,0))/全价!C259-1,"")</f>
        <v>1.1360109587868372E-2</v>
      </c>
      <c r="D260" s="4">
        <f>IFERROR((全价!D260+IF(利息!D260&lt;利息!D259,参数!D$3*100,0))/全价!D259-1,"")</f>
        <v>1.3115292519845223E-3</v>
      </c>
      <c r="E260" s="4">
        <f>IFERROR((全价!E260+IF(利息!E260&lt;利息!E259,参数!E$3*100,0))/全价!E259-1,"")</f>
        <v>1.8977040912879772E-3</v>
      </c>
      <c r="F260" s="4">
        <f>IFERROR((全价!F260+IF(利息!F260&lt;利息!F259,参数!F$3*100,0))/全价!F259-1,"")</f>
        <v>1.5215624207929324E-3</v>
      </c>
      <c r="H260" s="3">
        <f t="shared" si="41"/>
        <v>4.1120923988605448E-3</v>
      </c>
      <c r="I260" s="9">
        <f t="shared" si="42"/>
        <v>1.0512676968252743</v>
      </c>
      <c r="J260" s="9">
        <f ca="1">IFERROR(AVERAGE(OFFSET(I260,0,0,-参数!B$9,1)),AVERAGE(I$3:I260))</f>
        <v>1.012171218851901</v>
      </c>
      <c r="K260" s="9" t="str">
        <f t="shared" ref="K260:K323" ca="1" si="43">IF(I260&gt;J260,"买","卖")</f>
        <v>买</v>
      </c>
      <c r="L260" s="9">
        <f t="shared" ca="1" si="35"/>
        <v>1.1913934279430829</v>
      </c>
      <c r="M260" s="9">
        <f t="shared" si="36"/>
        <v>1.0468087226647871</v>
      </c>
      <c r="N260" s="9">
        <f t="shared" si="37"/>
        <v>1.0137512277901306</v>
      </c>
      <c r="O260" s="9">
        <f t="shared" si="38"/>
        <v>1.0491685372938302</v>
      </c>
      <c r="P260" s="9">
        <f t="shared" si="39"/>
        <v>1.0709410696961819</v>
      </c>
      <c r="Q260" s="9">
        <f t="shared" si="40"/>
        <v>1.0642874250512724</v>
      </c>
    </row>
    <row r="261" spans="1:17" x14ac:dyDescent="0.15">
      <c r="A261" s="1">
        <v>42669</v>
      </c>
      <c r="B261" s="4">
        <f>IFERROR((全价!B261+IF(利息!B261&lt;利息!B260,参数!B$3*100,0))/全价!B260-1,"")</f>
        <v>-2.5233362166408035E-3</v>
      </c>
      <c r="C261" s="4">
        <f>IFERROR((全价!C261+IF(利息!C261&lt;利息!C260,参数!C$3*100,0))/全价!C260-1,"")</f>
        <v>1.4801195735563155E-3</v>
      </c>
      <c r="D261" s="4">
        <f>IFERROR((全价!D261+IF(利息!D261&lt;利息!D260,参数!D$3*100,0))/全价!D260-1,"")</f>
        <v>-2.2292834821924234E-3</v>
      </c>
      <c r="E261" s="4">
        <f>IFERROR((全价!E261+IF(利息!E261&lt;利息!E260,参数!E$3*100,0))/全价!E260-1,"")</f>
        <v>-7.8161332806025996E-6</v>
      </c>
      <c r="F261" s="4">
        <f>IFERROR((全价!F261+IF(利息!F261&lt;利息!F260,参数!F$3*100,0))/全价!F260-1,"")</f>
        <v>-8.7136197859427611E-4</v>
      </c>
      <c r="H261" s="3">
        <f t="shared" si="41"/>
        <v>-8.3033564743035799E-4</v>
      </c>
      <c r="I261" s="9">
        <f t="shared" si="42"/>
        <v>1.0503947917816083</v>
      </c>
      <c r="J261" s="9">
        <f ca="1">IFERROR(AVERAGE(OFFSET(I261,0,0,-参数!B$9,1)),AVERAGE(I$3:I261))</f>
        <v>1.0133109909983788</v>
      </c>
      <c r="K261" s="9" t="str">
        <f t="shared" ca="1" si="43"/>
        <v>买</v>
      </c>
      <c r="L261" s="9">
        <f t="shared" ref="L261:L324" ca="1" si="44">L260*(1+IF(K260="卖",E261,C261))</f>
        <v>1.1931568326755877</v>
      </c>
      <c r="M261" s="9">
        <f t="shared" si="36"/>
        <v>1.0441672723029916</v>
      </c>
      <c r="N261" s="9">
        <f t="shared" si="37"/>
        <v>1.0152517008250996</v>
      </c>
      <c r="O261" s="9">
        <f t="shared" si="38"/>
        <v>1.0468296432036051</v>
      </c>
      <c r="P261" s="9">
        <f t="shared" si="39"/>
        <v>1.0709326990780454</v>
      </c>
      <c r="Q261" s="9">
        <f t="shared" si="40"/>
        <v>1.0633600454547867</v>
      </c>
    </row>
    <row r="262" spans="1:17" x14ac:dyDescent="0.15">
      <c r="A262" s="1">
        <v>42670</v>
      </c>
      <c r="B262" s="4">
        <f>IFERROR((全价!B262+IF(利息!B262&lt;利息!B261,参数!B$3*100,0))/全价!B261-1,"")</f>
        <v>-1.4617044085217801E-3</v>
      </c>
      <c r="C262" s="4">
        <f>IFERROR((全价!C262+IF(利息!C262&lt;利息!C261,参数!C$3*100,0))/全价!C261-1,"")</f>
        <v>-8.1636264939463077E-3</v>
      </c>
      <c r="D262" s="4">
        <f>IFERROR((全价!D262+IF(利息!D262&lt;利息!D261,参数!D$3*100,0))/全价!D261-1,"")</f>
        <v>-1.0606299975590705E-4</v>
      </c>
      <c r="E262" s="4">
        <f>IFERROR((全价!E262+IF(利息!E262&lt;利息!E261,参数!E$3*100,0))/全价!E261-1,"")</f>
        <v>-6.7349541515060452E-4</v>
      </c>
      <c r="F262" s="4">
        <f>IFERROR((全价!F262+IF(利息!F262&lt;利息!F261,参数!F$3*100,0))/全价!F261-1,"")</f>
        <v>-3.9358237841746746E-4</v>
      </c>
      <c r="H262" s="3">
        <f t="shared" si="41"/>
        <v>-2.1596943391584134E-3</v>
      </c>
      <c r="I262" s="9">
        <f t="shared" si="42"/>
        <v>1.048126260095916</v>
      </c>
      <c r="J262" s="9">
        <f ca="1">IFERROR(AVERAGE(OFFSET(I262,0,0,-参数!B$9,1)),AVERAGE(I$3:I262))</f>
        <v>1.0144214173293211</v>
      </c>
      <c r="K262" s="9" t="str">
        <f t="shared" ca="1" si="43"/>
        <v>买</v>
      </c>
      <c r="L262" s="9">
        <f t="shared" ca="1" si="44"/>
        <v>1.1834163459449243</v>
      </c>
      <c r="M262" s="9">
        <f t="shared" si="36"/>
        <v>1.0426410083978321</v>
      </c>
      <c r="N262" s="9">
        <f t="shared" si="37"/>
        <v>1.0069635651422197</v>
      </c>
      <c r="O262" s="9">
        <f t="shared" si="38"/>
        <v>1.0467186133114135</v>
      </c>
      <c r="P262" s="9">
        <f t="shared" si="39"/>
        <v>1.0702114308152815</v>
      </c>
      <c r="Q262" s="9">
        <f t="shared" si="40"/>
        <v>1.0629415256789825</v>
      </c>
    </row>
    <row r="263" spans="1:17" x14ac:dyDescent="0.15">
      <c r="A263" s="1">
        <v>42671</v>
      </c>
      <c r="B263" s="4">
        <f>IFERROR((全价!B263+IF(利息!B263&lt;利息!B262,参数!B$3*100,0))/全价!B262-1,"")</f>
        <v>6.1204401388985641E-3</v>
      </c>
      <c r="C263" s="4">
        <f>IFERROR((全价!C263+IF(利息!C263&lt;利息!C262,参数!C$3*100,0))/全价!C262-1,"")</f>
        <v>6.2533457263922454E-3</v>
      </c>
      <c r="D263" s="4">
        <f>IFERROR((全价!D263+IF(利息!D263&lt;利息!D262,参数!D$3*100,0))/全价!D262-1,"")</f>
        <v>5.2656701796125471E-3</v>
      </c>
      <c r="E263" s="4">
        <f>IFERROR((全价!E263+IF(利息!E263&lt;利息!E262,参数!E$3*100,0))/全价!E262-1,"")</f>
        <v>2.2760454687662524E-3</v>
      </c>
      <c r="F263" s="4">
        <f>IFERROR((全价!F263+IF(利息!F263&lt;利息!F262,参数!F$3*100,0))/全价!F262-1,"")</f>
        <v>2.2871391899557114E-3</v>
      </c>
      <c r="H263" s="3">
        <f t="shared" si="41"/>
        <v>4.4405281407250644E-3</v>
      </c>
      <c r="I263" s="9">
        <f t="shared" si="42"/>
        <v>1.052780494248905</v>
      </c>
      <c r="J263" s="9">
        <f ca="1">IFERROR(AVERAGE(OFFSET(I263,0,0,-参数!B$9,1)),AVERAGE(I$3:I263))</f>
        <v>1.0155445515312425</v>
      </c>
      <c r="K263" s="9" t="str">
        <f t="shared" ca="1" si="43"/>
        <v>买</v>
      </c>
      <c r="L263" s="9">
        <f t="shared" ca="1" si="44"/>
        <v>1.1908166574943817</v>
      </c>
      <c r="M263" s="9">
        <f t="shared" si="36"/>
        <v>1.049022430276092</v>
      </c>
      <c r="N263" s="9">
        <f t="shared" si="37"/>
        <v>1.0132604564489345</v>
      </c>
      <c r="O263" s="9">
        <f t="shared" si="38"/>
        <v>1.0522302882999728</v>
      </c>
      <c r="P263" s="9">
        <f t="shared" si="39"/>
        <v>1.0726472806930105</v>
      </c>
      <c r="Q263" s="9">
        <f t="shared" si="40"/>
        <v>1.0653726208989942</v>
      </c>
    </row>
    <row r="264" spans="1:17" x14ac:dyDescent="0.15">
      <c r="A264" s="1">
        <v>42674</v>
      </c>
      <c r="B264" s="4">
        <f>IFERROR((全价!B264+IF(利息!B264&lt;利息!B263,参数!B$3*100,0))/全价!B263-1,"")</f>
        <v>3.7068515856075734E-4</v>
      </c>
      <c r="C264" s="4">
        <f>IFERROR((全价!C264+IF(利息!C264&lt;利息!C263,参数!C$3*100,0))/全价!C263-1,"")</f>
        <v>3.2832486825979945E-3</v>
      </c>
      <c r="D264" s="4">
        <f>IFERROR((全价!D264+IF(利息!D264&lt;利息!D263,参数!D$3*100,0))/全价!D263-1,"")</f>
        <v>2.8838074213299869E-4</v>
      </c>
      <c r="E264" s="4">
        <f>IFERROR((全价!E264+IF(利息!E264&lt;利息!E263,参数!E$3*100,0))/全价!E263-1,"")</f>
        <v>5.462590360350017E-4</v>
      </c>
      <c r="F264" s="4">
        <f>IFERROR((全价!F264+IF(利息!F264&lt;利息!F263,参数!F$3*100,0))/全价!F263-1,"")</f>
        <v>1.305188168771565E-3</v>
      </c>
      <c r="H264" s="3">
        <f t="shared" si="41"/>
        <v>1.1587523576196634E-3</v>
      </c>
      <c r="I264" s="9">
        <f t="shared" si="42"/>
        <v>1.0540004061286721</v>
      </c>
      <c r="J264" s="9">
        <f ca="1">IFERROR(AVERAGE(OFFSET(I264,0,0,-参数!B$9,1)),AVERAGE(I$3:I264))</f>
        <v>1.0166456122843992</v>
      </c>
      <c r="K264" s="9" t="str">
        <f t="shared" ca="1" si="43"/>
        <v>买</v>
      </c>
      <c r="L264" s="9">
        <f t="shared" ca="1" si="44"/>
        <v>1.194726404716316</v>
      </c>
      <c r="M264" s="9">
        <f t="shared" si="36"/>
        <v>1.0494112873219927</v>
      </c>
      <c r="N264" s="9">
        <f t="shared" si="37"/>
        <v>1.0165872425076992</v>
      </c>
      <c r="O264" s="9">
        <f t="shared" si="38"/>
        <v>1.0525337312514076</v>
      </c>
      <c r="P264" s="9">
        <f t="shared" si="39"/>
        <v>1.0732332239625675</v>
      </c>
      <c r="Q264" s="9">
        <f t="shared" si="40"/>
        <v>1.0667631326391247</v>
      </c>
    </row>
    <row r="265" spans="1:17" x14ac:dyDescent="0.15">
      <c r="A265" s="1">
        <v>42675</v>
      </c>
      <c r="B265" s="4">
        <f>IFERROR((全价!B265+IF(利息!B265&lt;利息!B264,参数!B$3*100,0))/全价!B264-1,"")</f>
        <v>4.7774198756544983E-4</v>
      </c>
      <c r="C265" s="4">
        <f>IFERROR((全价!C265+IF(利息!C265&lt;利息!C264,参数!C$3*100,0))/全价!C264-1,"")</f>
        <v>3.9795023313788924E-3</v>
      </c>
      <c r="D265" s="4">
        <f>IFERROR((全价!D265+IF(利息!D265&lt;利息!D264,参数!D$3*100,0))/全价!D264-1,"")</f>
        <v>2.9768660504170263E-4</v>
      </c>
      <c r="E265" s="4">
        <f>IFERROR((全价!E265+IF(利息!E265&lt;利息!E264,参数!E$3*100,0))/全价!E264-1,"")</f>
        <v>9.4113242669191521E-4</v>
      </c>
      <c r="F265" s="4">
        <f>IFERROR((全价!F265+IF(利息!F265&lt;利息!F264,参数!F$3*100,0))/全价!F264-1,"")</f>
        <v>2.0881404911585744E-3</v>
      </c>
      <c r="H265" s="3">
        <f t="shared" si="41"/>
        <v>1.5568407683673069E-3</v>
      </c>
      <c r="I265" s="9">
        <f t="shared" si="42"/>
        <v>1.0556413169308088</v>
      </c>
      <c r="J265" s="9">
        <f ca="1">IFERROR(AVERAGE(OFFSET(I265,0,0,-参数!B$9,1)),AVERAGE(I$3:I265))</f>
        <v>1.0177595018952375</v>
      </c>
      <c r="K265" s="9" t="str">
        <f t="shared" ca="1" si="43"/>
        <v>买</v>
      </c>
      <c r="L265" s="9">
        <f t="shared" ca="1" si="44"/>
        <v>1.1994808212292445</v>
      </c>
      <c r="M265" s="9">
        <f t="shared" si="36"/>
        <v>1.0499126351561716</v>
      </c>
      <c r="N265" s="9">
        <f t="shared" si="37"/>
        <v>1.0206327538093085</v>
      </c>
      <c r="O265" s="9">
        <f t="shared" si="38"/>
        <v>1.0528470564445558</v>
      </c>
      <c r="P265" s="9">
        <f t="shared" si="39"/>
        <v>1.0742432785510418</v>
      </c>
      <c r="Q265" s="9">
        <f t="shared" si="40"/>
        <v>1.0689906839308636</v>
      </c>
    </row>
    <row r="266" spans="1:17" x14ac:dyDescent="0.15">
      <c r="A266" s="1">
        <v>42676</v>
      </c>
      <c r="B266" s="4">
        <f>IFERROR((全价!B266+IF(利息!B266&lt;利息!B265,参数!B$3*100,0))/全价!B265-1,"")</f>
        <v>-2.9497393515087733E-4</v>
      </c>
      <c r="C266" s="4">
        <f>IFERROR((全价!C266+IF(利息!C266&lt;利息!C265,参数!C$3*100,0))/全价!C265-1,"")</f>
        <v>-2.1743357437147282E-3</v>
      </c>
      <c r="D266" s="4">
        <f>IFERROR((全价!D266+IF(利息!D266&lt;利息!D265,参数!D$3*100,0))/全价!D265-1,"")</f>
        <v>4.9912542624408474E-4</v>
      </c>
      <c r="E266" s="4">
        <f>IFERROR((全价!E266+IF(利息!E266&lt;利息!E265,参数!E$3*100,0))/全价!E265-1,"")</f>
        <v>7.5063960208288094E-4</v>
      </c>
      <c r="F266" s="4">
        <f>IFERROR((全价!F266+IF(利息!F266&lt;利息!F265,参数!F$3*100,0))/全价!F265-1,"")</f>
        <v>-3.9150928263020912E-4</v>
      </c>
      <c r="H266" s="3">
        <f t="shared" si="41"/>
        <v>-3.2221078663376981E-4</v>
      </c>
      <c r="I266" s="9">
        <f t="shared" si="42"/>
        <v>1.0553011779116774</v>
      </c>
      <c r="J266" s="9">
        <f ca="1">IFERROR(AVERAGE(OFFSET(I266,0,0,-参数!B$9,1)),AVERAGE(I$3:I266))</f>
        <v>1.0188581851658258</v>
      </c>
      <c r="K266" s="9" t="str">
        <f t="shared" ca="1" si="43"/>
        <v>买</v>
      </c>
      <c r="L266" s="9">
        <f t="shared" ca="1" si="44"/>
        <v>1.1968727472057454</v>
      </c>
      <c r="M266" s="9">
        <f t="shared" si="36"/>
        <v>1.049602938294615</v>
      </c>
      <c r="N266" s="9">
        <f t="shared" si="37"/>
        <v>1.018413555531495</v>
      </c>
      <c r="O266" s="9">
        <f t="shared" si="38"/>
        <v>1.0533725591803735</v>
      </c>
      <c r="P266" s="9">
        <f t="shared" si="39"/>
        <v>1.0750496480981937</v>
      </c>
      <c r="Q266" s="9">
        <f t="shared" si="40"/>
        <v>1.0685721641550594</v>
      </c>
    </row>
    <row r="267" spans="1:17" x14ac:dyDescent="0.15">
      <c r="A267" s="1">
        <v>42677</v>
      </c>
      <c r="B267" s="4">
        <f>IFERROR((全价!B267+IF(利息!B267&lt;利息!B266,参数!B$3*100,0))/全价!B266-1,"")</f>
        <v>-8.7459776441689563E-4</v>
      </c>
      <c r="C267" s="4">
        <f>IFERROR((全价!C267+IF(利息!C267&lt;利息!C266,参数!C$3*100,0))/全价!C266-1,"")</f>
        <v>-2.659655008512174E-3</v>
      </c>
      <c r="D267" s="4">
        <f>IFERROR((全价!D267+IF(利息!D267&lt;利息!D266,参数!D$3*100,0))/全价!D266-1,"")</f>
        <v>-2.06117637709613E-4</v>
      </c>
      <c r="E267" s="4">
        <f>IFERROR((全价!E267+IF(利息!E267&lt;利息!E266,参数!E$3*100,0))/全价!E266-1,"")</f>
        <v>-3.8671767533349222E-4</v>
      </c>
      <c r="F267" s="4">
        <f>IFERROR((全价!F267+IF(利息!F267&lt;利息!F266,参数!F$3*100,0))/全价!F266-1,"")</f>
        <v>3.7026599658696036E-4</v>
      </c>
      <c r="H267" s="3">
        <f t="shared" si="41"/>
        <v>-7.5136441787704289E-4</v>
      </c>
      <c r="I267" s="9">
        <f t="shared" si="42"/>
        <v>1.0545082621564508</v>
      </c>
      <c r="J267" s="9">
        <f ca="1">IFERROR(AVERAGE(OFFSET(I267,0,0,-参数!B$9,1)),AVERAGE(I$3:I267))</f>
        <v>1.0199532779961888</v>
      </c>
      <c r="K267" s="9" t="str">
        <f t="shared" ca="1" si="43"/>
        <v>买</v>
      </c>
      <c r="L267" s="9">
        <f t="shared" ca="1" si="44"/>
        <v>1.1936894786090879</v>
      </c>
      <c r="M267" s="9">
        <f t="shared" si="36"/>
        <v>1.0486849579112572</v>
      </c>
      <c r="N267" s="9">
        <f t="shared" si="37"/>
        <v>1.0157049268177889</v>
      </c>
      <c r="O267" s="9">
        <f t="shared" si="38"/>
        <v>1.0531554405168471</v>
      </c>
      <c r="P267" s="9">
        <f t="shared" si="39"/>
        <v>1.0746339073974132</v>
      </c>
      <c r="Q267" s="9">
        <f t="shared" si="40"/>
        <v>1.0689678200923454</v>
      </c>
    </row>
    <row r="268" spans="1:17" x14ac:dyDescent="0.15">
      <c r="A268" s="1">
        <v>42678</v>
      </c>
      <c r="B268" s="4">
        <f>IFERROR((全价!B268+IF(利息!B268&lt;利息!B267,参数!B$3*100,0))/全价!B267-1,"")</f>
        <v>-2.9531925600745357E-4</v>
      </c>
      <c r="C268" s="4">
        <f>IFERROR((全价!C268+IF(利息!C268&lt;利息!C267,参数!C$3*100,0))/全价!C267-1,"")</f>
        <v>1.2845274509984961E-3</v>
      </c>
      <c r="D268" s="4">
        <f>IFERROR((全价!D268+IF(利息!D268&lt;利息!D267,参数!D$3*100,0))/全价!D267-1,"")</f>
        <v>7.0044767382659856E-4</v>
      </c>
      <c r="E268" s="4">
        <f>IFERROR((全价!E268+IF(利息!E268&lt;利息!E267,参数!E$3*100,0))/全价!E267-1,"")</f>
        <v>5.6082774020160819E-4</v>
      </c>
      <c r="F268" s="4">
        <f>IFERROR((全价!F268+IF(利息!F268&lt;利息!F267,参数!F$3*100,0))/全价!F267-1,"")</f>
        <v>2.7492312455623669E-4</v>
      </c>
      <c r="H268" s="3">
        <f t="shared" si="41"/>
        <v>5.0508134671509717E-4</v>
      </c>
      <c r="I268" s="9">
        <f t="shared" si="42"/>
        <v>1.0550408746096229</v>
      </c>
      <c r="J268" s="9">
        <f ca="1">IFERROR(AVERAGE(OFFSET(I268,0,0,-参数!B$9,1)),AVERAGE(I$3:I268))</f>
        <v>1.0210497020210911</v>
      </c>
      <c r="K268" s="9" t="str">
        <f t="shared" ca="1" si="43"/>
        <v>买</v>
      </c>
      <c r="L268" s="9">
        <f t="shared" ca="1" si="44"/>
        <v>1.1952228055123293</v>
      </c>
      <c r="M268" s="9">
        <f t="shared" si="36"/>
        <v>1.0483752610497006</v>
      </c>
      <c r="N268" s="9">
        <f t="shared" si="37"/>
        <v>1.0170096276784009</v>
      </c>
      <c r="O268" s="9">
        <f t="shared" si="38"/>
        <v>1.0538931207953348</v>
      </c>
      <c r="P268" s="9">
        <f t="shared" si="39"/>
        <v>1.0752365919032429</v>
      </c>
      <c r="Q268" s="9">
        <f t="shared" si="40"/>
        <v>1.0692617040654953</v>
      </c>
    </row>
    <row r="269" spans="1:17" x14ac:dyDescent="0.15">
      <c r="A269" s="1">
        <v>42681</v>
      </c>
      <c r="B269" s="4">
        <f>IFERROR((全价!B269+IF(利息!B269&lt;利息!B268,参数!B$3*100,0))/全价!B268-1,"")</f>
        <v>9.5112943308461873E-4</v>
      </c>
      <c r="C269" s="4">
        <f>IFERROR((全价!C269+IF(利息!C269&lt;利息!C268,参数!C$3*100,0))/全价!C268-1,"")</f>
        <v>1.1536686663589091E-3</v>
      </c>
      <c r="D269" s="4">
        <f>IFERROR((全价!D269+IF(利息!D269&lt;利息!D268,参数!D$3*100,0))/全价!D268-1,"")</f>
        <v>4.8925311678216232E-4</v>
      </c>
      <c r="E269" s="4">
        <f>IFERROR((全价!E269+IF(利息!E269&lt;利息!E268,参数!E$3*100,0))/全价!E268-1,"")</f>
        <v>5.4494357239054381E-4</v>
      </c>
      <c r="F269" s="4">
        <f>IFERROR((全价!F269+IF(利息!F269&lt;利息!F268,参数!F$3*100,0))/全价!F268-1,"")</f>
        <v>7.2936302903903183E-4</v>
      </c>
      <c r="H269" s="3">
        <f t="shared" si="41"/>
        <v>7.7367156353105317E-4</v>
      </c>
      <c r="I269" s="9">
        <f t="shared" si="42"/>
        <v>1.0558571297326713</v>
      </c>
      <c r="J269" s="9">
        <f ca="1">IFERROR(AVERAGE(OFFSET(I269,0,0,-参数!B$9,1)),AVERAGE(I$3:I269))</f>
        <v>1.0221548651282151</v>
      </c>
      <c r="K269" s="9" t="str">
        <f t="shared" ca="1" si="43"/>
        <v>买</v>
      </c>
      <c r="L269" s="9">
        <f t="shared" ca="1" si="44"/>
        <v>1.1966016966123665</v>
      </c>
      <c r="M269" s="9">
        <f t="shared" si="36"/>
        <v>1.0493724016174026</v>
      </c>
      <c r="N269" s="9">
        <f t="shared" si="37"/>
        <v>1.0181829198192387</v>
      </c>
      <c r="O269" s="9">
        <f t="shared" si="38"/>
        <v>1.0544087412894392</v>
      </c>
      <c r="P269" s="9">
        <f t="shared" si="39"/>
        <v>1.0758225351727997</v>
      </c>
      <c r="Q269" s="9">
        <f t="shared" si="40"/>
        <v>1.070041584020808</v>
      </c>
    </row>
    <row r="270" spans="1:17" x14ac:dyDescent="0.15">
      <c r="A270" s="1">
        <v>42682</v>
      </c>
      <c r="B270" s="4">
        <f>IFERROR((全价!B270+IF(利息!B270&lt;利息!B269,参数!B$3*100,0))/全价!B269-1,"")</f>
        <v>-5.293736186851028E-6</v>
      </c>
      <c r="C270" s="4">
        <f>IFERROR((全价!C270+IF(利息!C270&lt;利息!C269,参数!C$3*100,0))/全价!C269-1,"")</f>
        <v>3.160701939219912E-5</v>
      </c>
      <c r="D270" s="4">
        <f>IFERROR((全价!D270+IF(利息!D270&lt;利息!D269,参数!D$3*100,0))/全价!D269-1,"")</f>
        <v>-4.6861531617370389E-6</v>
      </c>
      <c r="E270" s="4">
        <f>IFERROR((全价!E270+IF(利息!E270&lt;利息!E269,参数!E$3*100,0))/全价!E269-1,"")</f>
        <v>1.8154892354438346E-4</v>
      </c>
      <c r="F270" s="4">
        <f>IFERROR((全价!F270+IF(利息!F270&lt;利息!F269,参数!F$3*100,0))/全价!F269-1,"")</f>
        <v>-1.0579391033582741E-4</v>
      </c>
      <c r="H270" s="3">
        <f t="shared" si="41"/>
        <v>1.9476428650433421E-5</v>
      </c>
      <c r="I270" s="9">
        <f t="shared" si="42"/>
        <v>1.0558776940587238</v>
      </c>
      <c r="J270" s="9">
        <f ca="1">IFERROR(AVERAGE(OFFSET(I270,0,0,-参数!B$9,1)),AVERAGE(I$3:I270))</f>
        <v>1.0232707857810748</v>
      </c>
      <c r="K270" s="9" t="str">
        <f t="shared" ca="1" si="43"/>
        <v>买</v>
      </c>
      <c r="L270" s="9">
        <f t="shared" ca="1" si="44"/>
        <v>1.1966395176253961</v>
      </c>
      <c r="M270" s="9">
        <f t="shared" si="36"/>
        <v>1.0493668465167467</v>
      </c>
      <c r="N270" s="9">
        <f t="shared" si="37"/>
        <v>1.0182151015465302</v>
      </c>
      <c r="O270" s="9">
        <f t="shared" si="38"/>
        <v>1.0544038001685825</v>
      </c>
      <c r="P270" s="9">
        <f t="shared" si="39"/>
        <v>1.0760178495959851</v>
      </c>
      <c r="Q270" s="9">
        <f t="shared" si="40"/>
        <v>1.0699283801374124</v>
      </c>
    </row>
    <row r="271" spans="1:17" x14ac:dyDescent="0.15">
      <c r="A271" s="1">
        <v>42683</v>
      </c>
      <c r="B271" s="4">
        <f>IFERROR((全价!B271+IF(利息!B271&lt;利息!B270,参数!B$3*100,0))/全价!B270-1,"")</f>
        <v>9.1317432630466655E-5</v>
      </c>
      <c r="C271" s="4">
        <f>IFERROR((全价!C271+IF(利息!C271&lt;利息!C270,参数!C$3*100,0))/全价!C270-1,"")</f>
        <v>-1.1220137249143836E-3</v>
      </c>
      <c r="D271" s="4">
        <f>IFERROR((全价!D271+IF(利息!D271&lt;利息!D270,参数!D$3*100,0))/全价!D270-1,"")</f>
        <v>-4.6861751217264214E-6</v>
      </c>
      <c r="E271" s="4">
        <f>IFERROR((全价!E271+IF(利息!E271&lt;利息!E270,参数!E$3*100,0))/全价!E270-1,"")</f>
        <v>-7.7792558362821396E-6</v>
      </c>
      <c r="F271" s="4">
        <f>IFERROR((全价!F271+IF(利息!F271&lt;利息!F270,参数!F$3*100,0))/全价!F270-1,"")</f>
        <v>1.7955595213647868E-4</v>
      </c>
      <c r="H271" s="3">
        <f t="shared" si="41"/>
        <v>-1.7272115422108935E-4</v>
      </c>
      <c r="I271" s="9">
        <f t="shared" si="42"/>
        <v>1.0556953216446896</v>
      </c>
      <c r="J271" s="9">
        <f ca="1">IFERROR(AVERAGE(OFFSET(I271,0,0,-参数!B$9,1)),AVERAGE(I$3:I271))</f>
        <v>1.0243749686696941</v>
      </c>
      <c r="K271" s="9" t="str">
        <f t="shared" ca="1" si="43"/>
        <v>买</v>
      </c>
      <c r="L271" s="9">
        <f t="shared" ca="1" si="44"/>
        <v>1.1952968716628456</v>
      </c>
      <c r="M271" s="9">
        <f t="shared" si="36"/>
        <v>1.0494626720030582</v>
      </c>
      <c r="N271" s="9">
        <f t="shared" si="37"/>
        <v>1.0170726502276799</v>
      </c>
      <c r="O271" s="9">
        <f t="shared" si="38"/>
        <v>1.0543988590477258</v>
      </c>
      <c r="P271" s="9">
        <f t="shared" si="39"/>
        <v>1.0760094789778487</v>
      </c>
      <c r="Q271" s="9">
        <f t="shared" si="40"/>
        <v>1.0701204921464258</v>
      </c>
    </row>
    <row r="272" spans="1:17" x14ac:dyDescent="0.15">
      <c r="A272" s="1">
        <v>42684</v>
      </c>
      <c r="B272" s="4">
        <f>IFERROR((全价!B272+IF(利息!B272&lt;利息!B271,参数!B$3*100,0))/全价!B271-1,"")</f>
        <v>2.6995732292320884E-3</v>
      </c>
      <c r="C272" s="4">
        <f>IFERROR((全价!C272+IF(利息!C272&lt;利息!C271,参数!C$3*100,0))/全价!C271-1,"")</f>
        <v>2.7264445343884169E-3</v>
      </c>
      <c r="D272" s="4">
        <f>IFERROR((全价!D272+IF(利息!D272&lt;利息!D271,参数!D$3*100,0))/全价!D271-1,"")</f>
        <v>1.0014678823213607E-3</v>
      </c>
      <c r="E272" s="4">
        <f>IFERROR((全价!E272+IF(利息!E272&lt;利息!E271,参数!E$3*100,0))/全价!E271-1,"")</f>
        <v>8.6869032616121444E-5</v>
      </c>
      <c r="F272" s="4">
        <f>IFERROR((全价!F272+IF(利息!F272&lt;利息!F271,参数!F$3*100,0))/全价!F271-1,"")</f>
        <v>-1.068283370242451E-5</v>
      </c>
      <c r="H272" s="3">
        <f t="shared" si="41"/>
        <v>1.3007343689711126E-3</v>
      </c>
      <c r="I272" s="9">
        <f t="shared" si="42"/>
        <v>1.0570685008327148</v>
      </c>
      <c r="J272" s="9">
        <f ca="1">IFERROR(AVERAGE(OFFSET(I272,0,0,-参数!B$9,1)),AVERAGE(I$3:I272))</f>
        <v>1.0254914446683596</v>
      </c>
      <c r="K272" s="9" t="str">
        <f t="shared" ca="1" si="43"/>
        <v>买</v>
      </c>
      <c r="L272" s="9">
        <f t="shared" ca="1" si="44"/>
        <v>1.1985557822855624</v>
      </c>
      <c r="M272" s="9">
        <f t="shared" si="36"/>
        <v>1.052295773337476</v>
      </c>
      <c r="N272" s="9">
        <f t="shared" si="37"/>
        <v>1.0198456423959692</v>
      </c>
      <c r="O272" s="9">
        <f t="shared" si="38"/>
        <v>1.0554548056402184</v>
      </c>
      <c r="P272" s="9">
        <f t="shared" si="39"/>
        <v>1.0761029508803732</v>
      </c>
      <c r="Q272" s="9">
        <f t="shared" si="40"/>
        <v>1.0701090602271666</v>
      </c>
    </row>
    <row r="273" spans="1:17" x14ac:dyDescent="0.15">
      <c r="A273" s="1">
        <v>42685</v>
      </c>
      <c r="B273" s="4">
        <f>IFERROR((全价!B273+IF(利息!B273&lt;利息!B272,参数!B$3*100,0))/全价!B272-1,"")</f>
        <v>9.1063262572577131E-5</v>
      </c>
      <c r="C273" s="4">
        <f>IFERROR((全价!C273+IF(利息!C273&lt;利息!C272,参数!C$3*100,0))/全价!C272-1,"")</f>
        <v>2.2351804250786422E-4</v>
      </c>
      <c r="D273" s="4">
        <f>IFERROR((全价!D273+IF(利息!D273&lt;利息!D272,参数!D$3*100,0))/全价!D272-1,"")</f>
        <v>8.9995120215635716E-4</v>
      </c>
      <c r="E273" s="4">
        <f>IFERROR((全价!E273+IF(利息!E273&lt;利息!E272,参数!E$3*100,0))/全价!E272-1,"")</f>
        <v>2.7614174238954625E-4</v>
      </c>
      <c r="F273" s="4">
        <f>IFERROR((全价!F273+IF(利息!F273&lt;利息!F272,参数!F$3*100,0))/全价!F272-1,"")</f>
        <v>3.6973421868036205E-4</v>
      </c>
      <c r="H273" s="3">
        <f t="shared" si="41"/>
        <v>3.7208169366134138E-4</v>
      </c>
      <c r="I273" s="9">
        <f t="shared" si="42"/>
        <v>1.0574618166708207</v>
      </c>
      <c r="J273" s="9">
        <f ca="1">IFERROR(AVERAGE(OFFSET(I273,0,0,-参数!B$9,1)),AVERAGE(I$3:I273))</f>
        <v>1.0265831049662251</v>
      </c>
      <c r="K273" s="9" t="str">
        <f t="shared" ca="1" si="43"/>
        <v>买</v>
      </c>
      <c r="L273" s="9">
        <f t="shared" ca="1" si="44"/>
        <v>1.1988236811278554</v>
      </c>
      <c r="M273" s="9">
        <f t="shared" si="36"/>
        <v>1.0523915988237875</v>
      </c>
      <c r="N273" s="9">
        <f t="shared" si="37"/>
        <v>1.0200735962976177</v>
      </c>
      <c r="O273" s="9">
        <f t="shared" si="38"/>
        <v>1.056404663461376</v>
      </c>
      <c r="P273" s="9">
        <f t="shared" si="39"/>
        <v>1.0764001078242198</v>
      </c>
      <c r="Q273" s="9">
        <f t="shared" si="40"/>
        <v>1.0705047161644525</v>
      </c>
    </row>
    <row r="274" spans="1:17" x14ac:dyDescent="0.15">
      <c r="A274" s="1">
        <v>42688</v>
      </c>
      <c r="B274" s="4">
        <f>IFERROR((全价!B274+IF(利息!B274&lt;利息!B273,参数!B$3*100,0))/全价!B273-1,"")</f>
        <v>-7.8650380583389357E-4</v>
      </c>
      <c r="C274" s="4">
        <f>IFERROR((全价!C274+IF(利息!C274&lt;利息!C273,参数!C$3*100,0))/全价!C273-1,"")</f>
        <v>-2.7841495395900528E-3</v>
      </c>
      <c r="D274" s="4">
        <f>IFERROR((全价!D274+IF(利息!D274&lt;利息!D273,参数!D$3*100,0))/全价!D273-1,"")</f>
        <v>-1.0182755842772506E-3</v>
      </c>
      <c r="E274" s="4">
        <f>IFERROR((全价!E274+IF(利息!E274&lt;利息!E273,参数!E$3*100,0))/全价!E273-1,"")</f>
        <v>-3.071714820440663E-4</v>
      </c>
      <c r="F274" s="4">
        <f>IFERROR((全价!F274+IF(利息!F274&lt;利息!F273,参数!F$3*100,0))/全价!F273-1,"")</f>
        <v>3.4823956694318703E-4</v>
      </c>
      <c r="H274" s="3">
        <f t="shared" si="41"/>
        <v>-9.095721689604153E-4</v>
      </c>
      <c r="I274" s="9">
        <f t="shared" si="42"/>
        <v>1.0564999788326386</v>
      </c>
      <c r="J274" s="9">
        <f ca="1">IFERROR(AVERAGE(OFFSET(I274,0,0,-参数!B$9,1)),AVERAGE(I$3:I274))</f>
        <v>1.0275664412176524</v>
      </c>
      <c r="K274" s="9" t="str">
        <f t="shared" ca="1" si="43"/>
        <v>买</v>
      </c>
      <c r="L274" s="9">
        <f t="shared" ca="1" si="44"/>
        <v>1.1954859767279937</v>
      </c>
      <c r="M274" s="9">
        <f t="shared" si="36"/>
        <v>1.051563888826085</v>
      </c>
      <c r="N274" s="9">
        <f t="shared" si="37"/>
        <v>1.0172335588641377</v>
      </c>
      <c r="O274" s="9">
        <f t="shared" si="38"/>
        <v>1.0553289523854565</v>
      </c>
      <c r="P274" s="9">
        <f t="shared" si="39"/>
        <v>1.0760694684078271</v>
      </c>
      <c r="Q274" s="9">
        <f t="shared" si="40"/>
        <v>1.0708775082632203</v>
      </c>
    </row>
    <row r="275" spans="1:17" x14ac:dyDescent="0.15">
      <c r="A275" s="1">
        <v>42689</v>
      </c>
      <c r="B275" s="4">
        <f>IFERROR((全价!B275+IF(利息!B275&lt;利息!B274,参数!B$3*100,0))/全价!B274-1,"")</f>
        <v>-1.8370602809342218E-3</v>
      </c>
      <c r="C275" s="4">
        <f>IFERROR((全价!C275+IF(利息!C275&lt;利息!C274,参数!C$3*100,0))/全价!C274-1,"")</f>
        <v>-3.7212453715115279E-3</v>
      </c>
      <c r="D275" s="4">
        <f>IFERROR((全价!D275+IF(利息!D275&lt;利息!D274,参数!D$3*100,0))/全价!D274-1,"")</f>
        <v>-9.0942265982729698E-4</v>
      </c>
      <c r="E275" s="4">
        <f>IFERROR((全价!E275+IF(利息!E275&lt;利息!E274,参数!E$3*100,0))/全价!E274-1,"")</f>
        <v>-1.0242195511844798E-4</v>
      </c>
      <c r="F275" s="4">
        <f>IFERROR((全价!F275+IF(利息!F275&lt;利息!F274,参数!F$3*100,0))/全价!F274-1,"")</f>
        <v>-5.8089155788298985E-4</v>
      </c>
      <c r="H275" s="3">
        <f t="shared" si="41"/>
        <v>-1.430208365054897E-3</v>
      </c>
      <c r="I275" s="9">
        <f t="shared" si="42"/>
        <v>1.0549889637252319</v>
      </c>
      <c r="J275" s="9">
        <f ca="1">IFERROR(AVERAGE(OFFSET(I275,0,0,-参数!B$9,1)),AVERAGE(I$3:I275))</f>
        <v>1.0284361827895805</v>
      </c>
      <c r="K275" s="9" t="str">
        <f t="shared" ca="1" si="43"/>
        <v>买</v>
      </c>
      <c r="L275" s="9">
        <f t="shared" ca="1" si="44"/>
        <v>1.1910372800703877</v>
      </c>
      <c r="M275" s="9">
        <f t="shared" si="36"/>
        <v>1.0496321025730579</v>
      </c>
      <c r="N275" s="9">
        <f t="shared" si="37"/>
        <v>1.0134481831914683</v>
      </c>
      <c r="O275" s="9">
        <f t="shared" si="38"/>
        <v>1.0543692123225854</v>
      </c>
      <c r="P275" s="9">
        <f t="shared" si="39"/>
        <v>1.0759592552690296</v>
      </c>
      <c r="Q275" s="9">
        <f t="shared" si="40"/>
        <v>1.0702554445591435</v>
      </c>
    </row>
    <row r="276" spans="1:17" x14ac:dyDescent="0.15">
      <c r="A276" s="1">
        <v>42690</v>
      </c>
      <c r="B276" s="4">
        <f>IFERROR((全价!B276+IF(利息!B276&lt;利息!B275,参数!B$3*100,0))/全价!B275-1,"")</f>
        <v>-8.7457346350949816E-4</v>
      </c>
      <c r="C276" s="4">
        <f>IFERROR((全价!C276+IF(利息!C276&lt;利息!C275,参数!C$3*100,0))/全价!C275-1,"")</f>
        <v>4.1810334562053519E-4</v>
      </c>
      <c r="D276" s="4">
        <f>IFERROR((全价!D276+IF(利息!D276&lt;利息!D275,参数!D$3*100,0))/全价!D275-1,"")</f>
        <v>2.9716838227655806E-4</v>
      </c>
      <c r="E276" s="4">
        <f>IFERROR((全价!E276+IF(利息!E276&lt;利息!E275,参数!E$3*100,0))/全价!E275-1,"")</f>
        <v>2.761786214406925E-4</v>
      </c>
      <c r="F276" s="4">
        <f>IFERROR((全价!F276+IF(利息!F276&lt;利息!F275,参数!F$3*100,0))/全价!F275-1,"")</f>
        <v>1.7950108078412796E-4</v>
      </c>
      <c r="H276" s="3">
        <f t="shared" si="41"/>
        <v>5.9275593322483108E-5</v>
      </c>
      <c r="I276" s="9">
        <f t="shared" si="42"/>
        <v>1.0550514988220052</v>
      </c>
      <c r="J276" s="9">
        <f ca="1">IFERROR(AVERAGE(OFFSET(I276,0,0,-参数!B$9,1)),AVERAGE(I$3:I276))</f>
        <v>1.029318656336875</v>
      </c>
      <c r="K276" s="9" t="str">
        <f t="shared" ca="1" si="43"/>
        <v>买</v>
      </c>
      <c r="L276" s="9">
        <f t="shared" ca="1" si="44"/>
        <v>1.1915352567419439</v>
      </c>
      <c r="M276" s="9">
        <f t="shared" si="36"/>
        <v>1.0487141221896998</v>
      </c>
      <c r="N276" s="9">
        <f t="shared" si="37"/>
        <v>1.0138719092674737</v>
      </c>
      <c r="O276" s="9">
        <f t="shared" si="38"/>
        <v>1.0546825375157336</v>
      </c>
      <c r="P276" s="9">
        <f t="shared" si="39"/>
        <v>1.0762564122128762</v>
      </c>
      <c r="Q276" s="9">
        <f t="shared" si="40"/>
        <v>1.0704475565681568</v>
      </c>
    </row>
    <row r="277" spans="1:17" x14ac:dyDescent="0.15">
      <c r="A277" s="1">
        <v>42691</v>
      </c>
      <c r="B277" s="4">
        <f>IFERROR((全价!B277+IF(利息!B277&lt;利息!B276,参数!B$3*100,0))/全价!B276-1,"")</f>
        <v>-2.0353949487242895E-3</v>
      </c>
      <c r="C277" s="4">
        <f>IFERROR((全价!C277+IF(利息!C277&lt;利息!C276,参数!C$3*100,0))/全价!C276-1,"")</f>
        <v>-1.3199137691605189E-3</v>
      </c>
      <c r="D277" s="4">
        <f>IFERROR((全价!D277+IF(利息!D277&lt;利息!D276,参数!D$3*100,0))/全价!D276-1,"")</f>
        <v>-7.0880335419409857E-4</v>
      </c>
      <c r="E277" s="4">
        <f>IFERROR((全价!E277+IF(利息!E277&lt;利息!E276,参数!E$3*100,0))/全价!E276-1,"")</f>
        <v>-1.0240416460882695E-4</v>
      </c>
      <c r="F277" s="4">
        <f>IFERROR((全价!F277+IF(利息!F277&lt;利息!F276,参数!F$3*100,0))/全价!F276-1,"")</f>
        <v>-2.0082800526999289E-4</v>
      </c>
      <c r="H277" s="3">
        <f t="shared" si="41"/>
        <v>-8.7346884839154535E-4</v>
      </c>
      <c r="I277" s="9">
        <f t="shared" si="42"/>
        <v>1.0541299442043353</v>
      </c>
      <c r="J277" s="9">
        <f ca="1">IFERROR(AVERAGE(OFFSET(I277,0,0,-参数!B$9,1)),AVERAGE(I$3:I277))</f>
        <v>1.0302356775661907</v>
      </c>
      <c r="K277" s="9" t="str">
        <f t="shared" ca="1" si="43"/>
        <v>买</v>
      </c>
      <c r="L277" s="9">
        <f t="shared" ca="1" si="44"/>
        <v>1.18996253295013</v>
      </c>
      <c r="M277" s="9">
        <f t="shared" si="36"/>
        <v>1.0465795747627391</v>
      </c>
      <c r="N277" s="9">
        <f t="shared" si="37"/>
        <v>1.0125336857742666</v>
      </c>
      <c r="O277" s="9">
        <f t="shared" si="38"/>
        <v>1.0539349749955325</v>
      </c>
      <c r="P277" s="9">
        <f t="shared" si="39"/>
        <v>1.0761461990740786</v>
      </c>
      <c r="Q277" s="9">
        <f t="shared" si="40"/>
        <v>1.070232580720625</v>
      </c>
    </row>
    <row r="278" spans="1:17" x14ac:dyDescent="0.15">
      <c r="A278" s="1">
        <v>42692</v>
      </c>
      <c r="B278" s="4">
        <f>IFERROR((全价!B278+IF(利息!B278&lt;利息!B277,参数!B$3*100,0))/全价!B277-1,"")</f>
        <v>1.8842912477312623E-4</v>
      </c>
      <c r="C278" s="4">
        <f>IFERROR((全价!C278+IF(利息!C278&lt;利息!C277,参数!C$3*100,0))/全价!C277-1,"")</f>
        <v>-1.6156543665046819E-4</v>
      </c>
      <c r="D278" s="4">
        <f>IFERROR((全价!D278+IF(利息!D278&lt;利息!D277,参数!D$3*100,0))/全价!D277-1,"")</f>
        <v>-2.0600764627598522E-4</v>
      </c>
      <c r="E278" s="4">
        <f>IFERROR((全价!E278+IF(利息!E278&lt;利息!E277,参数!E$3*100,0))/全价!E277-1,"")</f>
        <v>5.6003961761730281E-4</v>
      </c>
      <c r="F278" s="4">
        <f>IFERROR((全价!F278+IF(利息!F278&lt;利息!F277,参数!F$3*100,0))/全价!F277-1,"")</f>
        <v>3.6969154594390652E-4</v>
      </c>
      <c r="H278" s="3">
        <f t="shared" si="41"/>
        <v>1.5011744108157644E-4</v>
      </c>
      <c r="I278" s="9">
        <f t="shared" si="42"/>
        <v>1.0542881874941268</v>
      </c>
      <c r="J278" s="9">
        <f ca="1">IFERROR(AVERAGE(OFFSET(I278,0,0,-参数!B$9,1)),AVERAGE(I$3:I278))</f>
        <v>1.0311293060960138</v>
      </c>
      <c r="K278" s="9" t="str">
        <f t="shared" ca="1" si="43"/>
        <v>买</v>
      </c>
      <c r="L278" s="9">
        <f t="shared" ca="1" si="44"/>
        <v>1.1897702761338962</v>
      </c>
      <c r="M278" s="9">
        <f t="shared" ref="M278:M327" si="45">M277*(1+B278)</f>
        <v>1.0467767808360171</v>
      </c>
      <c r="N278" s="9">
        <f t="shared" ref="N278:N327" si="46">N277*(1+C278)</f>
        <v>1.0123700953272012</v>
      </c>
      <c r="O278" s="9">
        <f t="shared" ref="O278:O327" si="47">O277*(1+D278)</f>
        <v>1.0537178563320058</v>
      </c>
      <c r="P278" s="9">
        <f t="shared" ref="P278:P327" si="48">P277*(1+E278)</f>
        <v>1.0767488835799084</v>
      </c>
      <c r="Q278" s="9">
        <f t="shared" ref="Q278:Q327" si="49">Q277*(1+F278)</f>
        <v>1.0706282366579112</v>
      </c>
    </row>
    <row r="279" spans="1:17" x14ac:dyDescent="0.15">
      <c r="A279" s="1">
        <v>42695</v>
      </c>
      <c r="B279" s="4">
        <f>IFERROR((全价!B279+IF(利息!B279&lt;利息!B278,参数!B$3*100,0))/全价!B278-1,"")</f>
        <v>-8.8757278693873953E-4</v>
      </c>
      <c r="C279" s="4">
        <f>IFERROR((全价!C279+IF(利息!C279&lt;利息!C278,参数!C$3*100,0))/全价!C278-1,"")</f>
        <v>-2.0318149909270833E-3</v>
      </c>
      <c r="D279" s="4">
        <f>IFERROR((全价!D279+IF(利息!D279&lt;利息!D278,参数!D$3*100,0))/全价!D278-1,"")</f>
        <v>-2.1542854557876634E-4</v>
      </c>
      <c r="E279" s="4">
        <f>IFERROR((全价!E279+IF(利息!E279&lt;利息!E278,参数!E$3*100,0))/全价!E278-1,"")</f>
        <v>3.5501149252525899E-4</v>
      </c>
      <c r="F279" s="4">
        <f>IFERROR((全价!F279+IF(利息!F279&lt;利息!F278,参数!F$3*100,0))/全价!F278-1,"")</f>
        <v>-3.2033302133416264E-5</v>
      </c>
      <c r="H279" s="3">
        <f t="shared" si="41"/>
        <v>-5.6236762661054929E-4</v>
      </c>
      <c r="I279" s="9">
        <f t="shared" si="42"/>
        <v>1.0536952899483623</v>
      </c>
      <c r="J279" s="9">
        <f ca="1">IFERROR(AVERAGE(OFFSET(I279,0,0,-参数!B$9,1)),AVERAGE(I$3:I279))</f>
        <v>1.0319954153377142</v>
      </c>
      <c r="K279" s="9" t="str">
        <f t="shared" ca="1" si="43"/>
        <v>买</v>
      </c>
      <c r="L279" s="9">
        <f t="shared" ca="1" si="44"/>
        <v>1.187352883051088</v>
      </c>
      <c r="M279" s="9">
        <f t="shared" si="45"/>
        <v>1.0458476902513478</v>
      </c>
      <c r="N279" s="9">
        <f t="shared" si="46"/>
        <v>1.0103131465911492</v>
      </c>
      <c r="O279" s="9">
        <f t="shared" si="47"/>
        <v>1.0534908554267657</v>
      </c>
      <c r="P279" s="9">
        <f t="shared" si="48"/>
        <v>1.0771311418081431</v>
      </c>
      <c r="Q279" s="9">
        <f t="shared" si="49"/>
        <v>1.0705939409001337</v>
      </c>
    </row>
    <row r="280" spans="1:17" x14ac:dyDescent="0.15">
      <c r="A280" s="1">
        <v>42696</v>
      </c>
      <c r="B280" s="4">
        <f>IFERROR((全价!B280+IF(利息!B280&lt;利息!B279,参数!B$3*100,0))/全价!B279-1,"")</f>
        <v>-2.137909788174186E-3</v>
      </c>
      <c r="C280" s="4">
        <f>IFERROR((全价!C280+IF(利息!C280&lt;利息!C279,参数!C$3*100,0))/全价!C279-1,"")</f>
        <v>-3.7467350449129633E-3</v>
      </c>
      <c r="D280" s="4">
        <f>IFERROR((全价!D280+IF(利息!D280&lt;利息!D279,参数!D$3*100,0))/全价!D279-1,"")</f>
        <v>-1.4145200329640506E-3</v>
      </c>
      <c r="E280" s="4">
        <f>IFERROR((全价!E280+IF(利息!E280&lt;利息!E279,参数!E$3*100,0))/全价!E279-1,"")</f>
        <v>8.6778572168766388E-5</v>
      </c>
      <c r="F280" s="4">
        <f>IFERROR((全价!F280+IF(利息!F280&lt;利息!F279,参数!F$3*100,0))/全价!F279-1,"")</f>
        <v>-1.0678109432893379E-5</v>
      </c>
      <c r="H280" s="3">
        <f t="shared" si="41"/>
        <v>-1.4446128806630653E-3</v>
      </c>
      <c r="I280" s="9">
        <f t="shared" si="42"/>
        <v>1.0521731081602088</v>
      </c>
      <c r="J280" s="9">
        <f ca="1">IFERROR(AVERAGE(OFFSET(I280,0,0,-参数!B$9,1)),AVERAGE(I$3:I280))</f>
        <v>1.0328119619201963</v>
      </c>
      <c r="K280" s="9" t="str">
        <f t="shared" ca="1" si="43"/>
        <v>买</v>
      </c>
      <c r="L280" s="9">
        <f t="shared" ca="1" si="44"/>
        <v>1.1829041863934819</v>
      </c>
      <c r="M280" s="9">
        <f t="shared" si="45"/>
        <v>1.0436117622374201</v>
      </c>
      <c r="N280" s="9">
        <f t="shared" si="46"/>
        <v>1.0065277709184799</v>
      </c>
      <c r="O280" s="9">
        <f t="shared" si="47"/>
        <v>1.0520006715072201</v>
      </c>
      <c r="P280" s="9">
        <f t="shared" si="48"/>
        <v>1.0772246137106678</v>
      </c>
      <c r="Q280" s="9">
        <f t="shared" si="49"/>
        <v>1.0705825089808745</v>
      </c>
    </row>
    <row r="281" spans="1:17" x14ac:dyDescent="0.15">
      <c r="A281" s="1">
        <v>42697</v>
      </c>
      <c r="B281" s="4">
        <f>IFERROR((全价!B281+IF(利息!B281&lt;利息!B280,参数!B$3*100,0))/全价!B280-1,"")</f>
        <v>1.5489805206383434E-3</v>
      </c>
      <c r="C281" s="4">
        <f>IFERROR((全价!C281+IF(利息!C281&lt;利息!C280,参数!C$3*100,0))/全价!C280-1,"")</f>
        <v>1.587993067184712E-3</v>
      </c>
      <c r="D281" s="4">
        <f>IFERROR((全价!D281+IF(利息!D281&lt;利息!D280,参数!D$3*100,0))/全价!D280-1,"")</f>
        <v>1.4071299742721699E-3</v>
      </c>
      <c r="E281" s="4">
        <f>IFERROR((全价!E281+IF(利息!E281&lt;利息!E280,参数!E$3*100,0))/全价!E280-1,"")</f>
        <v>2.7585420910791747E-4</v>
      </c>
      <c r="F281" s="4">
        <f>IFERROR((全价!F281+IF(利息!F281&lt;利息!F280,参数!F$3*100,0))/全价!F280-1,"")</f>
        <v>2.7450847616550256E-4</v>
      </c>
      <c r="H281" s="3">
        <f t="shared" si="41"/>
        <v>1.0188932494737291E-3</v>
      </c>
      <c r="I281" s="9">
        <f t="shared" si="42"/>
        <v>1.0532451602373909</v>
      </c>
      <c r="J281" s="9">
        <f ca="1">IFERROR(AVERAGE(OFFSET(I281,0,0,-参数!B$9,1)),AVERAGE(I$3:I281))</f>
        <v>1.0336311170991466</v>
      </c>
      <c r="K281" s="9" t="str">
        <f t="shared" ca="1" si="43"/>
        <v>买</v>
      </c>
      <c r="L281" s="9">
        <f t="shared" ca="1" si="44"/>
        <v>1.1847826300406186</v>
      </c>
      <c r="M281" s="9">
        <f t="shared" si="45"/>
        <v>1.0452282965282349</v>
      </c>
      <c r="N281" s="9">
        <f t="shared" si="46"/>
        <v>1.0081261300406272</v>
      </c>
      <c r="O281" s="9">
        <f t="shared" si="47"/>
        <v>1.0534809731850523</v>
      </c>
      <c r="P281" s="9">
        <f t="shared" si="48"/>
        <v>1.0775217706545146</v>
      </c>
      <c r="Q281" s="9">
        <f t="shared" si="49"/>
        <v>1.0708763929540244</v>
      </c>
    </row>
    <row r="282" spans="1:17" x14ac:dyDescent="0.15">
      <c r="A282" s="1">
        <v>42698</v>
      </c>
      <c r="B282" s="4">
        <f>IFERROR((全价!B282+IF(利息!B282&lt;利息!B281,参数!B$3*100,0))/全价!B281-1,"")</f>
        <v>-1.0230845067793481E-4</v>
      </c>
      <c r="C282" s="4">
        <f>IFERROR((全价!C282+IF(利息!C282&lt;利息!C281,参数!C$3*100,0))/全价!C281-1,"")</f>
        <v>-1.3274365710105318E-3</v>
      </c>
      <c r="D282" s="4">
        <f>IFERROR((全价!D282+IF(利息!D282&lt;利息!D281,参数!D$3*100,0))/全价!D281-1,"")</f>
        <v>1.9671586586555989E-4</v>
      </c>
      <c r="E282" s="4">
        <f>IFERROR((全价!E282+IF(利息!E282&lt;利息!E281,参数!E$3*100,0))/全价!E281-1,"")</f>
        <v>5.5932466725350238E-4</v>
      </c>
      <c r="F282" s="4">
        <f>IFERROR((全价!F282+IF(利息!F282&lt;利息!F281,参数!F$3*100,0))/全价!F281-1,"")</f>
        <v>1.5099030266798597E-3</v>
      </c>
      <c r="H282" s="3">
        <f t="shared" si="41"/>
        <v>1.6723970762209107E-4</v>
      </c>
      <c r="I282" s="9">
        <f t="shared" si="42"/>
        <v>1.0534213046500434</v>
      </c>
      <c r="J282" s="9">
        <f ca="1">IFERROR(AVERAGE(OFFSET(I282,0,0,-参数!B$9,1)),AVERAGE(I$3:I282))</f>
        <v>1.0344478772749286</v>
      </c>
      <c r="K282" s="9" t="str">
        <f t="shared" ca="1" si="43"/>
        <v>买</v>
      </c>
      <c r="L282" s="9">
        <f t="shared" ca="1" si="44"/>
        <v>1.1832099062488046</v>
      </c>
      <c r="M282" s="9">
        <f t="shared" si="45"/>
        <v>1.0451213608406125</v>
      </c>
      <c r="N282" s="9">
        <f t="shared" si="46"/>
        <v>1.0067879065474199</v>
      </c>
      <c r="O282" s="9">
        <f t="shared" si="47"/>
        <v>1.0536882096068654</v>
      </c>
      <c r="P282" s="9">
        <f t="shared" si="48"/>
        <v>1.0781244551603444</v>
      </c>
      <c r="Q282" s="9">
        <f t="shared" si="49"/>
        <v>1.0724933124609457</v>
      </c>
    </row>
    <row r="283" spans="1:17" x14ac:dyDescent="0.15">
      <c r="A283" s="1">
        <v>42699</v>
      </c>
      <c r="B283" s="4">
        <f>IFERROR((全价!B283+IF(利息!B283&lt;利息!B282,参数!B$3*100,0))/全价!B282-1,"")</f>
        <v>8.6771758383830111E-4</v>
      </c>
      <c r="C283" s="4">
        <f>IFERROR((全价!C283+IF(利息!C283&lt;利息!C282,参数!C$3*100,0))/全价!C282-1,"")</f>
        <v>1.3931305080927547E-3</v>
      </c>
      <c r="D283" s="4">
        <f>IFERROR((全价!D283+IF(利息!D283&lt;利息!D282,参数!D$3*100,0))/全价!D282-1,"")</f>
        <v>7.0009351130817521E-4</v>
      </c>
      <c r="E283" s="4">
        <f>IFERROR((全价!E283+IF(利息!E283&lt;利息!E282,参数!E$3*100,0))/全价!E282-1,"")</f>
        <v>2.7562397126268401E-4</v>
      </c>
      <c r="F283" s="4">
        <f>IFERROR((全价!F283+IF(利息!F283&lt;利息!F282,参数!F$3*100,0))/全价!F282-1,"")</f>
        <v>2.7401939922144791E-4</v>
      </c>
      <c r="H283" s="3">
        <f t="shared" si="41"/>
        <v>7.0211699474467262E-4</v>
      </c>
      <c r="I283" s="9">
        <f t="shared" si="42"/>
        <v>1.0541609296506644</v>
      </c>
      <c r="J283" s="9">
        <f ca="1">IFERROR(AVERAGE(OFFSET(I283,0,0,-参数!B$9,1)),AVERAGE(I$3:I283))</f>
        <v>1.0352658317214656</v>
      </c>
      <c r="K283" s="9" t="str">
        <f t="shared" ca="1" si="43"/>
        <v>买</v>
      </c>
      <c r="L283" s="9">
        <f t="shared" ca="1" si="44"/>
        <v>1.1848582720666774</v>
      </c>
      <c r="M283" s="9">
        <f t="shared" si="45"/>
        <v>1.046028231022659</v>
      </c>
      <c r="N283" s="9">
        <f t="shared" si="46"/>
        <v>1.0081904934952099</v>
      </c>
      <c r="O283" s="9">
        <f t="shared" si="47"/>
        <v>1.0544258898853531</v>
      </c>
      <c r="P283" s="9">
        <f t="shared" si="48"/>
        <v>1.0784216121041912</v>
      </c>
      <c r="Q283" s="9">
        <f t="shared" si="49"/>
        <v>1.0727871964340954</v>
      </c>
    </row>
    <row r="284" spans="1:17" x14ac:dyDescent="0.15">
      <c r="A284" s="1">
        <v>42702</v>
      </c>
      <c r="B284" s="4">
        <f>IFERROR((全价!B284+IF(利息!B284&lt;利息!B283,参数!B$3*100,0))/全价!B283-1,"")</f>
        <v>8.5634398209233353E-4</v>
      </c>
      <c r="C284" s="4">
        <f>IFERROR((全价!C284+IF(利息!C284&lt;利息!C283,参数!C$3*100,0))/全价!C283-1,"")</f>
        <v>1.5521238294233797E-3</v>
      </c>
      <c r="D284" s="4">
        <f>IFERROR((全价!D284+IF(利息!D284&lt;利息!D283,参数!D$3*100,0))/全价!D283-1,"")</f>
        <v>6.9023156938352592E-4</v>
      </c>
      <c r="E284" s="4">
        <f>IFERROR((全价!E284+IF(利息!E284&lt;利息!E283,参数!E$3*100,0))/全价!E283-1,"")</f>
        <v>7.3220742427282381E-4</v>
      </c>
      <c r="F284" s="4">
        <f>IFERROR((全价!F284+IF(利息!F284&lt;利息!F283,参数!F$3*100,0))/全价!F283-1,"")</f>
        <v>-7.9090380057467158E-4</v>
      </c>
      <c r="H284" s="3">
        <f t="shared" si="41"/>
        <v>6.0800060091947827E-4</v>
      </c>
      <c r="I284" s="9">
        <f t="shared" si="42"/>
        <v>1.0548018601293578</v>
      </c>
      <c r="J284" s="9">
        <f ca="1">IFERROR(AVERAGE(OFFSET(I284,0,0,-参数!B$9,1)),AVERAGE(I$3:I284))</f>
        <v>1.0360770071294072</v>
      </c>
      <c r="K284" s="9" t="str">
        <f t="shared" ca="1" si="43"/>
        <v>买</v>
      </c>
      <c r="L284" s="9">
        <f t="shared" ca="1" si="44"/>
        <v>1.1866973188252414</v>
      </c>
      <c r="M284" s="9">
        <f t="shared" si="45"/>
        <v>1.0469239910033938</v>
      </c>
      <c r="N284" s="9">
        <f t="shared" si="46"/>
        <v>1.0097553299847619</v>
      </c>
      <c r="O284" s="9">
        <f t="shared" si="47"/>
        <v>1.0551536879221273</v>
      </c>
      <c r="P284" s="9">
        <f t="shared" si="48"/>
        <v>1.0792112404150702</v>
      </c>
      <c r="Q284" s="9">
        <f t="shared" si="49"/>
        <v>1.0719387249632277</v>
      </c>
    </row>
    <row r="285" spans="1:17" x14ac:dyDescent="0.15">
      <c r="A285" s="1">
        <v>42703</v>
      </c>
      <c r="B285" s="4">
        <f>IFERROR((全价!B285+IF(利息!B285&lt;利息!B284,参数!B$3*100,0))/全价!B284-1,"")</f>
        <v>-1.0705090024898389E-3</v>
      </c>
      <c r="C285" s="4">
        <f>IFERROR((全价!C285+IF(利息!C285&lt;利息!C284,参数!C$3*100,0))/全价!C284-1,"")</f>
        <v>-1.6161160097736271E-3</v>
      </c>
      <c r="D285" s="4">
        <f>IFERROR((全价!D285+IF(利息!D285&lt;利息!D284,参数!D$3*100,0))/全价!D284-1,"")</f>
        <v>-2.0576970541041906E-4</v>
      </c>
      <c r="E285" s="4">
        <f>IFERROR((全价!E285+IF(利息!E285&lt;利息!E284,参数!E$3*100,0))/全价!E284-1,"")</f>
        <v>-1.9649133692967169E-4</v>
      </c>
      <c r="F285" s="4">
        <f>IFERROR((全价!F285+IF(利息!F285&lt;利息!F284,参数!F$3*100,0))/全价!F284-1,"")</f>
        <v>7.4887097101439259E-4</v>
      </c>
      <c r="H285" s="3">
        <f t="shared" si="41"/>
        <v>-4.6800301671783283E-4</v>
      </c>
      <c r="I285" s="9">
        <f t="shared" si="42"/>
        <v>1.0543082096767777</v>
      </c>
      <c r="J285" s="9">
        <f ca="1">IFERROR(AVERAGE(OFFSET(I285,0,0,-参数!B$9,1)),AVERAGE(I$3:I285))</f>
        <v>1.0368652063746753</v>
      </c>
      <c r="K285" s="9" t="str">
        <f t="shared" ca="1" si="43"/>
        <v>买</v>
      </c>
      <c r="L285" s="9">
        <f t="shared" ca="1" si="44"/>
        <v>1.1847794782895325</v>
      </c>
      <c r="M285" s="9">
        <f t="shared" si="45"/>
        <v>1.045803249446102</v>
      </c>
      <c r="N285" s="9">
        <f t="shared" si="46"/>
        <v>1.0081234482300192</v>
      </c>
      <c r="O285" s="9">
        <f t="shared" si="47"/>
        <v>1.0549365692586008</v>
      </c>
      <c r="P285" s="9">
        <f t="shared" si="48"/>
        <v>1.0789991847556115</v>
      </c>
      <c r="Q285" s="9">
        <f t="shared" si="49"/>
        <v>1.0727414687570589</v>
      </c>
    </row>
    <row r="286" spans="1:17" x14ac:dyDescent="0.15">
      <c r="A286" s="1">
        <v>42704</v>
      </c>
      <c r="B286" s="4">
        <f>IFERROR((全价!B286+IF(利息!B286&lt;利息!B285,参数!B$3*100,0))/全价!B285-1,"")</f>
        <v>-7.808350154042687E-4</v>
      </c>
      <c r="C286" s="4">
        <f>IFERROR((全价!C286+IF(利息!C286&lt;利息!C285,参数!C$3*100,0))/全价!C285-1,"")</f>
        <v>-5.5066152538563173E-4</v>
      </c>
      <c r="D286" s="4">
        <f>IFERROR((全价!D286+IF(利息!D286&lt;利息!D285,参数!D$3*100,0))/全价!D285-1,"")</f>
        <v>-4.0694030210575161E-4</v>
      </c>
      <c r="E286" s="4">
        <f>IFERROR((全价!E286+IF(利息!E286&lt;利息!E285,参数!E$3*100,0))/全价!E285-1,"")</f>
        <v>-2.909160493859142E-4</v>
      </c>
      <c r="F286" s="4">
        <f>IFERROR((全价!F286+IF(利息!F286&lt;利息!F285,参数!F$3*100,0))/全价!F285-1,"")</f>
        <v>8.4214181616193429E-5</v>
      </c>
      <c r="H286" s="3">
        <f t="shared" si="41"/>
        <v>-3.8902774213307457E-4</v>
      </c>
      <c r="I286" s="9">
        <f t="shared" si="42"/>
        <v>1.0538980545344547</v>
      </c>
      <c r="J286" s="9">
        <f ca="1">IFERROR(AVERAGE(OFFSET(I286,0,0,-参数!B$9,1)),AVERAGE(I$3:I286))</f>
        <v>1.0376239460969965</v>
      </c>
      <c r="K286" s="9" t="str">
        <f t="shared" ca="1" si="43"/>
        <v>买</v>
      </c>
      <c r="L286" s="9">
        <f t="shared" ca="1" si="44"/>
        <v>1.184127065814772</v>
      </c>
      <c r="M286" s="9">
        <f t="shared" si="45"/>
        <v>1.0449866496497109</v>
      </c>
      <c r="N286" s="9">
        <f t="shared" si="46"/>
        <v>1.0075683134342399</v>
      </c>
      <c r="O286" s="9">
        <f t="shared" si="47"/>
        <v>1.0545072730524043</v>
      </c>
      <c r="P286" s="9">
        <f t="shared" si="48"/>
        <v>1.0786852865754919</v>
      </c>
      <c r="Q286" s="9">
        <f t="shared" si="49"/>
        <v>1.072831808801936</v>
      </c>
    </row>
    <row r="287" spans="1:17" x14ac:dyDescent="0.15">
      <c r="A287" s="1">
        <v>42705</v>
      </c>
      <c r="B287" s="4">
        <f>IFERROR((全价!B287+IF(利息!B287&lt;利息!B286,参数!B$3*100,0))/全价!B286-1,"")</f>
        <v>9.170020147464264E-5</v>
      </c>
      <c r="C287" s="4">
        <f>IFERROR((全价!C287+IF(利息!C287&lt;利息!C286,参数!C$3*100,0))/全价!C286-1,"")</f>
        <v>7.1199573068736477E-4</v>
      </c>
      <c r="D287" s="4">
        <f>IFERROR((全价!D287+IF(利息!D287&lt;利息!D286,参数!D$3*100,0))/全价!D286-1,"")</f>
        <v>1.9652441202544502E-4</v>
      </c>
      <c r="E287" s="4">
        <f>IFERROR((全价!E287+IF(利息!E287&lt;利息!E286,参数!E$3*100,0))/全价!E286-1,"")</f>
        <v>4.6430779338701988E-4</v>
      </c>
      <c r="F287" s="4">
        <f>IFERROR((全价!F287+IF(利息!F287&lt;利息!F286,参数!F$3*100,0))/全价!F286-1,"")</f>
        <v>-1.0655835486428344E-5</v>
      </c>
      <c r="H287" s="3">
        <f t="shared" si="41"/>
        <v>2.9077446041760881E-4</v>
      </c>
      <c r="I287" s="9">
        <f t="shared" si="42"/>
        <v>1.0542045011725973</v>
      </c>
      <c r="J287" s="9">
        <f ca="1">IFERROR(AVERAGE(OFFSET(I287,0,0,-参数!B$9,1)),AVERAGE(I$3:I287))</f>
        <v>1.0383573828314629</v>
      </c>
      <c r="K287" s="9" t="str">
        <f t="shared" ca="1" si="43"/>
        <v>买</v>
      </c>
      <c r="L287" s="9">
        <f t="shared" ca="1" si="44"/>
        <v>1.1849701592302235</v>
      </c>
      <c r="M287" s="9">
        <f t="shared" si="45"/>
        <v>1.0450824751360221</v>
      </c>
      <c r="N287" s="9">
        <f t="shared" si="46"/>
        <v>1.0082856977717809</v>
      </c>
      <c r="O287" s="9">
        <f t="shared" si="47"/>
        <v>1.0547145094742174</v>
      </c>
      <c r="P287" s="9">
        <f t="shared" si="48"/>
        <v>1.0791861285606608</v>
      </c>
      <c r="Q287" s="9">
        <f t="shared" si="49"/>
        <v>1.0728203768826767</v>
      </c>
    </row>
    <row r="288" spans="1:17" x14ac:dyDescent="0.15">
      <c r="A288" s="1">
        <v>42706</v>
      </c>
      <c r="B288" s="4">
        <f>IFERROR((全价!B288+IF(利息!B288&lt;利息!B287,参数!B$3*100,0))/全价!B287-1,"")</f>
        <v>-1.9932998547544933E-4</v>
      </c>
      <c r="C288" s="4">
        <f>IFERROR((全价!C288+IF(利息!C288&lt;利息!C287,参数!C$3*100,0))/全价!C287-1,"")</f>
        <v>3.2316236315454994E-4</v>
      </c>
      <c r="D288" s="4">
        <f>IFERROR((全价!D288+IF(利息!D288&lt;利息!D287,参数!D$3*100,0))/全价!D287-1,"")</f>
        <v>3.9765639015620913E-4</v>
      </c>
      <c r="E288" s="4">
        <f>IFERROR((全价!E288+IF(利息!E288&lt;利息!E287,参数!E$3*100,0))/全价!E287-1,"")</f>
        <v>5.5846205754472855E-4</v>
      </c>
      <c r="F288" s="4">
        <f>IFERROR((全价!F288+IF(利息!F288&lt;利息!F287,参数!F$3*100,0))/全价!F287-1,"")</f>
        <v>6.533916066466805E-4</v>
      </c>
      <c r="H288" s="3">
        <f t="shared" si="41"/>
        <v>3.4666848640534375E-4</v>
      </c>
      <c r="I288" s="9">
        <f t="shared" si="42"/>
        <v>1.0545699606513805</v>
      </c>
      <c r="J288" s="9">
        <f ca="1">IFERROR(AVERAGE(OFFSET(I288,0,0,-参数!B$9,1)),AVERAGE(I$3:I288))</f>
        <v>1.0390931730724302</v>
      </c>
      <c r="K288" s="9" t="str">
        <f t="shared" ca="1" si="43"/>
        <v>买</v>
      </c>
      <c r="L288" s="9">
        <f t="shared" ca="1" si="44"/>
        <v>1.185353096987148</v>
      </c>
      <c r="M288" s="9">
        <f t="shared" si="45"/>
        <v>1.0448741588614325</v>
      </c>
      <c r="N288" s="9">
        <f t="shared" si="46"/>
        <v>1.0086115377606077</v>
      </c>
      <c r="O288" s="9">
        <f t="shared" si="47"/>
        <v>1.0551339234387003</v>
      </c>
      <c r="P288" s="9">
        <f t="shared" si="48"/>
        <v>1.0797888130664905</v>
      </c>
      <c r="Q288" s="9">
        <f t="shared" si="49"/>
        <v>1.0735213487123714</v>
      </c>
    </row>
    <row r="289" spans="1:17" x14ac:dyDescent="0.15">
      <c r="A289" s="1">
        <v>42709</v>
      </c>
      <c r="B289" s="4">
        <f>IFERROR((全价!B289+IF(利息!B289&lt;利息!B288,参数!B$3*100,0))/全价!B288-1,"")</f>
        <v>3.7215682156799268E-4</v>
      </c>
      <c r="C289" s="4">
        <f>IFERROR((全价!C289+IF(利息!C289&lt;利息!C288,参数!C$3*100,0))/全价!C288-1,"")</f>
        <v>6.780228852665271E-4</v>
      </c>
      <c r="D289" s="4">
        <f>IFERROR((全价!D289+IF(利息!D289&lt;利息!D288,参数!D$3*100,0))/全价!D288-1,"")</f>
        <v>2.8758714386301065E-4</v>
      </c>
      <c r="E289" s="4">
        <f>IFERROR((全价!E289+IF(利息!E289&lt;利息!E288,参数!E$3*100,0))/全价!E288-1,"")</f>
        <v>9.1991446862649262E-4</v>
      </c>
      <c r="F289" s="4">
        <f>IFERROR((全价!F289+IF(利息!F289&lt;利息!F288,参数!F$3*100,0))/全价!F288-1,"")</f>
        <v>8.2127097007123062E-4</v>
      </c>
      <c r="H289" s="3">
        <f t="shared" si="41"/>
        <v>6.1579045787905071E-4</v>
      </c>
      <c r="I289" s="9">
        <f t="shared" si="42"/>
        <v>1.0552193547703155</v>
      </c>
      <c r="J289" s="9">
        <f ca="1">IFERROR(AVERAGE(OFFSET(I289,0,0,-参数!B$9,1)),AVERAGE(I$3:I289))</f>
        <v>1.039832720803163</v>
      </c>
      <c r="K289" s="9" t="str">
        <f t="shared" ca="1" si="43"/>
        <v>买</v>
      </c>
      <c r="L289" s="9">
        <f t="shared" ca="1" si="44"/>
        <v>1.1861567935140269</v>
      </c>
      <c r="M289" s="9">
        <f t="shared" si="45"/>
        <v>1.0452630159073328</v>
      </c>
      <c r="N289" s="9">
        <f t="shared" si="46"/>
        <v>1.0092953994655534</v>
      </c>
      <c r="O289" s="9">
        <f t="shared" si="47"/>
        <v>1.0554373663901351</v>
      </c>
      <c r="P289" s="9">
        <f t="shared" si="48"/>
        <v>1.0807821264186914</v>
      </c>
      <c r="Q289" s="9">
        <f t="shared" si="49"/>
        <v>1.0744030006318206</v>
      </c>
    </row>
    <row r="290" spans="1:17" x14ac:dyDescent="0.15">
      <c r="A290" s="1">
        <v>42710</v>
      </c>
      <c r="B290" s="4">
        <f>IFERROR((全价!B290+IF(利息!B290&lt;利息!B289,参数!B$3*100,0))/全价!B289-1,"")</f>
        <v>-6.8424807779432495E-4</v>
      </c>
      <c r="C290" s="4">
        <f>IFERROR((全价!C290+IF(利息!C290&lt;利息!C289,参数!C$3*100,0))/全价!C289-1,"")</f>
        <v>1.2886991711136275E-4</v>
      </c>
      <c r="D290" s="4">
        <f>IFERROR((全价!D290+IF(利息!D290&lt;利息!D289,参数!D$3*100,0))/全价!D289-1,"")</f>
        <v>-7.0829643141956389E-4</v>
      </c>
      <c r="E290" s="4">
        <f>IFERROR((全价!E290+IF(利息!E290&lt;利息!E289,参数!E$3*100,0))/全价!E289-1,"")</f>
        <v>-1.0197535294442783E-4</v>
      </c>
      <c r="F290" s="4">
        <f>IFERROR((全价!F290+IF(利息!F290&lt;利息!F289,参数!F$3*100,0))/全价!F289-1,"")</f>
        <v>-2.9481285093357901E-4</v>
      </c>
      <c r="H290" s="3">
        <f t="shared" si="41"/>
        <v>-3.3209255919610661E-4</v>
      </c>
      <c r="I290" s="9">
        <f t="shared" si="42"/>
        <v>1.0548689242742766</v>
      </c>
      <c r="J290" s="9">
        <f ca="1">IFERROR(AVERAGE(OFFSET(I290,0,0,-参数!B$9,1)),AVERAGE(I$3:I290))</f>
        <v>1.0405661460352742</v>
      </c>
      <c r="K290" s="9" t="str">
        <f t="shared" ca="1" si="43"/>
        <v>买</v>
      </c>
      <c r="L290" s="9">
        <f t="shared" ca="1" si="44"/>
        <v>1.1863096534416882</v>
      </c>
      <c r="M290" s="9">
        <f t="shared" si="45"/>
        <v>1.0445477966979086</v>
      </c>
      <c r="N290" s="9">
        <f t="shared" si="46"/>
        <v>1.0094254672800234</v>
      </c>
      <c r="O290" s="9">
        <f t="shared" si="47"/>
        <v>1.0546898038699342</v>
      </c>
      <c r="P290" s="9">
        <f t="shared" si="48"/>
        <v>1.0806719132798939</v>
      </c>
      <c r="Q290" s="9">
        <f t="shared" si="49"/>
        <v>1.0740862528201527</v>
      </c>
    </row>
    <row r="291" spans="1:17" x14ac:dyDescent="0.15">
      <c r="A291" s="1">
        <v>42711</v>
      </c>
      <c r="B291" s="4">
        <f>IFERROR((全价!B291+IF(利息!B291&lt;利息!B290,参数!B$3*100,0))/全价!B290-1,"")</f>
        <v>-5.8765967856877488E-4</v>
      </c>
      <c r="C291" s="4">
        <f>IFERROR((全价!C291+IF(利息!C291&lt;利息!C290,参数!C$3*100,0))/全价!C290-1,"")</f>
        <v>-2.5903500824919767E-4</v>
      </c>
      <c r="D291" s="4">
        <f>IFERROR((全价!D291+IF(利息!D291&lt;利息!D290,参数!D$3*100,0))/全价!D290-1,"")</f>
        <v>-3.0223144750318731E-3</v>
      </c>
      <c r="E291" s="4">
        <f>IFERROR((全价!E291+IF(利息!E291&lt;利息!E290,参数!E$3*100,0))/全价!E290-1,"")</f>
        <v>-4.789457513250106E-4</v>
      </c>
      <c r="F291" s="4">
        <f>IFERROR((全价!F291+IF(利息!F291&lt;利息!F290,参数!F$3*100,0))/全价!F290-1,"")</f>
        <v>-9.5816472645449124E-4</v>
      </c>
      <c r="H291" s="3">
        <f t="shared" si="41"/>
        <v>-1.0612239279258694E-3</v>
      </c>
      <c r="I291" s="9">
        <f t="shared" si="42"/>
        <v>1.0537494721310112</v>
      </c>
      <c r="J291" s="9">
        <f ca="1">IFERROR(AVERAGE(OFFSET(I291,0,0,-参数!B$9,1)),AVERAGE(I$3:I291))</f>
        <v>1.0412869982890334</v>
      </c>
      <c r="K291" s="9" t="str">
        <f t="shared" ca="1" si="43"/>
        <v>买</v>
      </c>
      <c r="L291" s="9">
        <f t="shared" ca="1" si="44"/>
        <v>1.1860023577108227</v>
      </c>
      <c r="M291" s="9">
        <f t="shared" si="45"/>
        <v>1.0439339580754514</v>
      </c>
      <c r="N291" s="9">
        <f t="shared" si="46"/>
        <v>1.0091639907457794</v>
      </c>
      <c r="O291" s="9">
        <f t="shared" si="47"/>
        <v>1.0515021996090295</v>
      </c>
      <c r="P291" s="9">
        <f t="shared" si="48"/>
        <v>1.0801543300584522</v>
      </c>
      <c r="Q291" s="9">
        <f t="shared" si="49"/>
        <v>1.0730571012595307</v>
      </c>
    </row>
    <row r="292" spans="1:17" x14ac:dyDescent="0.15">
      <c r="A292" s="1">
        <v>42712</v>
      </c>
      <c r="B292" s="4">
        <f>IFERROR((全价!B292+IF(利息!B292&lt;利息!B291,参数!B$3*100,0))/全价!B291-1,"")</f>
        <v>-1.9954928468235433E-4</v>
      </c>
      <c r="C292" s="4">
        <f>IFERROR((全价!C292+IF(利息!C292&lt;利息!C291,参数!C$3*100,0))/全价!C291-1,"")</f>
        <v>-6.5107713403955714E-5</v>
      </c>
      <c r="D292" s="4">
        <f>IFERROR((全价!D292+IF(利息!D292&lt;利息!D291,参数!D$3*100,0))/全价!D291-1,"")</f>
        <v>4.9976380079219673E-4</v>
      </c>
      <c r="E292" s="4">
        <f>IFERROR((全价!E292+IF(利息!E292&lt;利息!E291,参数!E$3*100,0))/全价!E291-1,"")</f>
        <v>1.8082084916049013E-4</v>
      </c>
      <c r="F292" s="4">
        <f>IFERROR((全价!F292+IF(利息!F292&lt;利息!F291,参数!F$3*100,0))/全价!F291-1,"")</f>
        <v>2.7387542825496602E-4</v>
      </c>
      <c r="H292" s="3">
        <f t="shared" si="41"/>
        <v>1.3796061602426856E-4</v>
      </c>
      <c r="I292" s="9">
        <f t="shared" si="42"/>
        <v>1.0538948480573218</v>
      </c>
      <c r="J292" s="9">
        <f ca="1">IFERROR(AVERAGE(OFFSET(I292,0,0,-参数!B$9,1)),AVERAGE(I$3:I292))</f>
        <v>1.0420042481949099</v>
      </c>
      <c r="K292" s="9" t="str">
        <f t="shared" ca="1" si="43"/>
        <v>买</v>
      </c>
      <c r="L292" s="9">
        <f t="shared" ca="1" si="44"/>
        <v>1.1859251398092205</v>
      </c>
      <c r="M292" s="9">
        <f t="shared" si="45"/>
        <v>1.0437256418008618</v>
      </c>
      <c r="N292" s="9">
        <f t="shared" si="46"/>
        <v>1.0090982863858924</v>
      </c>
      <c r="O292" s="9">
        <f t="shared" si="47"/>
        <v>1.0520277023448474</v>
      </c>
      <c r="P292" s="9">
        <f t="shared" si="48"/>
        <v>1.0803496444816378</v>
      </c>
      <c r="Q292" s="9">
        <f t="shared" si="49"/>
        <v>1.0733509852326801</v>
      </c>
    </row>
    <row r="293" spans="1:17" x14ac:dyDescent="0.15">
      <c r="A293" s="1">
        <v>42713</v>
      </c>
      <c r="B293" s="4">
        <f>IFERROR((全价!B293+IF(利息!B293&lt;利息!B292,参数!B$3*100,0))/全价!B292-1,"")</f>
        <v>4.8034446419631394E-4</v>
      </c>
      <c r="C293" s="4">
        <f>IFERROR((全价!C293+IF(利息!C293&lt;利息!C292,参数!C$3*100,0))/全价!C292-1,"")</f>
        <v>1.0989303036343934E-3</v>
      </c>
      <c r="D293" s="4">
        <f>IFERROR((全价!D293+IF(利息!D293&lt;利息!D292,参数!D$3*100,0))/全价!D292-1,"")</f>
        <v>9.028828984642967E-4</v>
      </c>
      <c r="E293" s="4">
        <f>IFERROR((全价!E293+IF(利息!E293&lt;利息!E292,参数!E$3*100,0))/全价!E292-1,"")</f>
        <v>2.7505627031443325E-4</v>
      </c>
      <c r="F293" s="4">
        <f>IFERROR((全价!F293+IF(利息!F293&lt;利息!F292,参数!F$3*100,0))/全价!F292-1,"")</f>
        <v>7.4788564493388776E-4</v>
      </c>
      <c r="H293" s="3">
        <f t="shared" si="41"/>
        <v>7.01019916308665E-4</v>
      </c>
      <c r="I293" s="9">
        <f t="shared" si="42"/>
        <v>1.0546336493355051</v>
      </c>
      <c r="J293" s="9">
        <f ca="1">IFERROR(AVERAGE(OFFSET(I293,0,0,-参数!B$9,1)),AVERAGE(I$3:I293))</f>
        <v>1.0427315509279613</v>
      </c>
      <c r="K293" s="9" t="str">
        <f t="shared" ca="1" si="43"/>
        <v>买</v>
      </c>
      <c r="L293" s="9">
        <f t="shared" ca="1" si="44"/>
        <v>1.1872283888831987</v>
      </c>
      <c r="M293" s="9">
        <f t="shared" si="45"/>
        <v>1.0442269896350407</v>
      </c>
      <c r="N293" s="9">
        <f t="shared" si="46"/>
        <v>1.0102072150721473</v>
      </c>
      <c r="O293" s="9">
        <f t="shared" si="47"/>
        <v>1.0529775601660052</v>
      </c>
      <c r="P293" s="9">
        <f t="shared" si="48"/>
        <v>1.0806468014254844</v>
      </c>
      <c r="Q293" s="9">
        <f t="shared" si="49"/>
        <v>1.0741537290265113</v>
      </c>
    </row>
    <row r="294" spans="1:17" x14ac:dyDescent="0.15">
      <c r="A294" s="1">
        <v>42716</v>
      </c>
      <c r="B294" s="4">
        <f>IFERROR((全价!B294+IF(利息!B294&lt;利息!B293,参数!B$3*100,0))/全价!B293-1,"")</f>
        <v>-2.6373012548126518E-3</v>
      </c>
      <c r="C294" s="4">
        <f>IFERROR((全价!C294+IF(利息!C294&lt;利息!C293,参数!C$3*100,0))/全价!C293-1,"")</f>
        <v>-4.0710029639875467E-3</v>
      </c>
      <c r="D294" s="4">
        <f>IFERROR((全价!D294+IF(利息!D294&lt;利息!D293,参数!D$3*100,0))/全价!D293-1,"")</f>
        <v>-1.6260970496456695E-3</v>
      </c>
      <c r="E294" s="4">
        <f>IFERROR((全价!E294+IF(利息!E294&lt;利息!E293,参数!E$3*100,0))/全价!E293-1,"")</f>
        <v>2.5948876839665402E-4</v>
      </c>
      <c r="F294" s="4">
        <f>IFERROR((全价!F294+IF(利息!F294&lt;利息!F293,参数!F$3*100,0))/全价!F293-1,"")</f>
        <v>4.4180274208427406E-4</v>
      </c>
      <c r="H294" s="3">
        <f t="shared" si="41"/>
        <v>-1.5266219515929879E-3</v>
      </c>
      <c r="I294" s="9">
        <f t="shared" si="42"/>
        <v>1.0530236224555409</v>
      </c>
      <c r="J294" s="9">
        <f ca="1">IFERROR(AVERAGE(OFFSET(I294,0,0,-参数!B$9,1)),AVERAGE(I$3:I294))</f>
        <v>1.0434310054332829</v>
      </c>
      <c r="K294" s="9" t="str">
        <f t="shared" ca="1" si="43"/>
        <v>买</v>
      </c>
      <c r="L294" s="9">
        <f t="shared" ca="1" si="44"/>
        <v>1.182395178593125</v>
      </c>
      <c r="M294" s="9">
        <f t="shared" si="45"/>
        <v>1.041473048484967</v>
      </c>
      <c r="N294" s="9">
        <f t="shared" si="46"/>
        <v>1.006094658505347</v>
      </c>
      <c r="O294" s="9">
        <f t="shared" si="47"/>
        <v>1.0512653164620762</v>
      </c>
      <c r="P294" s="9">
        <f t="shared" si="48"/>
        <v>1.0809272171330582</v>
      </c>
      <c r="Q294" s="9">
        <f t="shared" si="49"/>
        <v>1.0746282930894153</v>
      </c>
    </row>
    <row r="295" spans="1:17" x14ac:dyDescent="0.15">
      <c r="A295" s="1">
        <v>42717</v>
      </c>
      <c r="B295" s="4">
        <f>IFERROR((全价!B295+IF(利息!B295&lt;利息!B294,参数!B$3*100,0))/全价!B294-1,"")</f>
        <v>2.330909081210919E-3</v>
      </c>
      <c r="C295" s="4">
        <f>IFERROR((全价!C295+IF(利息!C295&lt;利息!C294,参数!C$3*100,0))/全价!C294-1,"")</f>
        <v>5.1845237301928471E-4</v>
      </c>
      <c r="D295" s="4">
        <f>IFERROR((全价!D295+IF(利息!D295&lt;利息!D294,参数!D$3*100,0))/全价!D294-1,"")</f>
        <v>1.206283623462534E-3</v>
      </c>
      <c r="E295" s="4">
        <f>IFERROR((全价!E295+IF(利息!E295&lt;利息!E294,参数!E$3*100,0))/全价!E294-1,"")</f>
        <v>9.3443348679222993E-4</v>
      </c>
      <c r="F295" s="4">
        <f>IFERROR((全价!F295+IF(利息!F295&lt;利息!F294,参数!F$3*100,0))/全价!F294-1,"")</f>
        <v>8.4170104563963122E-4</v>
      </c>
      <c r="H295" s="3">
        <f t="shared" si="41"/>
        <v>1.1663559220249197E-3</v>
      </c>
      <c r="I295" s="9">
        <f t="shared" si="42"/>
        <v>1.0542518227936242</v>
      </c>
      <c r="J295" s="9">
        <f ca="1">IFERROR(AVERAGE(OFFSET(I295,0,0,-参数!B$9,1)),AVERAGE(I$3:I295))</f>
        <v>1.044112584570934</v>
      </c>
      <c r="K295" s="9" t="str">
        <f t="shared" ca="1" si="43"/>
        <v>买</v>
      </c>
      <c r="L295" s="9">
        <f t="shared" ca="1" si="44"/>
        <v>1.1830081941793131</v>
      </c>
      <c r="M295" s="9">
        <f t="shared" si="45"/>
        <v>1.043900627471517</v>
      </c>
      <c r="N295" s="9">
        <f t="shared" si="46"/>
        <v>1.0066162706685311</v>
      </c>
      <c r="O295" s="9">
        <f t="shared" si="47"/>
        <v>1.0525334405972386</v>
      </c>
      <c r="P295" s="9">
        <f t="shared" si="48"/>
        <v>1.0819372717215325</v>
      </c>
      <c r="Q295" s="9">
        <f t="shared" si="49"/>
        <v>1.0755328088473826</v>
      </c>
    </row>
    <row r="296" spans="1:17" x14ac:dyDescent="0.15">
      <c r="A296" s="1">
        <v>42718</v>
      </c>
      <c r="B296" s="4">
        <f>IFERROR((全价!B296+IF(利息!B296&lt;利息!B295,参数!B$3*100,0))/全价!B295-1,"")</f>
        <v>3.296659438317473E-3</v>
      </c>
      <c r="C296" s="4">
        <f>IFERROR((全价!C296+IF(利息!C296&lt;利息!C295,参数!C$3*100,0))/全价!C295-1,"")</f>
        <v>2.8520085946563967E-3</v>
      </c>
      <c r="D296" s="4">
        <f>IFERROR((全价!D296+IF(利息!D296&lt;利息!D295,参数!D$3*100,0))/全价!D295-1,"")</f>
        <v>2.7167362051354615E-3</v>
      </c>
      <c r="E296" s="4">
        <f>IFERROR((全价!E296+IF(利息!E296&lt;利息!E295,参数!E$3*100,0))/全价!E295-1,"")</f>
        <v>1.8052287160297276E-4</v>
      </c>
      <c r="F296" s="4">
        <f>IFERROR((全价!F296+IF(利息!F296&lt;利息!F295,参数!F$3*100,0))/全价!F295-1,"")</f>
        <v>1.7862031491100439E-4</v>
      </c>
      <c r="H296" s="3">
        <f t="shared" si="41"/>
        <v>1.8449094849246617E-3</v>
      </c>
      <c r="I296" s="9">
        <f t="shared" si="42"/>
        <v>1.0561968219809952</v>
      </c>
      <c r="J296" s="9">
        <f ca="1">IFERROR(AVERAGE(OFFSET(I296,0,0,-参数!B$9,1)),AVERAGE(I$3:I296))</f>
        <v>1.0447791320215711</v>
      </c>
      <c r="K296" s="9" t="str">
        <f t="shared" ca="1" si="43"/>
        <v>买</v>
      </c>
      <c r="L296" s="9">
        <f t="shared" ca="1" si="44"/>
        <v>1.1863821437166615</v>
      </c>
      <c r="M296" s="9">
        <f t="shared" si="45"/>
        <v>1.0473420123277366</v>
      </c>
      <c r="N296" s="9">
        <f t="shared" si="46"/>
        <v>1.0094871489239987</v>
      </c>
      <c r="O296" s="9">
        <f t="shared" si="47"/>
        <v>1.0553928963024251</v>
      </c>
      <c r="P296" s="9">
        <f t="shared" si="48"/>
        <v>1.082132586144718</v>
      </c>
      <c r="Q296" s="9">
        <f t="shared" si="49"/>
        <v>1.0757249208563959</v>
      </c>
    </row>
    <row r="297" spans="1:17" x14ac:dyDescent="0.15">
      <c r="A297" s="1">
        <v>42719</v>
      </c>
      <c r="B297" s="4">
        <f>IFERROR((全价!B297+IF(利息!B297&lt;利息!B296,参数!B$3*100,0))/全价!B296-1,"")</f>
        <v>-4.5548088704076006E-3</v>
      </c>
      <c r="C297" s="4">
        <f>IFERROR((全价!C297+IF(利息!C297&lt;利息!C296,参数!C$3*100,0))/全价!C296-1,"")</f>
        <v>-4.1376653737845714E-3</v>
      </c>
      <c r="D297" s="4">
        <f>IFERROR((全价!D297+IF(利息!D297&lt;利息!D296,参数!D$3*100,0))/全价!D296-1,"")</f>
        <v>-2.6182184712875145E-3</v>
      </c>
      <c r="E297" s="4">
        <f>IFERROR((全价!E297+IF(利息!E297&lt;利息!E296,参数!E$3*100,0))/全价!E296-1,"")</f>
        <v>-6.6652485286800012E-4</v>
      </c>
      <c r="F297" s="4">
        <f>IFERROR((全价!F297+IF(利息!F297&lt;利息!F296,参数!F$3*100,0))/全价!F296-1,"")</f>
        <v>-9.5670513963974635E-4</v>
      </c>
      <c r="H297" s="3">
        <f t="shared" si="41"/>
        <v>-2.5867845415974864E-3</v>
      </c>
      <c r="I297" s="9">
        <f t="shared" si="42"/>
        <v>1.0534646683690103</v>
      </c>
      <c r="J297" s="9">
        <f ca="1">IFERROR(AVERAGE(OFFSET(I297,0,0,-参数!B$9,1)),AVERAGE(I$3:I297))</f>
        <v>1.0453418331924047</v>
      </c>
      <c r="K297" s="9" t="str">
        <f t="shared" ca="1" si="43"/>
        <v>买</v>
      </c>
      <c r="L297" s="9">
        <f t="shared" ca="1" si="44"/>
        <v>1.1814732914005288</v>
      </c>
      <c r="M297" s="9">
        <f t="shared" si="45"/>
        <v>1.0425715696396356</v>
      </c>
      <c r="N297" s="9">
        <f t="shared" si="46"/>
        <v>1.0053102289026155</v>
      </c>
      <c r="O297" s="9">
        <f t="shared" si="47"/>
        <v>1.0526296471268604</v>
      </c>
      <c r="P297" s="9">
        <f t="shared" si="48"/>
        <v>1.0814113178819542</v>
      </c>
      <c r="Q297" s="9">
        <f t="shared" si="49"/>
        <v>1.0746957692957742</v>
      </c>
    </row>
    <row r="298" spans="1:17" x14ac:dyDescent="0.15">
      <c r="A298" s="1">
        <v>42720</v>
      </c>
      <c r="B298" s="4">
        <f>IFERROR((全价!B298+IF(利息!B298&lt;利息!B297,参数!B$3*100,0))/全价!B297-1,"")</f>
        <v>3.1063802012221142E-3</v>
      </c>
      <c r="C298" s="4">
        <f>IFERROR((全价!C298+IF(利息!C298&lt;利息!C297,参数!C$3*100,0))/全价!C297-1,"")</f>
        <v>3.1478208676514186E-3</v>
      </c>
      <c r="D298" s="4">
        <f>IFERROR((全价!D298+IF(利息!D298&lt;利息!D297,参数!D$3*100,0))/全价!D297-1,"")</f>
        <v>1.2047201393421414E-3</v>
      </c>
      <c r="E298" s="4">
        <f>IFERROR((全价!E298+IF(利息!E298&lt;利息!E297,参数!E$3*100,0))/全价!E297-1,"")</f>
        <v>6.5148848993978881E-4</v>
      </c>
      <c r="F298" s="4">
        <f>IFERROR((全价!F298+IF(利息!F298&lt;利息!F297,参数!F$3*100,0))/全价!F297-1,"")</f>
        <v>4.6285461954331808E-4</v>
      </c>
      <c r="H298" s="3">
        <f t="shared" si="41"/>
        <v>1.7146528635397563E-3</v>
      </c>
      <c r="I298" s="9">
        <f t="shared" si="42"/>
        <v>1.0552709945792671</v>
      </c>
      <c r="J298" s="9">
        <f ca="1">IFERROR(AVERAGE(OFFSET(I298,0,0,-参数!B$9,1)),AVERAGE(I$3:I298))</f>
        <v>1.0459224539274734</v>
      </c>
      <c r="K298" s="9" t="str">
        <f t="shared" ca="1" si="43"/>
        <v>买</v>
      </c>
      <c r="L298" s="9">
        <f t="shared" ca="1" si="44"/>
        <v>1.1851923576817722</v>
      </c>
      <c r="M298" s="9">
        <f t="shared" si="45"/>
        <v>1.0458101933219213</v>
      </c>
      <c r="N298" s="9">
        <f t="shared" si="46"/>
        <v>1.0084747654196184</v>
      </c>
      <c r="O298" s="9">
        <f t="shared" si="47"/>
        <v>1.0538977712620228</v>
      </c>
      <c r="P298" s="9">
        <f t="shared" si="48"/>
        <v>1.0821158449084449</v>
      </c>
      <c r="Q298" s="9">
        <f t="shared" si="49"/>
        <v>1.0751931971971964</v>
      </c>
    </row>
    <row r="299" spans="1:17" x14ac:dyDescent="0.15">
      <c r="A299" s="1">
        <v>42723</v>
      </c>
      <c r="B299" s="4">
        <f>IFERROR((全价!B299+IF(利息!B299&lt;利息!B298,参数!B$3*100,0))/全价!B298-1,"")</f>
        <v>-2.0981481850357309E-4</v>
      </c>
      <c r="C299" s="4">
        <f>IFERROR((全价!C299+IF(利息!C299&lt;利息!C298,参数!C$3*100,0))/全价!C298-1,"")</f>
        <v>-1.9425995731864321E-3</v>
      </c>
      <c r="D299" s="4">
        <f>IFERROR((全价!D299+IF(利息!D299&lt;利息!D298,参数!D$3*100,0))/全价!D298-1,"")</f>
        <v>6.9057745126732684E-4</v>
      </c>
      <c r="E299" s="4">
        <f>IFERROR((全价!E299+IF(利息!E299&lt;利息!E298,参数!E$3*100,0))/全价!E298-1,"")</f>
        <v>-3.0554900193757728E-4</v>
      </c>
      <c r="F299" s="4">
        <f>IFERROR((全价!F299+IF(利息!F299&lt;利息!F298,参数!F$3*100,0))/全价!F298-1,"")</f>
        <v>-5.9982479825615442E-4</v>
      </c>
      <c r="H299" s="3">
        <f t="shared" si="41"/>
        <v>-4.73442148123282E-4</v>
      </c>
      <c r="I299" s="9">
        <f t="shared" si="42"/>
        <v>1.0547713848127414</v>
      </c>
      <c r="J299" s="9">
        <f ca="1">IFERROR(AVERAGE(OFFSET(I299,0,0,-参数!B$9,1)),AVERAGE(I$3:I299))</f>
        <v>1.0464325922689723</v>
      </c>
      <c r="K299" s="9" t="str">
        <f t="shared" ca="1" si="43"/>
        <v>买</v>
      </c>
      <c r="L299" s="9">
        <f t="shared" ca="1" si="44"/>
        <v>1.1828900035135959</v>
      </c>
      <c r="M299" s="9">
        <f t="shared" si="45"/>
        <v>1.0455907668460203</v>
      </c>
      <c r="N299" s="9">
        <f t="shared" si="46"/>
        <v>1.006515702770745</v>
      </c>
      <c r="O299" s="9">
        <f t="shared" si="47"/>
        <v>1.0546255692987971</v>
      </c>
      <c r="P299" s="9">
        <f t="shared" si="48"/>
        <v>1.0817852054920523</v>
      </c>
      <c r="Q299" s="9">
        <f t="shared" si="49"/>
        <v>1.0745482696546012</v>
      </c>
    </row>
    <row r="300" spans="1:17" x14ac:dyDescent="0.15">
      <c r="A300" s="1">
        <v>42724</v>
      </c>
      <c r="B300" s="4">
        <f>IFERROR((全价!B300+IF(利息!B300&lt;利息!B299,参数!B$3*100,0))/全价!B299-1,"")</f>
        <v>-2.1384351170893323E-3</v>
      </c>
      <c r="C300" s="4">
        <f>IFERROR((全价!C300+IF(利息!C300&lt;利息!C299,参数!C$3*100,0))/全价!C299-1,"")</f>
        <v>-3.0801040201219321E-3</v>
      </c>
      <c r="D300" s="4">
        <f>IFERROR((全价!D300+IF(利息!D300&lt;利息!D299,参数!D$3*100,0))/全价!D299-1,"")</f>
        <v>-1.1112167575454412E-3</v>
      </c>
      <c r="E300" s="4">
        <f>IFERROR((全价!E300+IF(利息!E300&lt;利息!E299,参数!E$3*100,0))/全价!E299-1,"")</f>
        <v>-7.7377820422164234E-6</v>
      </c>
      <c r="F300" s="4">
        <f>IFERROR((全价!F300+IF(利息!F300&lt;利息!F299,参数!F$3*100,0))/全价!F299-1,"")</f>
        <v>-2.9477299495317411E-4</v>
      </c>
      <c r="H300" s="3">
        <f t="shared" si="41"/>
        <v>-1.3264533343504193E-3</v>
      </c>
      <c r="I300" s="9">
        <f t="shared" si="42"/>
        <v>1.053372279792379</v>
      </c>
      <c r="J300" s="9">
        <f ca="1">IFERROR(AVERAGE(OFFSET(I300,0,0,-参数!B$9,1)),AVERAGE(I$3:I300))</f>
        <v>1.0468878627724516</v>
      </c>
      <c r="K300" s="9" t="str">
        <f t="shared" ca="1" si="43"/>
        <v>买</v>
      </c>
      <c r="L300" s="9">
        <f t="shared" ca="1" si="44"/>
        <v>1.1792465792584115</v>
      </c>
      <c r="M300" s="9">
        <f t="shared" si="45"/>
        <v>1.0433548388320923</v>
      </c>
      <c r="N300" s="9">
        <f t="shared" si="46"/>
        <v>1.0034155297083249</v>
      </c>
      <c r="O300" s="9">
        <f t="shared" si="47"/>
        <v>1.0534536516932564</v>
      </c>
      <c r="P300" s="9">
        <f t="shared" si="48"/>
        <v>1.0817768348739156</v>
      </c>
      <c r="Q300" s="9">
        <f t="shared" si="49"/>
        <v>1.0742315218429332</v>
      </c>
    </row>
    <row r="301" spans="1:17" x14ac:dyDescent="0.15">
      <c r="A301" s="1">
        <v>42725</v>
      </c>
      <c r="B301" s="4">
        <f>IFERROR((全价!B301+IF(利息!B301&lt;利息!B300,参数!B$3*100,0))/全价!B300-1,"")</f>
        <v>1.840865619471943E-3</v>
      </c>
      <c r="C301" s="4">
        <f>IFERROR((全价!C301+IF(利息!C301&lt;利息!C300,参数!C$3*100,0))/全价!C300-1,"")</f>
        <v>3.1537647398409696E-3</v>
      </c>
      <c r="D301" s="4">
        <f>IFERROR((全价!D301+IF(利息!D301&lt;利息!D300,参数!D$3*100,0))/全价!D300-1,"")</f>
        <v>2.6136574014676839E-3</v>
      </c>
      <c r="E301" s="4">
        <f>IFERROR((全价!E301+IF(利息!E301&lt;利息!E300,参数!E$3*100,0))/全价!E300-1,"")</f>
        <v>1.4985620510439279E-3</v>
      </c>
      <c r="F301" s="4">
        <f>IFERROR((全价!F301+IF(利息!F301&lt;利息!F300,参数!F$3*100,0))/全价!F300-1,"")</f>
        <v>2.0736230937605793E-3</v>
      </c>
      <c r="H301" s="3">
        <f t="shared" si="41"/>
        <v>2.2360945811170209E-3</v>
      </c>
      <c r="I301" s="9">
        <f t="shared" si="42"/>
        <v>1.0557277198391217</v>
      </c>
      <c r="J301" s="9">
        <f ca="1">IFERROR(AVERAGE(OFFSET(I301,0,0,-参数!B$9,1)),AVERAGE(I$3:I301))</f>
        <v>1.04733441225159</v>
      </c>
      <c r="K301" s="9" t="str">
        <f t="shared" ca="1" si="43"/>
        <v>买</v>
      </c>
      <c r="L301" s="9">
        <f t="shared" ca="1" si="44"/>
        <v>1.1829656455396547</v>
      </c>
      <c r="M301" s="9">
        <f t="shared" si="45"/>
        <v>1.045275514883808</v>
      </c>
      <c r="N301" s="9">
        <f t="shared" si="46"/>
        <v>1.0065800662253279</v>
      </c>
      <c r="O301" s="9">
        <f t="shared" si="47"/>
        <v>1.0562070186271078</v>
      </c>
      <c r="P301" s="9">
        <f t="shared" si="48"/>
        <v>1.0833979445863562</v>
      </c>
      <c r="Q301" s="9">
        <f t="shared" si="49"/>
        <v>1.0764590731346724</v>
      </c>
    </row>
    <row r="302" spans="1:17" x14ac:dyDescent="0.15">
      <c r="A302" s="1">
        <v>42726</v>
      </c>
      <c r="B302" s="4">
        <f>IFERROR((全价!B302+IF(利息!B302&lt;利息!B301,参数!B$3*100,0))/全价!B301-1,"")</f>
        <v>3.8742592937048848E-3</v>
      </c>
      <c r="C302" s="4">
        <f>IFERROR((全价!C302+IF(利息!C302&lt;利息!C301,参数!C$3*100,0))/全价!C301-1,"")</f>
        <v>2.8521111750539063E-3</v>
      </c>
      <c r="D302" s="4">
        <f>IFERROR((全价!D302+IF(利息!D302&lt;利息!D301,参数!D$3*100,0))/全价!D301-1,"")</f>
        <v>2.4059576828834306E-3</v>
      </c>
      <c r="E302" s="4">
        <f>IFERROR((全价!E302+IF(利息!E302&lt;利息!E301,参数!E$3*100,0))/全价!E301-1,"")</f>
        <v>4.622881072198215E-4</v>
      </c>
      <c r="F302" s="4">
        <f>IFERROR((全价!F302+IF(利息!F302&lt;利息!F301,参数!F$3*100,0))/全价!F301-1,"")</f>
        <v>3.6755316310710384E-4</v>
      </c>
      <c r="H302" s="3">
        <f t="shared" si="41"/>
        <v>1.9924338843938295E-3</v>
      </c>
      <c r="I302" s="9">
        <f t="shared" si="42"/>
        <v>1.0578311875208228</v>
      </c>
      <c r="J302" s="9">
        <f ca="1">IFERROR(AVERAGE(OFFSET(I302,0,0,-参数!B$9,1)),AVERAGE(I$3:I302))</f>
        <v>1.047789177593526</v>
      </c>
      <c r="K302" s="9" t="str">
        <f t="shared" ca="1" si="43"/>
        <v>买</v>
      </c>
      <c r="L302" s="9">
        <f t="shared" ca="1" si="44"/>
        <v>1.1863395950770033</v>
      </c>
      <c r="M302" s="9">
        <f t="shared" si="45"/>
        <v>1.0493251832618287</v>
      </c>
      <c r="N302" s="9">
        <f t="shared" si="46"/>
        <v>1.0094509444807958</v>
      </c>
      <c r="O302" s="9">
        <f t="shared" si="47"/>
        <v>1.0587482080182891</v>
      </c>
      <c r="P302" s="9">
        <f t="shared" si="48"/>
        <v>1.0838987865715248</v>
      </c>
      <c r="Q302" s="9">
        <f t="shared" si="49"/>
        <v>1.0768547290719583</v>
      </c>
    </row>
    <row r="303" spans="1:17" x14ac:dyDescent="0.15">
      <c r="A303" s="1">
        <v>42727</v>
      </c>
      <c r="B303" s="4">
        <f>IFERROR((全价!B303+IF(利息!B303&lt;利息!B302,参数!B$3*100,0))/全价!B302-1,"")</f>
        <v>2.6999269431533524E-3</v>
      </c>
      <c r="C303" s="4">
        <f>IFERROR((全价!C303+IF(利息!C303&lt;利息!C302,参数!C$3*100,0))/全价!C302-1,"")</f>
        <v>4.8803620553843352E-3</v>
      </c>
      <c r="D303" s="4">
        <f>IFERROR((全价!D303+IF(利息!D303&lt;利息!D302,参数!D$3*100,0))/全价!D302-1,"")</f>
        <v>2.8009912593589537E-3</v>
      </c>
      <c r="E303" s="4">
        <f>IFERROR((全价!E303+IF(利息!E303&lt;利息!E302,参数!E$3*100,0))/全价!E302-1,"")</f>
        <v>7.439528091941483E-4</v>
      </c>
      <c r="F303" s="4">
        <f>IFERROR((全价!F303+IF(利息!F303&lt;利息!F302,参数!F$3*100,0))/全价!F302-1,"")</f>
        <v>8.3996079837711513E-4</v>
      </c>
      <c r="H303" s="3">
        <f t="shared" si="41"/>
        <v>2.393038773093581E-3</v>
      </c>
      <c r="I303" s="9">
        <f t="shared" si="42"/>
        <v>1.0603626185679478</v>
      </c>
      <c r="J303" s="9">
        <f ca="1">IFERROR(AVERAGE(OFFSET(I303,0,0,-参数!B$9,1)),AVERAGE(I$3:I303))</f>
        <v>1.0482509168980221</v>
      </c>
      <c r="K303" s="9" t="str">
        <f t="shared" ca="1" si="43"/>
        <v>买</v>
      </c>
      <c r="L303" s="9">
        <f t="shared" ca="1" si="44"/>
        <v>1.1921293618216171</v>
      </c>
      <c r="M303" s="9">
        <f t="shared" si="45"/>
        <v>1.0521582845962465</v>
      </c>
      <c r="N303" s="9">
        <f t="shared" si="46"/>
        <v>1.0143774305670117</v>
      </c>
      <c r="O303" s="9">
        <f t="shared" si="47"/>
        <v>1.0617137524948101</v>
      </c>
      <c r="P303" s="9">
        <f t="shared" si="48"/>
        <v>1.0847051561186769</v>
      </c>
      <c r="Q303" s="9">
        <f t="shared" si="49"/>
        <v>1.0777592448299258</v>
      </c>
    </row>
    <row r="304" spans="1:17" x14ac:dyDescent="0.15">
      <c r="A304" s="1">
        <v>42730</v>
      </c>
      <c r="B304" s="4">
        <f>IFERROR((全价!B304+IF(利息!B304&lt;利息!B303,参数!B$3*100,0))/全价!B303-1,"")</f>
        <v>-4.9761356676736312E-4</v>
      </c>
      <c r="C304" s="4">
        <f>IFERROR((全价!C304+IF(利息!C304&lt;利息!C303,参数!C$3*100,0))/全价!C303-1,"")</f>
        <v>-4.838153200252826E-4</v>
      </c>
      <c r="D304" s="4">
        <f>IFERROR((全价!D304+IF(利息!D304&lt;利息!D303,参数!D$3*100,0))/全价!D303-1,"")</f>
        <v>-1.612716892764543E-3</v>
      </c>
      <c r="E304" s="4">
        <f>IFERROR((全价!E304+IF(利息!E304&lt;利息!E303,参数!E$3*100,0))/全价!E303-1,"")</f>
        <v>4.4629708466392692E-4</v>
      </c>
      <c r="F304" s="4">
        <f>IFERROR((全价!F304+IF(利息!F304&lt;利息!F303,参数!F$3*100,0))/全价!F303-1,"")</f>
        <v>4.4032474337885041E-4</v>
      </c>
      <c r="H304" s="3">
        <f t="shared" si="41"/>
        <v>-3.4150479030288229E-4</v>
      </c>
      <c r="I304" s="9">
        <f t="shared" si="42"/>
        <v>1.0600004996542487</v>
      </c>
      <c r="J304" s="9">
        <f ca="1">IFERROR(AVERAGE(OFFSET(I304,0,0,-参数!B$9,1)),AVERAGE(I$3:I304))</f>
        <v>1.0487025386510125</v>
      </c>
      <c r="K304" s="9" t="str">
        <f t="shared" ca="1" si="43"/>
        <v>买</v>
      </c>
      <c r="L304" s="9">
        <f t="shared" ca="1" si="44"/>
        <v>1.1915525913729159</v>
      </c>
      <c r="M304" s="9">
        <f t="shared" si="45"/>
        <v>1.0516347163594448</v>
      </c>
      <c r="N304" s="9">
        <f t="shared" si="46"/>
        <v>1.0138866592258156</v>
      </c>
      <c r="O304" s="9">
        <f t="shared" si="47"/>
        <v>1.0600015087908814</v>
      </c>
      <c r="P304" s="9">
        <f t="shared" si="48"/>
        <v>1.0851892568675725</v>
      </c>
      <c r="Q304" s="9">
        <f t="shared" si="49"/>
        <v>1.0782338088928298</v>
      </c>
    </row>
    <row r="305" spans="1:17" x14ac:dyDescent="0.15">
      <c r="A305" s="1">
        <v>42731</v>
      </c>
      <c r="B305" s="4">
        <f>IFERROR((全价!B305+IF(利息!B305&lt;利息!B304,参数!B$3*100,0))/全价!B304-1,"")</f>
        <v>9.1120504886799125E-5</v>
      </c>
      <c r="C305" s="4">
        <f>IFERROR((全价!C305+IF(利息!C305&lt;利息!C304,参数!C$3*100,0))/全价!C304-1,"")</f>
        <v>2.059194229494965E-3</v>
      </c>
      <c r="D305" s="4">
        <f>IFERROR((全价!D305+IF(利息!D305&lt;利息!D304,参数!D$3*100,0))/全价!D304-1,"")</f>
        <v>5.9584019637215491E-4</v>
      </c>
      <c r="E305" s="4">
        <f>IFERROR((全价!E305+IF(利息!E305&lt;利息!E304,参数!E$3*100,0))/全价!E304-1,"")</f>
        <v>-2.8925662333378899E-4</v>
      </c>
      <c r="F305" s="4">
        <f>IFERROR((全价!F305+IF(利息!F305&lt;利息!F304,参数!F$3*100,0))/全价!F304-1,"")</f>
        <v>8.3785208859099569E-5</v>
      </c>
      <c r="H305" s="3">
        <f t="shared" si="41"/>
        <v>5.0813670325584588E-4</v>
      </c>
      <c r="I305" s="9">
        <f t="shared" si="42"/>
        <v>1.0605391248135925</v>
      </c>
      <c r="J305" s="9">
        <f ca="1">IFERROR(AVERAGE(OFFSET(I305,0,0,-参数!B$9,1)),AVERAGE(I$3:I305))</f>
        <v>1.0491372026416907</v>
      </c>
      <c r="K305" s="9" t="str">
        <f t="shared" ca="1" si="43"/>
        <v>买</v>
      </c>
      <c r="L305" s="9">
        <f t="shared" ca="1" si="44"/>
        <v>1.1940062295932108</v>
      </c>
      <c r="M305" s="9">
        <f t="shared" si="45"/>
        <v>1.0517305418457561</v>
      </c>
      <c r="N305" s="9">
        <f t="shared" si="46"/>
        <v>1.0159744487838553</v>
      </c>
      <c r="O305" s="9">
        <f t="shared" si="47"/>
        <v>1.060633100298034</v>
      </c>
      <c r="P305" s="9">
        <f t="shared" si="48"/>
        <v>1.0848753586874529</v>
      </c>
      <c r="Q305" s="9">
        <f t="shared" si="49"/>
        <v>1.0783241489377069</v>
      </c>
    </row>
    <row r="306" spans="1:17" x14ac:dyDescent="0.15">
      <c r="A306" s="1">
        <v>42732</v>
      </c>
      <c r="B306" s="4">
        <f>IFERROR((全价!B306+IF(利息!B306&lt;利息!B305,参数!B$3*100,0))/全价!B305-1,"")</f>
        <v>-1.4511929096220344E-3</v>
      </c>
      <c r="C306" s="4">
        <f>IFERROR((全价!C306+IF(利息!C306&lt;利息!C305,参数!C$3*100,0))/全价!C305-1,"")</f>
        <v>-1.79891721813219E-3</v>
      </c>
      <c r="D306" s="4">
        <f>IFERROR((全价!D306+IF(利息!D306&lt;利息!D305,参数!D$3*100,0))/全价!D305-1,"")</f>
        <v>1.9538935919971578E-4</v>
      </c>
      <c r="E306" s="4">
        <f>IFERROR((全价!E306+IF(利息!E306&lt;利息!E305,参数!E$3*100,0))/全价!E305-1,"")</f>
        <v>2.7390883336675387E-4</v>
      </c>
      <c r="F306" s="4">
        <f>IFERROR((全价!F306+IF(利息!F306&lt;利息!F305,参数!F$3*100,0))/全价!F305-1,"")</f>
        <v>-1.0498131151637224E-4</v>
      </c>
      <c r="H306" s="3">
        <f t="shared" si="41"/>
        <v>-5.7715864934082539E-4</v>
      </c>
      <c r="I306" s="9">
        <f t="shared" si="42"/>
        <v>1.0599270254847419</v>
      </c>
      <c r="J306" s="9">
        <f ca="1">IFERROR(AVERAGE(OFFSET(I306,0,0,-参数!B$9,1)),AVERAGE(I$3:I306))</f>
        <v>1.0496153201470453</v>
      </c>
      <c r="K306" s="9" t="str">
        <f t="shared" ca="1" si="43"/>
        <v>买</v>
      </c>
      <c r="L306" s="9">
        <f t="shared" ca="1" si="44"/>
        <v>1.1918583112282384</v>
      </c>
      <c r="M306" s="9">
        <f t="shared" si="45"/>
        <v>1.0502042779405967</v>
      </c>
      <c r="N306" s="9">
        <f t="shared" si="46"/>
        <v>1.0141467948547558</v>
      </c>
      <c r="O306" s="9">
        <f t="shared" si="47"/>
        <v>1.0608403367198473</v>
      </c>
      <c r="P306" s="9">
        <f t="shared" si="48"/>
        <v>1.0851725156312992</v>
      </c>
      <c r="Q306" s="9">
        <f t="shared" si="49"/>
        <v>1.0782109450543116</v>
      </c>
    </row>
    <row r="307" spans="1:17" x14ac:dyDescent="0.15">
      <c r="A307" s="1">
        <v>42733</v>
      </c>
      <c r="B307" s="4">
        <f>IFERROR((全价!B307+IF(利息!B307&lt;利息!B306,参数!B$3*100,0))/全价!B306-1,"")</f>
        <v>5.7391541227369558E-4</v>
      </c>
      <c r="C307" s="4">
        <f>IFERROR((全价!C307+IF(利息!C307&lt;利息!C306,参数!C$3*100,0))/全价!C306-1,"")</f>
        <v>9.0041847642852169E-4</v>
      </c>
      <c r="D307" s="4">
        <f>IFERROR((全价!D307+IF(利息!D307&lt;利息!D306,参数!D$3*100,0))/全价!D306-1,"")</f>
        <v>3.9536012156138334E-4</v>
      </c>
      <c r="E307" s="4">
        <f>IFERROR((全价!E307+IF(利息!E307&lt;利息!E306,参数!E$3*100,0))/全价!E306-1,"")</f>
        <v>4.6153213240707203E-4</v>
      </c>
      <c r="F307" s="4">
        <f>IFERROR((全价!F307+IF(利息!F307&lt;利息!F306,参数!F$3*100,0))/全价!F306-1,"")</f>
        <v>1.7817664520536347E-4</v>
      </c>
      <c r="H307" s="3">
        <f t="shared" si="41"/>
        <v>5.0188055757520726E-4</v>
      </c>
      <c r="I307" s="9">
        <f t="shared" si="42"/>
        <v>1.0604589822512811</v>
      </c>
      <c r="J307" s="9">
        <f ca="1">IFERROR(AVERAGE(OFFSET(I307,0,0,-参数!B$9,1)),AVERAGE(I$3:I307))</f>
        <v>1.0500509968027123</v>
      </c>
      <c r="K307" s="9" t="str">
        <f t="shared" ca="1" si="43"/>
        <v>买</v>
      </c>
      <c r="L307" s="9">
        <f t="shared" ca="1" si="44"/>
        <v>1.1929314824729531</v>
      </c>
      <c r="M307" s="9">
        <f t="shared" si="45"/>
        <v>1.0508070063617425</v>
      </c>
      <c r="N307" s="9">
        <f t="shared" si="46"/>
        <v>1.0150599513666538</v>
      </c>
      <c r="O307" s="9">
        <f t="shared" si="47"/>
        <v>1.0612597506843302</v>
      </c>
      <c r="P307" s="9">
        <f t="shared" si="48"/>
        <v>1.0856733576164681</v>
      </c>
      <c r="Q307" s="9">
        <f t="shared" si="49"/>
        <v>1.0784030570633252</v>
      </c>
    </row>
    <row r="308" spans="1:17" x14ac:dyDescent="0.15">
      <c r="A308" s="1">
        <v>42734</v>
      </c>
      <c r="B308" s="4">
        <f>IFERROR((全价!B308+IF(利息!B308&lt;利息!B307,参数!B$3*100,0))/全价!B307-1,"")</f>
        <v>2.9855559358904493E-3</v>
      </c>
      <c r="C308" s="4">
        <f>IFERROR((全价!C308+IF(利息!C308&lt;利息!C307,参数!C$3*100,0))/全价!C307-1,"")</f>
        <v>3.7926224180842016E-3</v>
      </c>
      <c r="D308" s="4">
        <f>IFERROR((全价!D308+IF(利息!D308&lt;利息!D307,参数!D$3*100,0))/全价!D307-1,"")</f>
        <v>2.7943625249229331E-3</v>
      </c>
      <c r="E308" s="4">
        <f>IFERROR((全价!E308+IF(利息!E308&lt;利息!E307,参数!E$3*100,0))/全价!E307-1,"")</f>
        <v>8.3654265018262564E-4</v>
      </c>
      <c r="F308" s="4">
        <f>IFERROR((全价!F308+IF(利息!F308&lt;利息!F307,参数!F$3*100,0))/全价!F307-1,"")</f>
        <v>1.2162461947058389E-3</v>
      </c>
      <c r="H308" s="3">
        <f t="shared" si="41"/>
        <v>2.3250659447572098E-3</v>
      </c>
      <c r="I308" s="9">
        <f t="shared" si="42"/>
        <v>1.0629246193167254</v>
      </c>
      <c r="J308" s="9">
        <f ca="1">IFERROR(AVERAGE(OFFSET(I308,0,0,-参数!B$9,1)),AVERAGE(I$3:I308))</f>
        <v>1.0504958108651767</v>
      </c>
      <c r="K308" s="9" t="str">
        <f t="shared" ca="1" si="43"/>
        <v>买</v>
      </c>
      <c r="L308" s="9">
        <f t="shared" ca="1" si="44"/>
        <v>1.1974558211566184</v>
      </c>
      <c r="M308" s="9">
        <f t="shared" si="45"/>
        <v>1.053944249457061</v>
      </c>
      <c r="N308" s="9">
        <f t="shared" si="46"/>
        <v>1.0189096904939066</v>
      </c>
      <c r="O308" s="9">
        <f t="shared" si="47"/>
        <v>1.0642252951608515</v>
      </c>
      <c r="P308" s="9">
        <f t="shared" si="48"/>
        <v>1.0865815696842813</v>
      </c>
      <c r="Q308" s="9">
        <f t="shared" si="49"/>
        <v>1.0797146606778376</v>
      </c>
    </row>
    <row r="309" spans="1:17" x14ac:dyDescent="0.15">
      <c r="A309" s="1">
        <v>42738</v>
      </c>
      <c r="B309" s="4">
        <f>IFERROR((全价!B309+IF(利息!B309&lt;利息!B308,参数!B$3*100,0))/全价!B308-1,"")</f>
        <v>1.3255993527490073E-3</v>
      </c>
      <c r="C309" s="4">
        <f>IFERROR((全价!C309+IF(利息!C309&lt;利息!C308,参数!C$3*100,0))/全价!C308-1,"")</f>
        <v>3.104490654285641E-3</v>
      </c>
      <c r="D309" s="4">
        <f>IFERROR((全价!D309+IF(利息!D309&lt;利息!D308,参数!D$3*100,0))/全价!D308-1,"")</f>
        <v>1.6760968165085988E-3</v>
      </c>
      <c r="E309" s="4">
        <f>IFERROR((全价!E309+IF(利息!E309&lt;利息!E308,参数!E$3*100,0))/全价!E308-1,"")</f>
        <v>2.5036784814624902E-4</v>
      </c>
      <c r="F309" s="4">
        <f>IFERROR((全价!F309+IF(利息!F309&lt;利息!F308,参数!F$3*100,0))/全价!F308-1,"")</f>
        <v>5.2319758946905992E-4</v>
      </c>
      <c r="H309" s="3">
        <f t="shared" si="41"/>
        <v>1.3759504522317112E-3</v>
      </c>
      <c r="I309" s="9">
        <f t="shared" si="42"/>
        <v>1.0643871509273626</v>
      </c>
      <c r="J309" s="9">
        <f ca="1">IFERROR(AVERAGE(OFFSET(I309,0,0,-参数!B$9,1)),AVERAGE(I$3:I309))</f>
        <v>1.0509620374502204</v>
      </c>
      <c r="K309" s="9" t="str">
        <f t="shared" ca="1" si="43"/>
        <v>买</v>
      </c>
      <c r="L309" s="9">
        <f t="shared" ca="1" si="44"/>
        <v>1.2011733115623191</v>
      </c>
      <c r="M309" s="9">
        <f t="shared" si="45"/>
        <v>1.0553413572719748</v>
      </c>
      <c r="N309" s="9">
        <f t="shared" si="46"/>
        <v>1.0220728861056059</v>
      </c>
      <c r="O309" s="9">
        <f t="shared" si="47"/>
        <v>1.0660090397901185</v>
      </c>
      <c r="P309" s="9">
        <f t="shared" si="48"/>
        <v>1.0868536147737184</v>
      </c>
      <c r="Q309" s="9">
        <f t="shared" si="49"/>
        <v>1.0802795647856187</v>
      </c>
    </row>
    <row r="310" spans="1:17" x14ac:dyDescent="0.15">
      <c r="A310" s="1">
        <v>42739</v>
      </c>
      <c r="B310" s="4">
        <f>IFERROR((全价!B310+IF(利息!B310&lt;利息!B309,参数!B$3*100,0))/全价!B309-1,"")</f>
        <v>1.2435715902452404E-3</v>
      </c>
      <c r="C310" s="4">
        <f>IFERROR((全价!C310+IF(利息!C310&lt;利息!C309,参数!C$3*100,0))/全价!C309-1,"")</f>
        <v>1.3722964055280507E-3</v>
      </c>
      <c r="D310" s="4">
        <f>IFERROR((全价!D310+IF(利息!D310&lt;利息!D309,参数!D$3*100,0))/全价!D309-1,"")</f>
        <v>5.9248231823350039E-4</v>
      </c>
      <c r="E310" s="4">
        <f>IFERROR((全价!E310+IF(利息!E310&lt;利息!E309,参数!E$3*100,0))/全价!E309-1,"")</f>
        <v>1.7970628291674728E-4</v>
      </c>
      <c r="F310" s="4">
        <f>IFERROR((全价!F310+IF(利息!F310&lt;利息!F309,参数!F$3*100,0))/全价!F309-1,"")</f>
        <v>8.3626542445092156E-5</v>
      </c>
      <c r="H310" s="3">
        <f t="shared" si="41"/>
        <v>6.9433662787372614E-4</v>
      </c>
      <c r="I310" s="9">
        <f t="shared" si="42"/>
        <v>1.0651261939124896</v>
      </c>
      <c r="J310" s="9">
        <f ca="1">IFERROR(AVERAGE(OFFSET(I310,0,0,-参数!B$9,1)),AVERAGE(I$3:I310))</f>
        <v>1.0514437393904799</v>
      </c>
      <c r="K310" s="9" t="str">
        <f t="shared" ca="1" si="43"/>
        <v>买</v>
      </c>
      <c r="L310" s="9">
        <f t="shared" ca="1" si="44"/>
        <v>1.2028216773801923</v>
      </c>
      <c r="M310" s="9">
        <f t="shared" si="45"/>
        <v>1.0566537498018891</v>
      </c>
      <c r="N310" s="9">
        <f t="shared" si="46"/>
        <v>1.0234754730533964</v>
      </c>
      <c r="O310" s="9">
        <f t="shared" si="47"/>
        <v>1.0666406312972712</v>
      </c>
      <c r="P310" s="9">
        <f t="shared" si="48"/>
        <v>1.0870489291969041</v>
      </c>
      <c r="Q310" s="9">
        <f t="shared" si="49"/>
        <v>1.0803699048304958</v>
      </c>
    </row>
    <row r="311" spans="1:17" x14ac:dyDescent="0.15">
      <c r="A311" s="1">
        <v>42740</v>
      </c>
      <c r="B311" s="4">
        <f>IFERROR((全价!B311+IF(利息!B311&lt;利息!B310,参数!B$3*100,0))/全价!B310-1,"")</f>
        <v>2.5852562847223926E-3</v>
      </c>
      <c r="C311" s="4">
        <f>IFERROR((全价!C311+IF(利息!C311&lt;利息!C310,参数!C$3*100,0))/全价!C310-1,"")</f>
        <v>-1.598381704032148E-4</v>
      </c>
      <c r="D311" s="4">
        <f>IFERROR((全价!D311+IF(利息!D311&lt;利息!D310,参数!D$3*100,0))/全价!D310-1,"")</f>
        <v>5.9213149079528904E-4</v>
      </c>
      <c r="E311" s="4">
        <f>IFERROR((全价!E311+IF(利息!E311&lt;利息!E310,参数!E$3*100,0))/全价!E310-1,"")</f>
        <v>1.7967399437091025E-4</v>
      </c>
      <c r="F311" s="4">
        <f>IFERROR((全价!F311+IF(利息!F311&lt;利息!F310,参数!F$3*100,0))/全价!F310-1,"")</f>
        <v>3.6622265718144753E-4</v>
      </c>
      <c r="H311" s="3">
        <f t="shared" si="41"/>
        <v>7.1268925133336489E-4</v>
      </c>
      <c r="I311" s="9">
        <f t="shared" si="42"/>
        <v>1.0658852979022047</v>
      </c>
      <c r="J311" s="9">
        <f ca="1">IFERROR(AVERAGE(OFFSET(I311,0,0,-参数!B$9,1)),AVERAGE(I$3:I311))</f>
        <v>1.0519349856212634</v>
      </c>
      <c r="K311" s="9" t="str">
        <f t="shared" ca="1" si="43"/>
        <v>买</v>
      </c>
      <c r="L311" s="9">
        <f t="shared" ca="1" si="44"/>
        <v>1.2026294205639585</v>
      </c>
      <c r="M311" s="9">
        <f t="shared" si="45"/>
        <v>1.05938547054934</v>
      </c>
      <c r="N311" s="9">
        <f t="shared" si="46"/>
        <v>1.023311882606331</v>
      </c>
      <c r="O311" s="9">
        <f t="shared" si="47"/>
        <v>1.067272222804424</v>
      </c>
      <c r="P311" s="9">
        <f t="shared" si="48"/>
        <v>1.0872442436200895</v>
      </c>
      <c r="Q311" s="9">
        <f t="shared" si="49"/>
        <v>1.0807655607677817</v>
      </c>
    </row>
    <row r="312" spans="1:17" x14ac:dyDescent="0.15">
      <c r="A312" s="1">
        <v>42741</v>
      </c>
      <c r="B312" s="4">
        <f>IFERROR((全价!B312+IF(利息!B312&lt;利息!B311,参数!B$3*100,0))/全价!B311-1,"")</f>
        <v>1.334521905561159E-3</v>
      </c>
      <c r="C312" s="4">
        <f>IFERROR((全价!C312+IF(利息!C312&lt;利息!C311,参数!C$3*100,0))/全价!C311-1,"")</f>
        <v>3.184170870733638E-4</v>
      </c>
      <c r="D312" s="4">
        <f>IFERROR((全价!D312+IF(利息!D312&lt;利息!D311,参数!D$3*100,0))/全价!D311-1,"")</f>
        <v>4.9237928673639964E-4</v>
      </c>
      <c r="E312" s="4">
        <f>IFERROR((全价!E312+IF(利息!E312&lt;利息!E311,参数!E$3*100,0))/全价!E311-1,"")</f>
        <v>1.7964171742623769E-4</v>
      </c>
      <c r="F312" s="4">
        <f>IFERROR((全价!F312+IF(利息!F312&lt;利息!F311,参数!F$3*100,0))/全价!F311-1,"")</f>
        <v>2.7192203732062659E-4</v>
      </c>
      <c r="H312" s="3">
        <f t="shared" si="41"/>
        <v>5.1937640682355737E-4</v>
      </c>
      <c r="I312" s="9">
        <f t="shared" si="42"/>
        <v>1.0664388935783153</v>
      </c>
      <c r="J312" s="9">
        <f ca="1">IFERROR(AVERAGE(OFFSET(I312,0,0,-参数!B$9,1)),AVERAGE(I$3:I312))</f>
        <v>1.0524169839001687</v>
      </c>
      <c r="K312" s="9" t="str">
        <f t="shared" ca="1" si="43"/>
        <v>买</v>
      </c>
      <c r="L312" s="9">
        <f t="shared" ca="1" si="44"/>
        <v>1.2030123583208832</v>
      </c>
      <c r="M312" s="9">
        <f t="shared" si="45"/>
        <v>1.0607992436662212</v>
      </c>
      <c r="N312" s="9">
        <f t="shared" si="46"/>
        <v>1.0236377225951581</v>
      </c>
      <c r="O312" s="9">
        <f t="shared" si="47"/>
        <v>1.067797725540242</v>
      </c>
      <c r="P312" s="9">
        <f t="shared" si="48"/>
        <v>1.0874395580432752</v>
      </c>
      <c r="Q312" s="9">
        <f t="shared" si="49"/>
        <v>1.0810594447409316</v>
      </c>
    </row>
    <row r="313" spans="1:17" x14ac:dyDescent="0.15">
      <c r="A313" s="1">
        <v>42744</v>
      </c>
      <c r="B313" s="4">
        <f>IFERROR((全价!B313+IF(利息!B313&lt;利息!B312,参数!B$3*100,0))/全价!B312-1,"")</f>
        <v>7.4884988701784394E-4</v>
      </c>
      <c r="C313" s="4">
        <f>IFERROR((全价!C313+IF(利息!C313&lt;利息!C312,参数!C$3*100,0))/全价!C312-1,"")</f>
        <v>4.7681862422099819E-4</v>
      </c>
      <c r="D313" s="4">
        <f>IFERROR((全价!D313+IF(利息!D313&lt;利息!D312,参数!D$3*100,0))/全价!D312-1,"")</f>
        <v>6.8158792565897741E-4</v>
      </c>
      <c r="E313" s="4">
        <f>IFERROR((全价!E313+IF(利息!E313&lt;利息!E312,参数!E$3*100,0))/全价!E312-1,"")</f>
        <v>-2.1938011646390088E-2</v>
      </c>
      <c r="F313" s="4">
        <f>IFERROR((全价!F313+IF(利息!F313&lt;利息!F312,参数!F$3*100,0))/全价!F312-1,"")</f>
        <v>1.5655769099320871E-4</v>
      </c>
      <c r="H313" s="3">
        <f t="shared" ref="H313:H327" si="50">AVERAGE(B313:F313)</f>
        <v>-3.9748395036998119E-3</v>
      </c>
      <c r="I313" s="9">
        <f t="shared" ref="I313:I327" si="51">I312*(1+H313)</f>
        <v>1.0621999701358382</v>
      </c>
      <c r="J313" s="9">
        <f ca="1">IFERROR(AVERAGE(OFFSET(I313,0,0,-参数!B$9,1)),AVERAGE(I$3:I313))</f>
        <v>1.052834572488081</v>
      </c>
      <c r="K313" s="9" t="str">
        <f t="shared" ca="1" si="43"/>
        <v>买</v>
      </c>
      <c r="L313" s="9">
        <f t="shared" ca="1" si="44"/>
        <v>1.2035859770184987</v>
      </c>
      <c r="M313" s="9">
        <f t="shared" si="45"/>
        <v>1.0615936230599894</v>
      </c>
      <c r="N313" s="9">
        <f t="shared" si="46"/>
        <v>1.0241258121257466</v>
      </c>
      <c r="O313" s="9">
        <f t="shared" si="47"/>
        <v>1.0685255235770164</v>
      </c>
      <c r="P313" s="9">
        <f t="shared" si="48"/>
        <v>1.0635832963541765</v>
      </c>
      <c r="Q313" s="9">
        <f t="shared" si="49"/>
        <v>1.0812286929114268</v>
      </c>
    </row>
    <row r="314" spans="1:17" x14ac:dyDescent="0.15">
      <c r="A314" s="1">
        <v>42745</v>
      </c>
      <c r="B314" s="4">
        <f>IFERROR((全价!B314+IF(利息!B314&lt;利息!B313,参数!B$3*100,0))/全价!B313-1,"")</f>
        <v>2.8126267317296616E-4</v>
      </c>
      <c r="C314" s="4">
        <f>IFERROR((全价!C314+IF(利息!C314&lt;利息!C313,参数!C$3*100,0))/全价!C313-1,"")</f>
        <v>7.0048457821014765E-4</v>
      </c>
      <c r="D314" s="4">
        <f>IFERROR((全价!D314+IF(利息!D314&lt;利息!D313,参数!D$3*100,0))/全价!D313-1,"")</f>
        <v>6.9037216445533289E-4</v>
      </c>
      <c r="E314" s="4">
        <f>IFERROR((全价!E314+IF(利息!E314&lt;利息!E313,参数!E$3*100,0))/全价!E313-1,"")</f>
        <v>1.3326879765573896E-3</v>
      </c>
      <c r="F314" s="4">
        <f>IFERROR((全价!F314+IF(利息!F314&lt;利息!F313,参数!F$3*100,0))/全价!F313-1,"")</f>
        <v>3.6593177731969462E-4</v>
      </c>
      <c r="H314" s="3">
        <f t="shared" si="50"/>
        <v>6.7414783394310613E-4</v>
      </c>
      <c r="I314" s="9">
        <f t="shared" si="51"/>
        <v>1.0629160499449197</v>
      </c>
      <c r="J314" s="9">
        <f ca="1">IFERROR(AVERAGE(OFFSET(I314,0,0,-参数!B$9,1)),AVERAGE(I$3:I314))</f>
        <v>1.0532599573481072</v>
      </c>
      <c r="K314" s="9" t="str">
        <f t="shared" ca="1" si="43"/>
        <v>买</v>
      </c>
      <c r="L314" s="9">
        <f t="shared" ca="1" si="44"/>
        <v>1.2044290704339502</v>
      </c>
      <c r="M314" s="9">
        <f t="shared" si="45"/>
        <v>1.0618922097202346</v>
      </c>
      <c r="N314" s="9">
        <f t="shared" si="46"/>
        <v>1.0248431964632876</v>
      </c>
      <c r="O314" s="9">
        <f t="shared" si="47"/>
        <v>1.0692632038555039</v>
      </c>
      <c r="P314" s="9">
        <f t="shared" si="48"/>
        <v>1.065000721025295</v>
      </c>
      <c r="Q314" s="9">
        <f t="shared" si="49"/>
        <v>1.0816243488487129</v>
      </c>
    </row>
    <row r="315" spans="1:17" x14ac:dyDescent="0.15">
      <c r="A315" s="1">
        <v>42746</v>
      </c>
      <c r="B315" s="4">
        <f>IFERROR((全价!B315+IF(利息!B315&lt;利息!B314,参数!B$3*100,0))/全价!B314-1,"")</f>
        <v>1.9996730423408327E-3</v>
      </c>
      <c r="C315" s="4">
        <f>IFERROR((全价!C315+IF(利息!C315&lt;利息!C314,参数!C$3*100,0))/全价!C314-1,"")</f>
        <v>1.9416662741464918E-3</v>
      </c>
      <c r="D315" s="4">
        <f>IFERROR((全价!D315+IF(利息!D315&lt;利息!D314,参数!D$3*100,0))/全价!D314-1,"")</f>
        <v>2.1781464471177792E-3</v>
      </c>
      <c r="E315" s="4">
        <f>IFERROR((全价!E315+IF(利息!E315&lt;利息!E314,参数!E$3*100,0))/全价!E314-1,"")</f>
        <v>2.7653150114292924E-3</v>
      </c>
      <c r="F315" s="4">
        <f>IFERROR((全价!F315+IF(利息!F315&lt;利息!F314,参数!F$3*100,0))/全价!F314-1,"")</f>
        <v>3.6579792023649915E-4</v>
      </c>
      <c r="H315" s="3">
        <f t="shared" si="50"/>
        <v>1.8501197390541791E-3</v>
      </c>
      <c r="I315" s="9">
        <f t="shared" si="51"/>
        <v>1.0648825719098802</v>
      </c>
      <c r="J315" s="9">
        <f ca="1">IFERROR(AVERAGE(OFFSET(I315,0,0,-参数!B$9,1)),AVERAGE(I$3:I315))</f>
        <v>1.053690387690128</v>
      </c>
      <c r="K315" s="9" t="str">
        <f t="shared" ca="1" si="43"/>
        <v>买</v>
      </c>
      <c r="L315" s="9">
        <f t="shared" ca="1" si="44"/>
        <v>1.2067676697396135</v>
      </c>
      <c r="M315" s="9">
        <f t="shared" si="45"/>
        <v>1.0640156469458839</v>
      </c>
      <c r="N315" s="9">
        <f t="shared" si="46"/>
        <v>1.0268330999341488</v>
      </c>
      <c r="O315" s="9">
        <f t="shared" si="47"/>
        <v>1.0715922157040154</v>
      </c>
      <c r="P315" s="9">
        <f t="shared" si="48"/>
        <v>1.0679457835063293</v>
      </c>
      <c r="Q315" s="9">
        <f t="shared" si="49"/>
        <v>1.0820200047859989</v>
      </c>
    </row>
    <row r="316" spans="1:17" x14ac:dyDescent="0.15">
      <c r="A316" s="1">
        <v>42747</v>
      </c>
      <c r="B316" s="4">
        <f>IFERROR((全价!B316+IF(利息!B316&lt;利息!B315,参数!B$3*100,0))/全价!B315-1,"")</f>
        <v>9.4759017116663458E-4</v>
      </c>
      <c r="C316" s="4">
        <f>IFERROR((全价!C316+IF(利息!C316&lt;利息!C315,参数!C$3*100,0))/全价!C315-1,"")</f>
        <v>5.0798144627162145E-4</v>
      </c>
      <c r="D316" s="4">
        <f>IFERROR((全价!D316+IF(利息!D316&lt;利息!D315,参数!D$3*100,0))/全价!D315-1,"")</f>
        <v>1.480404976742955E-3</v>
      </c>
      <c r="E316" s="4">
        <f>IFERROR((全价!E316+IF(利息!E316&lt;利息!E315,参数!E$3*100,0))/全价!E315-1,"")</f>
        <v>9.4579200936384389E-4</v>
      </c>
      <c r="F316" s="4">
        <f>IFERROR((全价!F316+IF(利息!F316&lt;利息!F315,参数!F$3*100,0))/全价!F315-1,"")</f>
        <v>2.7160678346938028E-4</v>
      </c>
      <c r="H316" s="3">
        <f t="shared" si="50"/>
        <v>8.3067507740288706E-4</v>
      </c>
      <c r="I316" s="9">
        <f t="shared" si="51"/>
        <v>1.0657671433227265</v>
      </c>
      <c r="J316" s="9">
        <f ca="1">IFERROR(AVERAGE(OFFSET(I316,0,0,-参数!B$9,1)),AVERAGE(I$3:I316))</f>
        <v>1.0541198400962706</v>
      </c>
      <c r="K316" s="9" t="str">
        <f t="shared" ca="1" si="43"/>
        <v>买</v>
      </c>
      <c r="L316" s="9">
        <f t="shared" ca="1" si="44"/>
        <v>1.2073806853258016</v>
      </c>
      <c r="M316" s="9">
        <f t="shared" si="45"/>
        <v>1.0650238977148974</v>
      </c>
      <c r="N316" s="9">
        <f t="shared" si="46"/>
        <v>1.027354712097333</v>
      </c>
      <c r="O316" s="9">
        <f t="shared" si="47"/>
        <v>1.0731786061531827</v>
      </c>
      <c r="P316" s="9">
        <f t="shared" si="48"/>
        <v>1.0689558380948034</v>
      </c>
      <c r="Q316" s="9">
        <f t="shared" si="49"/>
        <v>1.0823138887591484</v>
      </c>
    </row>
    <row r="317" spans="1:17" x14ac:dyDescent="0.15">
      <c r="A317" s="1">
        <v>42748</v>
      </c>
      <c r="B317" s="4">
        <f>IFERROR((全价!B317+IF(利息!B317&lt;利息!B316,参数!B$3*100,0))/全价!B316-1,"")</f>
        <v>-9.5712497392030915E-4</v>
      </c>
      <c r="C317" s="4">
        <f>IFERROR((全价!C317+IF(利息!C317&lt;利息!C316,参数!C$3*100,0))/全价!C316-1,"")</f>
        <v>3.132484517043288E-5</v>
      </c>
      <c r="D317" s="4">
        <f>IFERROR((全价!D317+IF(利息!D317&lt;利息!D316,参数!D$3*100,0))/全价!D316-1,"")</f>
        <v>1.9310524886062552E-4</v>
      </c>
      <c r="E317" s="4">
        <f>IFERROR((全价!E317+IF(利息!E317&lt;利息!E316,参数!E$3*100,0))/全价!E316-1,"")</f>
        <v>-3.818746574091092E-3</v>
      </c>
      <c r="F317" s="4">
        <f>IFERROR((全价!F317+IF(利息!F317&lt;利息!F316,参数!F$3*100,0))/全价!F316-1,"")</f>
        <v>2.7153303325588851E-4</v>
      </c>
      <c r="H317" s="3">
        <f t="shared" si="50"/>
        <v>-8.5598168414489082E-4</v>
      </c>
      <c r="I317" s="9">
        <f t="shared" si="51"/>
        <v>1.0648548661684787</v>
      </c>
      <c r="J317" s="9">
        <f ca="1">IFERROR(AVERAGE(OFFSET(I317,0,0,-参数!B$9,1)),AVERAGE(I$3:I317))</f>
        <v>1.0545128016024379</v>
      </c>
      <c r="K317" s="9" t="str">
        <f t="shared" ca="1" si="43"/>
        <v>买</v>
      </c>
      <c r="L317" s="9">
        <f t="shared" ca="1" si="44"/>
        <v>1.2074185063388312</v>
      </c>
      <c r="M317" s="9">
        <f t="shared" si="45"/>
        <v>1.0640045367445725</v>
      </c>
      <c r="N317" s="9">
        <f t="shared" si="46"/>
        <v>1.0273868938246244</v>
      </c>
      <c r="O317" s="9">
        <f t="shared" si="47"/>
        <v>1.0733858425749958</v>
      </c>
      <c r="P317" s="9">
        <f t="shared" si="48"/>
        <v>1.0648737666502242</v>
      </c>
      <c r="Q317" s="9">
        <f t="shared" si="49"/>
        <v>1.082607772732298</v>
      </c>
    </row>
    <row r="318" spans="1:17" x14ac:dyDescent="0.15">
      <c r="A318" s="1">
        <v>42751</v>
      </c>
      <c r="B318" s="4">
        <f>IFERROR((全价!B318+IF(利息!B318&lt;利息!B317,参数!B$3*100,0))/全价!B317-1,"")</f>
        <v>7.9619289273802352E-5</v>
      </c>
      <c r="C318" s="4">
        <f>IFERROR((全价!C318+IF(利息!C318&lt;利息!C317,参数!C$3*100,0))/全价!C317-1,"")</f>
        <v>-9.5407268963654257E-4</v>
      </c>
      <c r="D318" s="4">
        <f>IFERROR((全价!D318+IF(利息!D318&lt;利息!D317,参数!D$3*100,0))/全价!D317-1,"")</f>
        <v>-7.0565935553745796E-4</v>
      </c>
      <c r="E318" s="4">
        <f>IFERROR((全价!E318+IF(利息!E318&lt;利息!E317,参数!E$3*100,0))/全价!E317-1,"")</f>
        <v>1.5661068998315208E-2</v>
      </c>
      <c r="F318" s="4">
        <f>IFERROR((全价!F318+IF(利息!F318&lt;利息!F317,参数!F$3*100,0))/全价!F317-1,"")</f>
        <v>8.1437796924732631E-4</v>
      </c>
      <c r="H318" s="3">
        <f t="shared" si="50"/>
        <v>2.9790668423324675E-3</v>
      </c>
      <c r="I318" s="9">
        <f t="shared" si="51"/>
        <v>1.0680271399921775</v>
      </c>
      <c r="J318" s="9">
        <f ca="1">IFERROR(AVERAGE(OFFSET(I318,0,0,-参数!B$9,1)),AVERAGE(I$3:I318))</f>
        <v>1.0549128943868598</v>
      </c>
      <c r="K318" s="9" t="str">
        <f t="shared" ca="1" si="43"/>
        <v>买</v>
      </c>
      <c r="L318" s="9">
        <f t="shared" ca="1" si="44"/>
        <v>1.2062665413169715</v>
      </c>
      <c r="M318" s="9">
        <f t="shared" si="45"/>
        <v>1.0640892520295722</v>
      </c>
      <c r="N318" s="9">
        <f t="shared" si="46"/>
        <v>1.0264066920475359</v>
      </c>
      <c r="O318" s="9">
        <f t="shared" si="47"/>
        <v>1.0726283978130813</v>
      </c>
      <c r="P318" s="9">
        <f t="shared" si="48"/>
        <v>1.0815508281842292</v>
      </c>
      <c r="Q318" s="9">
        <f t="shared" si="49"/>
        <v>1.083489424651747</v>
      </c>
    </row>
    <row r="319" spans="1:17" x14ac:dyDescent="0.15">
      <c r="A319" s="1">
        <v>42752</v>
      </c>
      <c r="B319" s="4">
        <f>IFERROR((全价!B319+IF(利息!B319&lt;利息!B318,参数!B$3*100,0))/全价!B318-1,"")</f>
        <v>1.0427991391361857E-3</v>
      </c>
      <c r="C319" s="4">
        <f>IFERROR((全价!C319+IF(利息!C319&lt;利息!C318,参数!C$3*100,0))/全价!C318-1,"")</f>
        <v>-1.5938170350315861E-4</v>
      </c>
      <c r="D319" s="4">
        <f>IFERROR((全价!D319+IF(利息!D319&lt;利息!D318,参数!D$3*100,0))/全价!D318-1,"")</f>
        <v>7.8663687400304383E-4</v>
      </c>
      <c r="E319" s="4">
        <f>IFERROR((全价!E319+IF(利息!E319&lt;利息!E318,参数!E$3*100,0))/全价!E318-1,"")</f>
        <v>-1.4195993084286096E-3</v>
      </c>
      <c r="F319" s="4">
        <f>IFERROR((全价!F319+IF(利息!F319&lt;利息!F318,参数!F$3*100,0))/全价!F318-1,"")</f>
        <v>-1.0551020618199125E-5</v>
      </c>
      <c r="H319" s="3">
        <f t="shared" si="50"/>
        <v>4.798079611785244E-5</v>
      </c>
      <c r="I319" s="9">
        <f t="shared" si="51"/>
        <v>1.0680783847846298</v>
      </c>
      <c r="J319" s="9">
        <f ca="1">IFERROR(AVERAGE(OFFSET(I319,0,0,-参数!B$9,1)),AVERAGE(I$3:I319))</f>
        <v>1.0552437435198596</v>
      </c>
      <c r="K319" s="9" t="str">
        <f t="shared" ca="1" si="43"/>
        <v>买</v>
      </c>
      <c r="L319" s="9">
        <f t="shared" ca="1" si="44"/>
        <v>1.2060742845007375</v>
      </c>
      <c r="M319" s="9">
        <f t="shared" si="45"/>
        <v>1.0651988833855526</v>
      </c>
      <c r="N319" s="9">
        <f t="shared" si="46"/>
        <v>1.0262431016004703</v>
      </c>
      <c r="O319" s="9">
        <f t="shared" si="47"/>
        <v>1.0734721668629039</v>
      </c>
      <c r="P319" s="9">
        <f t="shared" si="48"/>
        <v>1.0800154593765086</v>
      </c>
      <c r="Q319" s="9">
        <f t="shared" si="49"/>
        <v>1.083477992732488</v>
      </c>
    </row>
    <row r="320" spans="1:17" x14ac:dyDescent="0.15">
      <c r="A320" s="1">
        <v>42753</v>
      </c>
      <c r="B320" s="4">
        <f>IFERROR((全价!B320+IF(利息!B320&lt;利息!B319,参数!B$3*100,0))/全价!B319-1,"")</f>
        <v>1.5175891714014345E-3</v>
      </c>
      <c r="C320" s="4">
        <f>IFERROR((全价!C320+IF(利息!C320&lt;利息!C319,参数!C$3*100,0))/全价!C319-1,"")</f>
        <v>8.8980526200255206E-4</v>
      </c>
      <c r="D320" s="4">
        <f>IFERROR((全价!D320+IF(利息!D320&lt;利息!D319,参数!D$3*100,0))/全价!D319-1,"")</f>
        <v>-4.6029333681252282E-6</v>
      </c>
      <c r="E320" s="4">
        <f>IFERROR((全价!E320+IF(利息!E320&lt;利息!E319,参数!E$3*100,0))/全价!E319-1,"")</f>
        <v>1.2031198141386756E-3</v>
      </c>
      <c r="F320" s="4">
        <f>IFERROR((全价!F320+IF(利息!F320&lt;利息!F319,参数!F$3*100,0))/全价!F319-1,"")</f>
        <v>-3.862743670028923E-4</v>
      </c>
      <c r="H320" s="3">
        <f t="shared" si="50"/>
        <v>6.4392738943432894E-4</v>
      </c>
      <c r="I320" s="9">
        <f t="shared" si="51"/>
        <v>1.0687661497106553</v>
      </c>
      <c r="J320" s="9">
        <f ca="1">IFERROR(AVERAGE(OFFSET(I320,0,0,-参数!B$9,1)),AVERAGE(I$3:I320))</f>
        <v>1.0555340275590106</v>
      </c>
      <c r="K320" s="9" t="str">
        <f t="shared" ca="1" si="43"/>
        <v>买</v>
      </c>
      <c r="L320" s="9">
        <f t="shared" ca="1" si="44"/>
        <v>1.2071474557454522</v>
      </c>
      <c r="M320" s="9">
        <f t="shared" si="45"/>
        <v>1.0668154176763673</v>
      </c>
      <c r="N320" s="9">
        <f t="shared" si="46"/>
        <v>1.0271562581123681</v>
      </c>
      <c r="O320" s="9">
        <f t="shared" si="47"/>
        <v>1.0734672257420472</v>
      </c>
      <c r="P320" s="9">
        <f t="shared" si="48"/>
        <v>1.0813148473752605</v>
      </c>
      <c r="Q320" s="9">
        <f t="shared" si="49"/>
        <v>1.0830594729566838</v>
      </c>
    </row>
    <row r="321" spans="1:17" x14ac:dyDescent="0.15">
      <c r="A321" s="1">
        <v>42754</v>
      </c>
      <c r="B321" s="4">
        <f>IFERROR((全价!B321+IF(利息!B321&lt;利息!B320,参数!B$3*100,0))/全价!B320-1,"")</f>
        <v>-1.3356418501112577E-3</v>
      </c>
      <c r="C321" s="4">
        <f>IFERROR((全价!C321+IF(利息!C321&lt;利息!C320,参数!C$3*100,0))/全价!C320-1,"")</f>
        <v>-2.545635410179381E-4</v>
      </c>
      <c r="D321" s="4">
        <f>IFERROR((全价!D321+IF(利息!D321&lt;利息!D320,参数!D$3*100,0))/全价!D320-1,"")</f>
        <v>-4.602954555177341E-6</v>
      </c>
      <c r="E321" s="4">
        <f>IFERROR((全价!E321+IF(利息!E321&lt;利息!E320,参数!E$3*100,0))/全价!E320-1,"")</f>
        <v>7.9835356841928551E-4</v>
      </c>
      <c r="F321" s="4">
        <f>IFERROR((全价!F321+IF(利息!F321&lt;利息!F320,参数!F$3*100,0))/全价!F320-1,"")</f>
        <v>-1.0555209150164835E-5</v>
      </c>
      <c r="H321" s="3">
        <f t="shared" si="50"/>
        <v>-1.614019972830505E-4</v>
      </c>
      <c r="I321" s="9">
        <f t="shared" si="51"/>
        <v>1.0685936487194634</v>
      </c>
      <c r="J321" s="9">
        <f ca="1">IFERROR(AVERAGE(OFFSET(I321,0,0,-参数!B$9,1)),AVERAGE(I$3:I321))</f>
        <v>1.0557937182197188</v>
      </c>
      <c r="K321" s="9" t="str">
        <f t="shared" ca="1" si="43"/>
        <v>买</v>
      </c>
      <c r="L321" s="9">
        <f t="shared" ca="1" si="44"/>
        <v>1.2068401600145868</v>
      </c>
      <c r="M321" s="9">
        <f t="shared" si="45"/>
        <v>1.0653905343581749</v>
      </c>
      <c r="N321" s="9">
        <f t="shared" si="46"/>
        <v>1.0268947815781242</v>
      </c>
      <c r="O321" s="9">
        <f t="shared" si="47"/>
        <v>1.0734622846211908</v>
      </c>
      <c r="P321" s="9">
        <f t="shared" si="48"/>
        <v>1.0821781189422472</v>
      </c>
      <c r="Q321" s="9">
        <f t="shared" si="49"/>
        <v>1.0830480410374246</v>
      </c>
    </row>
    <row r="322" spans="1:17" x14ac:dyDescent="0.15">
      <c r="A322" s="1">
        <v>42755</v>
      </c>
      <c r="B322" s="4">
        <f>IFERROR((全价!B322+IF(利息!B322&lt;利息!B321,参数!B$3*100,0))/全价!B321-1,"")</f>
        <v>1.8027906103676994E-3</v>
      </c>
      <c r="C322" s="4">
        <f>IFERROR((全价!C322+IF(利息!C322&lt;利息!C321,参数!C$3*100,0))/全价!C321-1,"")</f>
        <v>1.3658526393860448E-3</v>
      </c>
      <c r="D322" s="4">
        <f>IFERROR((全价!D322+IF(利息!D322&lt;利息!D321,参数!D$3*100,0))/全价!D321-1,"")</f>
        <v>1.5766545734758886E-3</v>
      </c>
      <c r="E322" s="4">
        <f>IFERROR((全价!E322+IF(利息!E322&lt;利息!E321,参数!E$3*100,0))/全价!E321-1,"")</f>
        <v>1.6037142131588578E-3</v>
      </c>
      <c r="F322" s="4">
        <f>IFERROR((全价!F322+IF(利息!F322&lt;利息!F321,参数!F$3*100,0))/全价!F321-1,"")</f>
        <v>3.6531707024467508E-4</v>
      </c>
      <c r="H322" s="3">
        <f t="shared" si="50"/>
        <v>1.3428658213266332E-3</v>
      </c>
      <c r="I322" s="9">
        <f t="shared" si="51"/>
        <v>1.0700286266072154</v>
      </c>
      <c r="J322" s="9">
        <f ca="1">IFERROR(AVERAGE(OFFSET(I322,0,0,-参数!B$9,1)),AVERAGE(I$3:I322))</f>
        <v>1.0560492502749841</v>
      </c>
      <c r="K322" s="9" t="str">
        <f t="shared" ca="1" si="43"/>
        <v>买</v>
      </c>
      <c r="L322" s="9">
        <f t="shared" ca="1" si="44"/>
        <v>1.2084885258324598</v>
      </c>
      <c r="M322" s="9">
        <f t="shared" si="45"/>
        <v>1.0673112104098905</v>
      </c>
      <c r="N322" s="9">
        <f t="shared" si="46"/>
        <v>1.0282973685259145</v>
      </c>
      <c r="O322" s="9">
        <f t="shared" si="47"/>
        <v>1.0751547638416927</v>
      </c>
      <c r="P322" s="9">
        <f t="shared" si="48"/>
        <v>1.0839136233727644</v>
      </c>
      <c r="Q322" s="9">
        <f t="shared" si="49"/>
        <v>1.0834436969747105</v>
      </c>
    </row>
    <row r="323" spans="1:17" x14ac:dyDescent="0.15">
      <c r="A323" s="1">
        <v>42758</v>
      </c>
      <c r="B323" s="4">
        <f>IFERROR((全价!B323+IF(利息!B323&lt;利息!B322,参数!B$3*100,0))/全价!B322-1,"")</f>
        <v>3.6433332856233847E-4</v>
      </c>
      <c r="C323" s="4">
        <f>IFERROR((全价!C323+IF(利息!C323&lt;利息!C322,参数!C$3*100,0))/全价!C322-1,"")</f>
        <v>1.3313894959758876E-3</v>
      </c>
      <c r="D323" s="4">
        <f>IFERROR((全价!D323+IF(利息!D323&lt;利息!D322,参数!D$3*100,0))/全价!D322-1,"")</f>
        <v>1.6636542107968388E-3</v>
      </c>
      <c r="E323" s="4">
        <f>IFERROR((全价!E323+IF(利息!E323&lt;利息!E322,参数!E$3*100,0))/全价!E322-1,"")</f>
        <v>1.8863764761001267E-3</v>
      </c>
      <c r="F323" s="4">
        <f>IFERROR((全价!F323+IF(利息!F323&lt;利息!F322,参数!F$3*100,0))/全价!F322-1,"")</f>
        <v>-1.055223799165983E-2</v>
      </c>
      <c r="H323" s="3">
        <f t="shared" si="50"/>
        <v>-1.0612968960449277E-3</v>
      </c>
      <c r="I323" s="9">
        <f t="shared" si="51"/>
        <v>1.068893008547118</v>
      </c>
      <c r="J323" s="9">
        <f ca="1">IFERROR(AVERAGE(OFFSET(I323,0,0,-参数!B$9,1)),AVERAGE(I$3:I323))</f>
        <v>1.0563089235317189</v>
      </c>
      <c r="K323" s="9" t="str">
        <f t="shared" ca="1" si="43"/>
        <v>买</v>
      </c>
      <c r="L323" s="9">
        <f t="shared" ca="1" si="44"/>
        <v>1.2100974947617604</v>
      </c>
      <c r="M323" s="9">
        <f t="shared" si="45"/>
        <v>1.067700067455791</v>
      </c>
      <c r="N323" s="9">
        <f t="shared" si="46"/>
        <v>1.0296664328411096</v>
      </c>
      <c r="O323" s="9">
        <f t="shared" si="47"/>
        <v>1.0769434495918162</v>
      </c>
      <c r="P323" s="9">
        <f t="shared" si="48"/>
        <v>1.0859582925340192</v>
      </c>
      <c r="Q323" s="9">
        <f t="shared" si="49"/>
        <v>1.0720109412336696</v>
      </c>
    </row>
    <row r="324" spans="1:17" x14ac:dyDescent="0.15">
      <c r="A324" s="1">
        <v>42759</v>
      </c>
      <c r="B324" s="4">
        <f>IFERROR((全价!B324+IF(利息!B324&lt;利息!B323,参数!B$3*100,0))/全价!B323-1,"")</f>
        <v>1.9887956275110863E-3</v>
      </c>
      <c r="C324" s="4">
        <f>IFERROR((全价!C324+IF(利息!C324&lt;利息!C323,参数!C$3*100,0))/全价!C323-1,"")</f>
        <v>1.1720443970417715E-3</v>
      </c>
      <c r="D324" s="4">
        <f>IFERROR((全价!D324+IF(利息!D324&lt;利息!D323,参数!D$3*100,0))/全价!D323-1,"")</f>
        <v>1.2760307024646256E-3</v>
      </c>
      <c r="E324" s="4">
        <f>IFERROR((全价!E324+IF(利息!E324&lt;利息!E323,参数!E$3*100,0))/全价!E323-1,"")</f>
        <v>8.9533887407333701E-4</v>
      </c>
      <c r="F324" s="4">
        <f>IFERROR((全价!F324+IF(利息!F324&lt;利息!F323,参数!F$3*100,0))/全价!F323-1,"")</f>
        <v>7.4882052314451109E-4</v>
      </c>
      <c r="H324" s="3">
        <f t="shared" si="50"/>
        <v>1.2162060248470663E-3</v>
      </c>
      <c r="I324" s="9">
        <f t="shared" si="51"/>
        <v>1.0701930026640298</v>
      </c>
      <c r="J324" s="9">
        <f ca="1">IFERROR(AVERAGE(OFFSET(I324,0,0,-参数!B$9,1)),AVERAGE(I$3:I324))</f>
        <v>1.0565796785369423</v>
      </c>
      <c r="K324" s="9" t="str">
        <f t="shared" ref="K324:K327" ca="1" si="52">IF(I324&gt;J324,"买","卖")</f>
        <v>买</v>
      </c>
      <c r="L324" s="9">
        <f t="shared" ca="1" si="44"/>
        <v>1.2115157827503702</v>
      </c>
      <c r="M324" s="9">
        <f t="shared" si="45"/>
        <v>1.0698235046814404</v>
      </c>
      <c r="N324" s="9">
        <f t="shared" si="46"/>
        <v>1.030873247614543</v>
      </c>
      <c r="O324" s="9">
        <f t="shared" si="47"/>
        <v>1.0783176624983135</v>
      </c>
      <c r="P324" s="9">
        <f t="shared" si="48"/>
        <v>1.0869305932089472</v>
      </c>
      <c r="Q324" s="9">
        <f t="shared" si="49"/>
        <v>1.0728136850275007</v>
      </c>
    </row>
    <row r="325" spans="1:17" x14ac:dyDescent="0.15">
      <c r="A325" s="1">
        <v>42760</v>
      </c>
      <c r="B325" s="4">
        <f>IFERROR((全价!B325+IF(利息!B325&lt;利息!B324,参数!B$3*100,0))/全价!B324-1,"")</f>
        <v>1.8900843268392364E-3</v>
      </c>
      <c r="C325" s="4">
        <f>IFERROR((全价!C325+IF(利息!C325&lt;利息!C324,参数!C$3*100,0))/全价!C324-1,"")</f>
        <v>3.1608152562023761E-4</v>
      </c>
      <c r="D325" s="4">
        <f>IFERROR((全价!D325+IF(利息!D325&lt;利息!D324,参数!D$3*100,0))/全价!D324-1,"")</f>
        <v>3.889521419053743E-4</v>
      </c>
      <c r="E325" s="4">
        <f>IFERROR((全价!E325+IF(利息!E325&lt;利息!E324,参数!E$3*100,0))/全价!E324-1,"")</f>
        <v>-1.0855376159391028E-4</v>
      </c>
      <c r="F325" s="4">
        <f>IFERROR((全价!F325+IF(利息!F325&lt;利息!F324,参数!F$3*100,0))/全价!F324-1,"")</f>
        <v>-1.0656015502652494E-5</v>
      </c>
      <c r="H325" s="3">
        <f t="shared" si="50"/>
        <v>4.9518164345365714E-4</v>
      </c>
      <c r="I325" s="9">
        <f t="shared" si="51"/>
        <v>1.0707229425939018</v>
      </c>
      <c r="J325" s="9">
        <f ca="1">IFERROR(AVERAGE(OFFSET(I325,0,0,-参数!B$9,1)),AVERAGE(I$3:I325))</f>
        <v>1.0568290306526835</v>
      </c>
      <c r="K325" s="9" t="str">
        <f t="shared" ca="1" si="52"/>
        <v>买</v>
      </c>
      <c r="L325" s="9">
        <f t="shared" ref="L325:L327" ca="1" si="53">L324*(1+IF(K324="卖",E325,C325))</f>
        <v>1.2118987205072949</v>
      </c>
      <c r="M325" s="9">
        <f t="shared" si="45"/>
        <v>1.071845561320123</v>
      </c>
      <c r="N325" s="9">
        <f t="shared" si="46"/>
        <v>1.0311990876033701</v>
      </c>
      <c r="O325" s="9">
        <f t="shared" si="47"/>
        <v>1.0787370764627966</v>
      </c>
      <c r="P325" s="9">
        <f t="shared" si="48"/>
        <v>1.0868126028044629</v>
      </c>
      <c r="Q325" s="9">
        <f t="shared" si="49"/>
        <v>1.0728022531082417</v>
      </c>
    </row>
    <row r="326" spans="1:17" x14ac:dyDescent="0.15">
      <c r="A326" s="1">
        <v>42761</v>
      </c>
      <c r="B326" s="4">
        <f>IFERROR((全价!B326+IF(利息!B326&lt;利息!B325,参数!B$3*100,0))/全价!B325-1,"")</f>
        <v>3.3052946907974334E-3</v>
      </c>
      <c r="C326" s="4">
        <f>IFERROR((全价!C326+IF(利息!C326&lt;利息!C325,参数!C$3*100,0))/全价!C325-1,"")</f>
        <v>2.3093967481198074E-3</v>
      </c>
      <c r="D326" s="4">
        <f>IFERROR((全价!D326+IF(利息!D326&lt;利息!D325,参数!D$3*100,0))/全价!D325-1,"")</f>
        <v>1.2739090335183167E-3</v>
      </c>
      <c r="E326" s="4">
        <f>IFERROR((全价!E326+IF(利息!E326&lt;利息!E325,参数!E$3*100,0))/全价!E325-1,"")</f>
        <v>2.4997560710817712E-3</v>
      </c>
      <c r="F326" s="4">
        <f>IFERROR((全价!F326+IF(利息!F326&lt;利息!F325,参数!F$3*100,0))/全价!F325-1,"")</f>
        <v>-2.9525274648734001E-4</v>
      </c>
      <c r="H326" s="3">
        <f t="shared" si="50"/>
        <v>1.8186207594059977E-3</v>
      </c>
      <c r="I326" s="9">
        <f t="shared" si="51"/>
        <v>1.0726701815648754</v>
      </c>
      <c r="J326" s="9">
        <f ca="1">IFERROR(AVERAGE(OFFSET(I326,0,0,-参数!B$9,1)),AVERAGE(I$3:I326))</f>
        <v>1.0571205181903103</v>
      </c>
      <c r="K326" s="9" t="str">
        <f t="shared" ca="1" si="52"/>
        <v>买</v>
      </c>
      <c r="L326" s="9">
        <f t="shared" ca="1" si="53"/>
        <v>1.214697475471485</v>
      </c>
      <c r="M326" s="9">
        <f t="shared" si="45"/>
        <v>1.0753883267633091</v>
      </c>
      <c r="N326" s="9">
        <f t="shared" si="46"/>
        <v>1.0335805354229455</v>
      </c>
      <c r="O326" s="9">
        <f t="shared" si="47"/>
        <v>1.0801112893692937</v>
      </c>
      <c r="P326" s="9">
        <f t="shared" si="48"/>
        <v>1.0895293692064516</v>
      </c>
      <c r="Q326" s="9">
        <f t="shared" si="49"/>
        <v>1.0724855052965738</v>
      </c>
    </row>
    <row r="327" spans="1:17" x14ac:dyDescent="0.15">
      <c r="A327" s="1">
        <v>42769</v>
      </c>
      <c r="B327" s="4">
        <f>IFERROR((全价!B327+IF(利息!B327&lt;利息!B326,参数!B$3*100,0))/全价!B326-1,"")</f>
        <v>1.5613235994902386E-3</v>
      </c>
      <c r="C327" s="4">
        <f>IFERROR((全价!C327+IF(利息!C327&lt;利息!C326,参数!C$3*100,0))/全价!C326-1,"")</f>
        <v>3.43795082562659E-4</v>
      </c>
      <c r="D327" s="4">
        <f>IFERROR((全价!D327+IF(利息!D327&lt;利息!D326,参数!D$3*100,0))/全价!D326-1,"")</f>
        <v>3.5628376656537952E-4</v>
      </c>
      <c r="E327" s="4">
        <f>IFERROR((全价!E327+IF(利息!E327&lt;利息!E326,参数!E$3*100,0))/全价!E326-1,"")</f>
        <v>1.435249283746165E-3</v>
      </c>
      <c r="F327" s="4">
        <f>IFERROR((全价!F327+IF(利息!F327&lt;利息!F326,参数!F$3*100,0))/全价!F326-1,"")</f>
        <v>-3.6995488006374977E-4</v>
      </c>
      <c r="H327" s="3">
        <f t="shared" si="50"/>
        <v>6.6533937046013851E-4</v>
      </c>
      <c r="I327" s="9">
        <f t="shared" si="51"/>
        <v>1.0733838712681891</v>
      </c>
      <c r="J327" s="9">
        <f ca="1">IFERROR(AVERAGE(OFFSET(I327,0,0,-参数!B$9,1)),AVERAGE(I$3:I327))</f>
        <v>1.057400042186448</v>
      </c>
      <c r="K327" s="9" t="str">
        <f t="shared" ca="1" si="52"/>
        <v>买</v>
      </c>
      <c r="L327" s="9">
        <f t="shared" ca="1" si="53"/>
        <v>1.2151150824903534</v>
      </c>
      <c r="M327" s="9">
        <f t="shared" si="45"/>
        <v>1.0770673559365009</v>
      </c>
      <c r="N327" s="9">
        <f t="shared" si="46"/>
        <v>1.0339358753284564</v>
      </c>
      <c r="O327" s="9">
        <f t="shared" si="47"/>
        <v>1.0804961154877799</v>
      </c>
      <c r="P327" s="9">
        <f t="shared" si="48"/>
        <v>1.0910931154532255</v>
      </c>
      <c r="Q327" s="9">
        <f t="shared" si="49"/>
        <v>1.0720887340500918</v>
      </c>
    </row>
  </sheetData>
  <autoFilter ref="A2:F248"/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7"/>
  <sheetViews>
    <sheetView topLeftCell="AD1" workbookViewId="0">
      <pane ySplit="2" topLeftCell="A305" activePane="bottomLeft" state="frozen"/>
      <selection activeCell="K1" sqref="K1"/>
      <selection pane="bottomLeft" activeCell="AN3" sqref="AN3:AN327"/>
    </sheetView>
  </sheetViews>
  <sheetFormatPr defaultRowHeight="13.5" x14ac:dyDescent="0.15"/>
  <cols>
    <col min="1" max="4" width="11.5" style="1" customWidth="1"/>
    <col min="10" max="10" width="11.5" style="1" customWidth="1"/>
    <col min="11" max="13" width="10.5" bestFit="1" customWidth="1"/>
    <col min="19" max="19" width="11.5" style="1" customWidth="1"/>
    <col min="20" max="22" width="11.625" bestFit="1" customWidth="1"/>
    <col min="24" max="24" width="9.5" style="6" bestFit="1" customWidth="1"/>
    <col min="25" max="25" width="9.125" style="6" bestFit="1" customWidth="1"/>
    <col min="26" max="26" width="9.5" style="6" bestFit="1" customWidth="1"/>
    <col min="28" max="28" width="11.5" style="1" customWidth="1"/>
    <col min="29" max="30" width="10.5" bestFit="1" customWidth="1"/>
    <col min="31" max="31" width="10.5" customWidth="1"/>
    <col min="37" max="37" width="11.5" style="1" customWidth="1"/>
    <col min="38" max="39" width="9.5" bestFit="1" customWidth="1"/>
  </cols>
  <sheetData>
    <row r="1" spans="1:42" x14ac:dyDescent="0.15">
      <c r="A1" s="1">
        <v>124161</v>
      </c>
      <c r="E1">
        <v>124161</v>
      </c>
      <c r="J1">
        <v>124815</v>
      </c>
      <c r="N1">
        <v>124815</v>
      </c>
      <c r="S1" s="1" t="s">
        <v>0</v>
      </c>
      <c r="W1">
        <v>124977</v>
      </c>
      <c r="AB1" s="1" t="s">
        <v>0</v>
      </c>
      <c r="AF1">
        <v>127053</v>
      </c>
      <c r="AK1" s="1" t="s">
        <v>0</v>
      </c>
      <c r="AN1">
        <v>127099</v>
      </c>
    </row>
    <row r="2" spans="1:42" x14ac:dyDescent="0.15">
      <c r="A2" s="1" t="s">
        <v>11</v>
      </c>
      <c r="E2" t="s">
        <v>2</v>
      </c>
      <c r="J2" t="s">
        <v>12</v>
      </c>
      <c r="N2" t="s">
        <v>12</v>
      </c>
      <c r="S2" s="1" t="s">
        <v>1</v>
      </c>
      <c r="W2" t="s">
        <v>13</v>
      </c>
      <c r="AB2" s="1" t="s">
        <v>1</v>
      </c>
      <c r="AF2" t="s">
        <v>14</v>
      </c>
      <c r="AK2" s="1" t="s">
        <v>1</v>
      </c>
      <c r="AN2" t="s">
        <v>15</v>
      </c>
    </row>
    <row r="3" spans="1:42" x14ac:dyDescent="0.15">
      <c r="A3" s="1">
        <v>42277</v>
      </c>
      <c r="B3" s="1">
        <v>42404</v>
      </c>
      <c r="C3" s="1">
        <v>42770</v>
      </c>
      <c r="D3" s="1">
        <v>43135</v>
      </c>
      <c r="E3" s="2">
        <f>全价!B3</f>
        <v>106.26958904109588</v>
      </c>
      <c r="F3">
        <f>-7.1</f>
        <v>-7.1</v>
      </c>
      <c r="G3">
        <v>-7.1</v>
      </c>
      <c r="H3">
        <f>-107.1</f>
        <v>-107.1</v>
      </c>
      <c r="J3" s="1">
        <v>42277</v>
      </c>
      <c r="K3" s="1">
        <v>42546</v>
      </c>
      <c r="L3" s="1">
        <v>42915</v>
      </c>
      <c r="M3" s="1">
        <v>43280</v>
      </c>
      <c r="N3" s="2">
        <f>全价!C3</f>
        <v>111.75890410958904</v>
      </c>
      <c r="O3">
        <v>-8.5</v>
      </c>
      <c r="P3">
        <v>-8.5</v>
      </c>
      <c r="Q3">
        <v>-108.5</v>
      </c>
      <c r="S3" s="1">
        <v>42277</v>
      </c>
      <c r="T3" s="1">
        <v>42293</v>
      </c>
      <c r="U3" s="1">
        <v>42659</v>
      </c>
      <c r="V3" s="1">
        <v>43024</v>
      </c>
      <c r="W3" s="2">
        <f>全价!D3</f>
        <v>108.11745205479451</v>
      </c>
      <c r="X3" s="7">
        <v>-7.13</v>
      </c>
      <c r="Y3" s="7">
        <v>-7.13</v>
      </c>
      <c r="Z3" s="7">
        <v>-107.13</v>
      </c>
      <c r="AB3" s="1">
        <v>42277</v>
      </c>
      <c r="AC3" s="1">
        <v>42384</v>
      </c>
      <c r="AD3" s="1">
        <v>42750</v>
      </c>
      <c r="AE3" s="1"/>
      <c r="AF3" s="2">
        <f>全价!E3</f>
        <v>105.07794520547945</v>
      </c>
      <c r="AG3">
        <v>-7</v>
      </c>
      <c r="AH3">
        <v>-107</v>
      </c>
      <c r="AK3" s="1">
        <v>42277</v>
      </c>
      <c r="AL3" s="1">
        <v>42406</v>
      </c>
      <c r="AM3" s="1">
        <v>42772</v>
      </c>
      <c r="AN3" s="2">
        <f>全价!F3</f>
        <v>105.25490410958903</v>
      </c>
      <c r="AO3">
        <v>-6.89</v>
      </c>
      <c r="AP3">
        <v>-106.89</v>
      </c>
    </row>
    <row r="4" spans="1:42" x14ac:dyDescent="0.15">
      <c r="A4" s="1">
        <v>42285</v>
      </c>
      <c r="B4" s="1">
        <v>42404</v>
      </c>
      <c r="C4" s="1">
        <v>42770</v>
      </c>
      <c r="D4" s="1">
        <v>43135</v>
      </c>
      <c r="E4" s="2">
        <f>全价!B4</f>
        <v>106.18520547945207</v>
      </c>
      <c r="F4">
        <f t="shared" ref="F4:F67" si="0">-7.1</f>
        <v>-7.1</v>
      </c>
      <c r="G4">
        <v>-7.1</v>
      </c>
      <c r="H4">
        <f t="shared" ref="H4:H67" si="1">-107.1</f>
        <v>-107.1</v>
      </c>
      <c r="J4" s="1">
        <v>42285</v>
      </c>
      <c r="K4" s="1">
        <v>42546</v>
      </c>
      <c r="L4" s="1">
        <v>42915</v>
      </c>
      <c r="M4" s="1">
        <v>43280</v>
      </c>
      <c r="N4" s="2">
        <f>全价!C4</f>
        <v>111.94520547945206</v>
      </c>
      <c r="O4">
        <v>-8.5</v>
      </c>
      <c r="P4">
        <v>-8.5</v>
      </c>
      <c r="Q4">
        <v>-108.5</v>
      </c>
      <c r="S4" s="1">
        <v>42285</v>
      </c>
      <c r="T4" s="1">
        <v>42293</v>
      </c>
      <c r="U4" s="1">
        <v>42659</v>
      </c>
      <c r="V4" s="1">
        <v>43024</v>
      </c>
      <c r="W4" s="2">
        <f>全价!D4</f>
        <v>107.97372602739726</v>
      </c>
      <c r="X4" s="7">
        <v>-7.13</v>
      </c>
      <c r="Y4" s="7">
        <v>-7.13</v>
      </c>
      <c r="Z4" s="7">
        <v>-107.13</v>
      </c>
      <c r="AB4" s="1">
        <v>42285</v>
      </c>
      <c r="AC4" s="1">
        <v>42384</v>
      </c>
      <c r="AD4" s="1">
        <v>42750</v>
      </c>
      <c r="AE4" s="1"/>
      <c r="AF4" s="2">
        <f>全价!E4</f>
        <v>105.2313698630137</v>
      </c>
      <c r="AG4">
        <v>-7</v>
      </c>
      <c r="AH4">
        <v>-107</v>
      </c>
      <c r="AK4" s="1">
        <v>42285</v>
      </c>
      <c r="AL4" s="1">
        <v>42406</v>
      </c>
      <c r="AM4" s="1">
        <v>42772</v>
      </c>
      <c r="AN4" s="2">
        <f>全价!F4</f>
        <v>104.59591780821917</v>
      </c>
      <c r="AO4">
        <v>-6.89</v>
      </c>
      <c r="AP4">
        <v>-106.89</v>
      </c>
    </row>
    <row r="5" spans="1:42" x14ac:dyDescent="0.15">
      <c r="A5" s="1">
        <v>42286</v>
      </c>
      <c r="B5" s="1">
        <v>42404</v>
      </c>
      <c r="C5" s="1">
        <v>42770</v>
      </c>
      <c r="D5" s="1">
        <v>43135</v>
      </c>
      <c r="E5" s="2">
        <f>全价!B5</f>
        <v>106.20465753424658</v>
      </c>
      <c r="F5">
        <f t="shared" si="0"/>
        <v>-7.1</v>
      </c>
      <c r="G5">
        <v>-7.1</v>
      </c>
      <c r="H5">
        <f t="shared" si="1"/>
        <v>-107.1</v>
      </c>
      <c r="J5" s="1">
        <v>42286</v>
      </c>
      <c r="K5" s="1">
        <v>42546</v>
      </c>
      <c r="L5" s="1">
        <v>42915</v>
      </c>
      <c r="M5" s="1">
        <v>43280</v>
      </c>
      <c r="N5" s="2">
        <f>全价!C5</f>
        <v>111.46849315068494</v>
      </c>
      <c r="O5">
        <v>-8.5</v>
      </c>
      <c r="P5">
        <v>-8.5</v>
      </c>
      <c r="Q5">
        <v>-108.5</v>
      </c>
      <c r="S5" s="1">
        <v>42286</v>
      </c>
      <c r="T5" s="1">
        <v>42293</v>
      </c>
      <c r="U5" s="1">
        <v>42659</v>
      </c>
      <c r="V5" s="1">
        <v>43024</v>
      </c>
      <c r="W5" s="2">
        <f>全价!D5</f>
        <v>107.80326027397261</v>
      </c>
      <c r="X5" s="7">
        <v>-7.13</v>
      </c>
      <c r="Y5" s="7">
        <v>-7.13</v>
      </c>
      <c r="Z5" s="7">
        <v>-107.13</v>
      </c>
      <c r="AB5" s="1">
        <v>42286</v>
      </c>
      <c r="AC5" s="1">
        <v>42384</v>
      </c>
      <c r="AD5" s="1">
        <v>42750</v>
      </c>
      <c r="AE5" s="1"/>
      <c r="AF5" s="2">
        <f>全价!E5</f>
        <v>105.25054794520548</v>
      </c>
      <c r="AG5">
        <v>-7</v>
      </c>
      <c r="AH5">
        <v>-107</v>
      </c>
      <c r="AK5" s="1">
        <v>42286</v>
      </c>
      <c r="AL5" s="1">
        <v>42406</v>
      </c>
      <c r="AM5" s="1">
        <v>42772</v>
      </c>
      <c r="AN5" s="2">
        <f>全价!F5</f>
        <v>104.77479452054796</v>
      </c>
      <c r="AO5">
        <v>-6.89</v>
      </c>
      <c r="AP5">
        <v>-106.89</v>
      </c>
    </row>
    <row r="6" spans="1:42" x14ac:dyDescent="0.15">
      <c r="A6" s="1">
        <v>42289</v>
      </c>
      <c r="B6" s="1">
        <v>42404</v>
      </c>
      <c r="C6" s="1">
        <v>42770</v>
      </c>
      <c r="D6" s="1">
        <v>43135</v>
      </c>
      <c r="E6" s="2">
        <f>全价!B6</f>
        <v>106.42301369863014</v>
      </c>
      <c r="F6">
        <f t="shared" si="0"/>
        <v>-7.1</v>
      </c>
      <c r="G6">
        <v>-7.1</v>
      </c>
      <c r="H6">
        <f t="shared" si="1"/>
        <v>-107.1</v>
      </c>
      <c r="J6" s="1">
        <v>42289</v>
      </c>
      <c r="K6" s="1">
        <v>42546</v>
      </c>
      <c r="L6" s="1">
        <v>42915</v>
      </c>
      <c r="M6" s="1">
        <v>43280</v>
      </c>
      <c r="N6" s="2">
        <f>全价!C6</f>
        <v>111.53835616438356</v>
      </c>
      <c r="O6">
        <v>-8.5</v>
      </c>
      <c r="P6">
        <v>-8.5</v>
      </c>
      <c r="Q6">
        <v>-108.5</v>
      </c>
      <c r="S6" s="1">
        <v>42289</v>
      </c>
      <c r="T6" s="1">
        <v>42293</v>
      </c>
      <c r="U6" s="1">
        <v>42659</v>
      </c>
      <c r="V6" s="1">
        <v>43024</v>
      </c>
      <c r="W6" s="2">
        <f>全价!D6</f>
        <v>107.66186301369864</v>
      </c>
      <c r="X6" s="7">
        <v>-7.13</v>
      </c>
      <c r="Y6" s="7">
        <v>-7.13</v>
      </c>
      <c r="Z6" s="7">
        <v>-107.13</v>
      </c>
      <c r="AB6" s="1">
        <v>42289</v>
      </c>
      <c r="AC6" s="1">
        <v>42384</v>
      </c>
      <c r="AD6" s="1">
        <v>42750</v>
      </c>
      <c r="AE6" s="1"/>
      <c r="AF6" s="2">
        <f>全价!E6</f>
        <v>105.30808219178081</v>
      </c>
      <c r="AG6">
        <v>-7</v>
      </c>
      <c r="AH6">
        <v>-107</v>
      </c>
      <c r="AK6" s="1">
        <v>42289</v>
      </c>
      <c r="AL6" s="1">
        <v>42406</v>
      </c>
      <c r="AM6" s="1">
        <v>42772</v>
      </c>
      <c r="AN6" s="2">
        <f>全价!F6</f>
        <v>104.71142465753425</v>
      </c>
      <c r="AO6">
        <v>-6.89</v>
      </c>
      <c r="AP6">
        <v>-106.89</v>
      </c>
    </row>
    <row r="7" spans="1:42" x14ac:dyDescent="0.15">
      <c r="A7" s="1">
        <v>42290</v>
      </c>
      <c r="B7" s="1">
        <v>42404</v>
      </c>
      <c r="C7" s="1">
        <v>42770</v>
      </c>
      <c r="D7" s="1">
        <v>43135</v>
      </c>
      <c r="E7" s="2">
        <f>全价!B7</f>
        <v>106.29246575342465</v>
      </c>
      <c r="F7">
        <f t="shared" si="0"/>
        <v>-7.1</v>
      </c>
      <c r="G7">
        <v>-7.1</v>
      </c>
      <c r="H7">
        <f t="shared" si="1"/>
        <v>-107.1</v>
      </c>
      <c r="J7" s="1">
        <v>42290</v>
      </c>
      <c r="K7" s="1">
        <v>42546</v>
      </c>
      <c r="L7" s="1">
        <v>42915</v>
      </c>
      <c r="M7" s="1">
        <v>43280</v>
      </c>
      <c r="N7" s="2">
        <f>全价!C7</f>
        <v>111.56164383561644</v>
      </c>
      <c r="O7">
        <v>-8.5</v>
      </c>
      <c r="P7">
        <v>-8.5</v>
      </c>
      <c r="Q7">
        <v>-108.5</v>
      </c>
      <c r="S7" s="1">
        <v>42290</v>
      </c>
      <c r="T7" s="1">
        <v>42293</v>
      </c>
      <c r="U7" s="1">
        <v>42659</v>
      </c>
      <c r="V7" s="1">
        <v>43024</v>
      </c>
      <c r="W7" s="2">
        <f>全价!D7</f>
        <v>107.76139726027397</v>
      </c>
      <c r="X7" s="7">
        <v>-7.13</v>
      </c>
      <c r="Y7" s="7">
        <v>-7.13</v>
      </c>
      <c r="Z7" s="7">
        <v>-107.13</v>
      </c>
      <c r="AB7" s="1">
        <v>42290</v>
      </c>
      <c r="AC7" s="1">
        <v>42384</v>
      </c>
      <c r="AD7" s="1">
        <v>42750</v>
      </c>
      <c r="AE7" s="1"/>
      <c r="AF7" s="2">
        <f>全价!E7</f>
        <v>105.3272602739726</v>
      </c>
      <c r="AG7">
        <v>-7</v>
      </c>
      <c r="AH7">
        <v>-107</v>
      </c>
      <c r="AK7" s="1">
        <v>42290</v>
      </c>
      <c r="AL7" s="1">
        <v>42406</v>
      </c>
      <c r="AM7" s="1">
        <v>42772</v>
      </c>
      <c r="AN7" s="2">
        <f>全价!F7</f>
        <v>104.90030136986302</v>
      </c>
      <c r="AO7">
        <v>-6.89</v>
      </c>
      <c r="AP7">
        <v>-106.89</v>
      </c>
    </row>
    <row r="8" spans="1:42" x14ac:dyDescent="0.15">
      <c r="A8" s="1">
        <v>42291</v>
      </c>
      <c r="B8" s="1">
        <v>42404</v>
      </c>
      <c r="C8" s="1">
        <v>42770</v>
      </c>
      <c r="D8" s="1">
        <v>43135</v>
      </c>
      <c r="E8" s="2">
        <f>全价!B8</f>
        <v>106.43191780821918</v>
      </c>
      <c r="F8">
        <f t="shared" si="0"/>
        <v>-7.1</v>
      </c>
      <c r="G8">
        <v>-7.1</v>
      </c>
      <c r="H8">
        <f t="shared" si="1"/>
        <v>-107.1</v>
      </c>
      <c r="J8" s="1">
        <v>42291</v>
      </c>
      <c r="K8" s="1">
        <v>42546</v>
      </c>
      <c r="L8" s="1">
        <v>42915</v>
      </c>
      <c r="M8" s="1">
        <v>43280</v>
      </c>
      <c r="N8" s="2">
        <f>全价!C8</f>
        <v>111.58493150684932</v>
      </c>
      <c r="O8">
        <v>-8.5</v>
      </c>
      <c r="P8">
        <v>-8.5</v>
      </c>
      <c r="Q8">
        <v>-108.5</v>
      </c>
      <c r="S8" s="1">
        <v>42291</v>
      </c>
      <c r="T8" s="1">
        <v>42293</v>
      </c>
      <c r="U8" s="1">
        <v>42659</v>
      </c>
      <c r="V8" s="1">
        <v>43024</v>
      </c>
      <c r="W8" s="2">
        <f>全价!D8</f>
        <v>107.75093150684931</v>
      </c>
      <c r="X8" s="7">
        <v>-7.13</v>
      </c>
      <c r="Y8" s="7">
        <v>-7.13</v>
      </c>
      <c r="Z8" s="7">
        <v>-107.13</v>
      </c>
      <c r="AB8" s="1">
        <v>42291</v>
      </c>
      <c r="AC8" s="1">
        <v>42384</v>
      </c>
      <c r="AD8" s="1">
        <v>42750</v>
      </c>
      <c r="AE8" s="1"/>
      <c r="AF8" s="2">
        <f>全价!E8</f>
        <v>105.34643835616438</v>
      </c>
      <c r="AG8">
        <v>-7</v>
      </c>
      <c r="AH8">
        <v>-107</v>
      </c>
      <c r="AK8" s="1">
        <v>42291</v>
      </c>
      <c r="AL8" s="1">
        <v>42406</v>
      </c>
      <c r="AM8" s="1">
        <v>42772</v>
      </c>
      <c r="AN8" s="2">
        <f>全价!F8</f>
        <v>105.01917808219179</v>
      </c>
      <c r="AO8">
        <v>-6.89</v>
      </c>
      <c r="AP8">
        <v>-106.89</v>
      </c>
    </row>
    <row r="9" spans="1:42" x14ac:dyDescent="0.15">
      <c r="A9" s="1">
        <v>42292</v>
      </c>
      <c r="B9" s="1">
        <v>42404</v>
      </c>
      <c r="C9" s="1">
        <v>42770</v>
      </c>
      <c r="D9" s="1">
        <v>43135</v>
      </c>
      <c r="E9" s="2">
        <f>全价!B9</f>
        <v>106.4513698630137</v>
      </c>
      <c r="F9">
        <f t="shared" si="0"/>
        <v>-7.1</v>
      </c>
      <c r="G9">
        <v>-7.1</v>
      </c>
      <c r="H9">
        <f t="shared" si="1"/>
        <v>-107.1</v>
      </c>
      <c r="J9" s="1">
        <v>42292</v>
      </c>
      <c r="K9" s="1">
        <v>42546</v>
      </c>
      <c r="L9" s="1">
        <v>42915</v>
      </c>
      <c r="M9" s="1">
        <v>43280</v>
      </c>
      <c r="N9" s="2">
        <f>全价!C9</f>
        <v>114.10821917808219</v>
      </c>
      <c r="O9">
        <v>-8.5</v>
      </c>
      <c r="P9">
        <v>-8.5</v>
      </c>
      <c r="Q9">
        <v>-108.5</v>
      </c>
      <c r="S9" s="1">
        <v>42292</v>
      </c>
      <c r="T9" s="1">
        <v>42293</v>
      </c>
      <c r="U9" s="1">
        <v>42659</v>
      </c>
      <c r="V9" s="1">
        <v>43024</v>
      </c>
      <c r="W9" s="2">
        <f>全价!D9</f>
        <v>108.20046575342467</v>
      </c>
      <c r="X9" s="7">
        <v>-7.13</v>
      </c>
      <c r="Y9" s="7">
        <v>-7.13</v>
      </c>
      <c r="Z9" s="7">
        <v>-107.13</v>
      </c>
      <c r="AB9" s="1">
        <v>42292</v>
      </c>
      <c r="AC9" s="1">
        <v>42384</v>
      </c>
      <c r="AD9" s="1">
        <v>42750</v>
      </c>
      <c r="AE9" s="1"/>
      <c r="AF9" s="2">
        <f>全价!E9</f>
        <v>105.36561643835616</v>
      </c>
      <c r="AG9">
        <v>-7</v>
      </c>
      <c r="AH9">
        <v>-107</v>
      </c>
      <c r="AK9" s="1">
        <v>42292</v>
      </c>
      <c r="AL9" s="1">
        <v>42406</v>
      </c>
      <c r="AM9" s="1">
        <v>42772</v>
      </c>
      <c r="AN9" s="2">
        <f>全价!F9</f>
        <v>105.03805479452055</v>
      </c>
      <c r="AO9">
        <v>-6.89</v>
      </c>
      <c r="AP9">
        <v>-106.89</v>
      </c>
    </row>
    <row r="10" spans="1:42" x14ac:dyDescent="0.15">
      <c r="A10" s="1">
        <v>42293</v>
      </c>
      <c r="B10" s="1">
        <v>42404</v>
      </c>
      <c r="C10" s="1">
        <v>42770</v>
      </c>
      <c r="D10" s="1">
        <v>43135</v>
      </c>
      <c r="E10" s="2">
        <f>全价!B10</f>
        <v>106.43082191780822</v>
      </c>
      <c r="F10">
        <f t="shared" si="0"/>
        <v>-7.1</v>
      </c>
      <c r="G10">
        <v>-7.1</v>
      </c>
      <c r="H10">
        <f t="shared" si="1"/>
        <v>-107.1</v>
      </c>
      <c r="J10" s="1">
        <v>42293</v>
      </c>
      <c r="K10" s="1">
        <v>42546</v>
      </c>
      <c r="L10" s="1">
        <v>42915</v>
      </c>
      <c r="M10" s="1">
        <v>43280</v>
      </c>
      <c r="N10" s="2">
        <f>全价!C10</f>
        <v>112.63150684931507</v>
      </c>
      <c r="O10">
        <v>-8.5</v>
      </c>
      <c r="P10">
        <v>-8.5</v>
      </c>
      <c r="Q10">
        <v>-108.5</v>
      </c>
      <c r="S10" s="1">
        <v>42293</v>
      </c>
      <c r="T10" s="1">
        <v>42659</v>
      </c>
      <c r="U10" s="1">
        <v>43024</v>
      </c>
      <c r="V10" s="1"/>
      <c r="W10" s="2">
        <f>全价!D10</f>
        <v>101.37</v>
      </c>
      <c r="X10" s="7">
        <v>-7.13</v>
      </c>
      <c r="Y10" s="7">
        <v>-107.13</v>
      </c>
      <c r="Z10" s="7"/>
      <c r="AB10" s="1">
        <v>42293</v>
      </c>
      <c r="AC10" s="1">
        <v>42384</v>
      </c>
      <c r="AD10" s="1">
        <v>42750</v>
      </c>
      <c r="AE10" s="1"/>
      <c r="AF10" s="2">
        <f>全价!E10</f>
        <v>105.38479452054794</v>
      </c>
      <c r="AG10">
        <v>-7</v>
      </c>
      <c r="AH10">
        <v>-107</v>
      </c>
      <c r="AK10" s="1">
        <v>42293</v>
      </c>
      <c r="AL10" s="1">
        <v>42406</v>
      </c>
      <c r="AM10" s="1">
        <v>42772</v>
      </c>
      <c r="AN10" s="2">
        <f>全价!F10</f>
        <v>105.72693150684931</v>
      </c>
      <c r="AO10">
        <v>-6.89</v>
      </c>
      <c r="AP10">
        <v>-106.89</v>
      </c>
    </row>
    <row r="11" spans="1:42" x14ac:dyDescent="0.15">
      <c r="A11" s="1">
        <v>42296</v>
      </c>
      <c r="B11" s="1">
        <v>42404</v>
      </c>
      <c r="C11" s="1">
        <v>42770</v>
      </c>
      <c r="D11" s="1">
        <v>43135</v>
      </c>
      <c r="E11" s="2">
        <f>全价!B11</f>
        <v>106.49917808219178</v>
      </c>
      <c r="F11">
        <f t="shared" si="0"/>
        <v>-7.1</v>
      </c>
      <c r="G11">
        <v>-7.1</v>
      </c>
      <c r="H11">
        <f t="shared" si="1"/>
        <v>-107.1</v>
      </c>
      <c r="J11" s="1">
        <v>42296</v>
      </c>
      <c r="K11" s="1">
        <v>42546</v>
      </c>
      <c r="L11" s="1">
        <v>42915</v>
      </c>
      <c r="M11" s="1">
        <v>43280</v>
      </c>
      <c r="N11" s="2">
        <f>全价!C11</f>
        <v>112.7013698630137</v>
      </c>
      <c r="O11">
        <v>-8.5</v>
      </c>
      <c r="P11">
        <v>-8.5</v>
      </c>
      <c r="Q11">
        <v>-108.5</v>
      </c>
      <c r="S11" s="1">
        <v>42296</v>
      </c>
      <c r="T11" s="1">
        <v>42659</v>
      </c>
      <c r="U11" s="1">
        <v>43024</v>
      </c>
      <c r="V11" s="1"/>
      <c r="W11" s="2">
        <f>全价!D11</f>
        <v>101.14860273972603</v>
      </c>
      <c r="X11" s="7">
        <v>-7.13</v>
      </c>
      <c r="Y11" s="7">
        <v>-107.13</v>
      </c>
      <c r="Z11" s="7"/>
      <c r="AB11" s="1">
        <v>42296</v>
      </c>
      <c r="AC11" s="1">
        <v>42384</v>
      </c>
      <c r="AD11" s="1">
        <v>42750</v>
      </c>
      <c r="AE11" s="1"/>
      <c r="AF11" s="2">
        <f>全价!E11</f>
        <v>105.44232876712329</v>
      </c>
      <c r="AG11">
        <v>-7</v>
      </c>
      <c r="AH11">
        <v>-107</v>
      </c>
      <c r="AK11" s="1">
        <v>42296</v>
      </c>
      <c r="AL11" s="1">
        <v>42406</v>
      </c>
      <c r="AM11" s="1">
        <v>42772</v>
      </c>
      <c r="AN11" s="2">
        <f>全价!F11</f>
        <v>105.30356164383561</v>
      </c>
      <c r="AO11">
        <v>-6.89</v>
      </c>
      <c r="AP11">
        <v>-106.89</v>
      </c>
    </row>
    <row r="12" spans="1:42" x14ac:dyDescent="0.15">
      <c r="A12" s="1">
        <v>42297</v>
      </c>
      <c r="B12" s="1">
        <v>42404</v>
      </c>
      <c r="C12" s="1">
        <v>42770</v>
      </c>
      <c r="D12" s="1">
        <v>43135</v>
      </c>
      <c r="E12" s="2">
        <f>全价!B12</f>
        <v>106.4586301369863</v>
      </c>
      <c r="F12">
        <f t="shared" si="0"/>
        <v>-7.1</v>
      </c>
      <c r="G12">
        <v>-7.1</v>
      </c>
      <c r="H12">
        <f t="shared" si="1"/>
        <v>-107.1</v>
      </c>
      <c r="J12" s="1">
        <v>42297</v>
      </c>
      <c r="K12" s="1">
        <v>42546</v>
      </c>
      <c r="L12" s="1">
        <v>42915</v>
      </c>
      <c r="M12" s="1">
        <v>43280</v>
      </c>
      <c r="N12" s="2">
        <f>全价!C12</f>
        <v>114.61465753424658</v>
      </c>
      <c r="O12">
        <v>-8.5</v>
      </c>
      <c r="P12">
        <v>-8.5</v>
      </c>
      <c r="Q12">
        <v>-108.5</v>
      </c>
      <c r="S12" s="1">
        <v>42297</v>
      </c>
      <c r="T12" s="1">
        <v>42659</v>
      </c>
      <c r="U12" s="1">
        <v>43024</v>
      </c>
      <c r="V12" s="1"/>
      <c r="W12" s="2">
        <f>全价!D12</f>
        <v>101.16813698630138</v>
      </c>
      <c r="X12" s="7">
        <v>-7.13</v>
      </c>
      <c r="Y12" s="7">
        <v>-107.13</v>
      </c>
      <c r="Z12" s="7"/>
      <c r="AB12" s="1">
        <v>42297</v>
      </c>
      <c r="AC12" s="1">
        <v>42384</v>
      </c>
      <c r="AD12" s="1">
        <v>42750</v>
      </c>
      <c r="AE12" s="1"/>
      <c r="AF12" s="2">
        <f>全价!E12</f>
        <v>105.46150684931507</v>
      </c>
      <c r="AG12">
        <v>-7</v>
      </c>
      <c r="AH12">
        <v>-107</v>
      </c>
      <c r="AK12" s="1">
        <v>42297</v>
      </c>
      <c r="AL12" s="1">
        <v>42406</v>
      </c>
      <c r="AM12" s="1">
        <v>42772</v>
      </c>
      <c r="AN12" s="2">
        <f>全价!F12</f>
        <v>105.30243835616439</v>
      </c>
      <c r="AO12">
        <v>-6.89</v>
      </c>
      <c r="AP12">
        <v>-106.89</v>
      </c>
    </row>
    <row r="13" spans="1:42" x14ac:dyDescent="0.15">
      <c r="A13" s="1">
        <v>42298</v>
      </c>
      <c r="B13" s="1">
        <v>42404</v>
      </c>
      <c r="C13" s="1">
        <v>42770</v>
      </c>
      <c r="D13" s="1">
        <v>43135</v>
      </c>
      <c r="E13" s="2">
        <f>全价!B13</f>
        <v>106.38808219178081</v>
      </c>
      <c r="F13">
        <f t="shared" si="0"/>
        <v>-7.1</v>
      </c>
      <c r="G13">
        <v>-7.1</v>
      </c>
      <c r="H13">
        <f t="shared" si="1"/>
        <v>-107.1</v>
      </c>
      <c r="J13" s="1">
        <v>42298</v>
      </c>
      <c r="K13" s="1">
        <v>42546</v>
      </c>
      <c r="L13" s="1">
        <v>42915</v>
      </c>
      <c r="M13" s="1">
        <v>43280</v>
      </c>
      <c r="N13" s="2">
        <f>全价!C13</f>
        <v>114.63794520547945</v>
      </c>
      <c r="O13">
        <v>-8.5</v>
      </c>
      <c r="P13">
        <v>-8.5</v>
      </c>
      <c r="Q13">
        <v>-108.5</v>
      </c>
      <c r="S13" s="1">
        <v>42298</v>
      </c>
      <c r="T13" s="1">
        <v>42659</v>
      </c>
      <c r="U13" s="1">
        <v>43024</v>
      </c>
      <c r="V13" s="1"/>
      <c r="W13" s="2">
        <f>全价!D13</f>
        <v>101.18767123287671</v>
      </c>
      <c r="X13" s="7">
        <v>-7.13</v>
      </c>
      <c r="Y13" s="7">
        <v>-107.13</v>
      </c>
      <c r="Z13" s="7"/>
      <c r="AB13" s="1">
        <v>42298</v>
      </c>
      <c r="AC13" s="1">
        <v>42384</v>
      </c>
      <c r="AD13" s="1">
        <v>42750</v>
      </c>
      <c r="AE13" s="1"/>
      <c r="AF13" s="2">
        <f>全价!E13</f>
        <v>105.48068493150684</v>
      </c>
      <c r="AG13">
        <v>-7</v>
      </c>
      <c r="AH13">
        <v>-107</v>
      </c>
      <c r="AK13" s="1">
        <v>42298</v>
      </c>
      <c r="AL13" s="1">
        <v>42406</v>
      </c>
      <c r="AM13" s="1">
        <v>42772</v>
      </c>
      <c r="AN13" s="2">
        <f>全价!F13</f>
        <v>105.32131506849315</v>
      </c>
      <c r="AO13">
        <v>-6.89</v>
      </c>
      <c r="AP13">
        <v>-106.89</v>
      </c>
    </row>
    <row r="14" spans="1:42" x14ac:dyDescent="0.15">
      <c r="A14" s="1">
        <v>42299</v>
      </c>
      <c r="B14" s="1">
        <v>42404</v>
      </c>
      <c r="C14" s="1">
        <v>42770</v>
      </c>
      <c r="D14" s="1">
        <v>43135</v>
      </c>
      <c r="E14" s="2">
        <f>全价!B14</f>
        <v>106.48753424657535</v>
      </c>
      <c r="F14">
        <f t="shared" si="0"/>
        <v>-7.1</v>
      </c>
      <c r="G14">
        <v>-7.1</v>
      </c>
      <c r="H14">
        <f t="shared" si="1"/>
        <v>-107.1</v>
      </c>
      <c r="J14" s="1">
        <v>42299</v>
      </c>
      <c r="K14" s="1">
        <v>42546</v>
      </c>
      <c r="L14" s="1">
        <v>42915</v>
      </c>
      <c r="M14" s="1">
        <v>43280</v>
      </c>
      <c r="N14" s="2">
        <f>全价!C14</f>
        <v>113.27123287671233</v>
      </c>
      <c r="O14">
        <v>-8.5</v>
      </c>
      <c r="P14">
        <v>-8.5</v>
      </c>
      <c r="Q14">
        <v>-108.5</v>
      </c>
      <c r="S14" s="1">
        <v>42299</v>
      </c>
      <c r="T14" s="1">
        <v>42659</v>
      </c>
      <c r="U14" s="1">
        <v>43024</v>
      </c>
      <c r="V14" s="1"/>
      <c r="W14" s="2">
        <f>全价!D14</f>
        <v>100.91720547945205</v>
      </c>
      <c r="X14" s="7">
        <v>-7.13</v>
      </c>
      <c r="Y14" s="7">
        <v>-107.13</v>
      </c>
      <c r="Z14" s="7"/>
      <c r="AB14" s="1">
        <v>42299</v>
      </c>
      <c r="AC14" s="1">
        <v>42384</v>
      </c>
      <c r="AD14" s="1">
        <v>42750</v>
      </c>
      <c r="AE14" s="1"/>
      <c r="AF14" s="2">
        <f>全价!E14</f>
        <v>105.49986301369863</v>
      </c>
      <c r="AG14">
        <v>-7</v>
      </c>
      <c r="AH14">
        <v>-107</v>
      </c>
      <c r="AK14" s="1">
        <v>42299</v>
      </c>
      <c r="AL14" s="1">
        <v>42406</v>
      </c>
      <c r="AM14" s="1">
        <v>42772</v>
      </c>
      <c r="AN14" s="2">
        <f>全价!F14</f>
        <v>105.32019178082192</v>
      </c>
      <c r="AO14">
        <v>-6.89</v>
      </c>
      <c r="AP14">
        <v>-106.89</v>
      </c>
    </row>
    <row r="15" spans="1:42" x14ac:dyDescent="0.15">
      <c r="A15" s="1">
        <v>42300</v>
      </c>
      <c r="B15" s="1">
        <v>42404</v>
      </c>
      <c r="C15" s="1">
        <v>42770</v>
      </c>
      <c r="D15" s="1">
        <v>43135</v>
      </c>
      <c r="E15" s="2">
        <f>全价!B15</f>
        <v>106.16698630136986</v>
      </c>
      <c r="F15">
        <f t="shared" si="0"/>
        <v>-7.1</v>
      </c>
      <c r="G15">
        <v>-7.1</v>
      </c>
      <c r="H15">
        <f t="shared" si="1"/>
        <v>-107.1</v>
      </c>
      <c r="J15" s="1">
        <v>42300</v>
      </c>
      <c r="K15" s="1">
        <v>42546</v>
      </c>
      <c r="L15" s="1">
        <v>42915</v>
      </c>
      <c r="M15" s="1">
        <v>43280</v>
      </c>
      <c r="N15" s="2">
        <f>全价!C15</f>
        <v>114.79452054794521</v>
      </c>
      <c r="O15">
        <v>-8.5</v>
      </c>
      <c r="P15">
        <v>-8.5</v>
      </c>
      <c r="Q15">
        <v>-108.5</v>
      </c>
      <c r="S15" s="1">
        <v>42300</v>
      </c>
      <c r="T15" s="1">
        <v>42659</v>
      </c>
      <c r="U15" s="1">
        <v>43024</v>
      </c>
      <c r="V15" s="1"/>
      <c r="W15" s="2">
        <f>全价!D15</f>
        <v>101.03673972602741</v>
      </c>
      <c r="X15" s="7">
        <v>-7.13</v>
      </c>
      <c r="Y15" s="7">
        <v>-107.13</v>
      </c>
      <c r="Z15" s="7"/>
      <c r="AB15" s="1">
        <v>42300</v>
      </c>
      <c r="AC15" s="1">
        <v>42384</v>
      </c>
      <c r="AD15" s="1">
        <v>42750</v>
      </c>
      <c r="AE15" s="1"/>
      <c r="AF15" s="2">
        <f>全价!E15</f>
        <v>105.5190410958904</v>
      </c>
      <c r="AG15">
        <v>-7</v>
      </c>
      <c r="AH15">
        <v>-107</v>
      </c>
      <c r="AK15" s="1">
        <v>42300</v>
      </c>
      <c r="AL15" s="1">
        <v>42406</v>
      </c>
      <c r="AM15" s="1">
        <v>42772</v>
      </c>
      <c r="AN15" s="2">
        <f>全价!F15</f>
        <v>105.75906849315069</v>
      </c>
      <c r="AO15">
        <v>-6.89</v>
      </c>
      <c r="AP15">
        <v>-106.89</v>
      </c>
    </row>
    <row r="16" spans="1:42" x14ac:dyDescent="0.15">
      <c r="A16" s="1">
        <v>42303</v>
      </c>
      <c r="B16" s="1">
        <v>42404</v>
      </c>
      <c r="C16" s="1">
        <v>42770</v>
      </c>
      <c r="D16" s="1">
        <v>43135</v>
      </c>
      <c r="E16" s="2">
        <f>全价!B16</f>
        <v>106.28534246575343</v>
      </c>
      <c r="F16">
        <f t="shared" si="0"/>
        <v>-7.1</v>
      </c>
      <c r="G16">
        <v>-7.1</v>
      </c>
      <c r="H16">
        <f t="shared" si="1"/>
        <v>-107.1</v>
      </c>
      <c r="J16" s="1">
        <v>42303</v>
      </c>
      <c r="K16" s="1">
        <v>42546</v>
      </c>
      <c r="L16" s="1">
        <v>42915</v>
      </c>
      <c r="M16" s="1">
        <v>43280</v>
      </c>
      <c r="N16" s="2">
        <f>全价!C16</f>
        <v>114.86438356164383</v>
      </c>
      <c r="O16">
        <v>-8.5</v>
      </c>
      <c r="P16">
        <v>-8.5</v>
      </c>
      <c r="Q16">
        <v>-108.5</v>
      </c>
      <c r="S16" s="1">
        <v>42303</v>
      </c>
      <c r="T16" s="1">
        <v>42659</v>
      </c>
      <c r="U16" s="1">
        <v>43024</v>
      </c>
      <c r="V16" s="1"/>
      <c r="W16" s="2">
        <f>全价!D16</f>
        <v>101.28534246575343</v>
      </c>
      <c r="X16" s="7">
        <v>-7.13</v>
      </c>
      <c r="Y16" s="7">
        <v>-107.13</v>
      </c>
      <c r="Z16" s="7"/>
      <c r="AB16" s="1">
        <v>42303</v>
      </c>
      <c r="AC16" s="1">
        <v>42384</v>
      </c>
      <c r="AD16" s="1">
        <v>42750</v>
      </c>
      <c r="AE16" s="1"/>
      <c r="AF16" s="2">
        <f>全价!E16</f>
        <v>105.57657534246574</v>
      </c>
      <c r="AG16">
        <v>-7</v>
      </c>
      <c r="AH16">
        <v>-107</v>
      </c>
      <c r="AK16" s="1">
        <v>42303</v>
      </c>
      <c r="AL16" s="1">
        <v>42406</v>
      </c>
      <c r="AM16" s="1">
        <v>42772</v>
      </c>
      <c r="AN16" s="2">
        <f>全价!F16</f>
        <v>105.87569863013699</v>
      </c>
      <c r="AO16">
        <v>-6.89</v>
      </c>
      <c r="AP16">
        <v>-106.89</v>
      </c>
    </row>
    <row r="17" spans="1:42" x14ac:dyDescent="0.15">
      <c r="A17" s="1">
        <v>42304</v>
      </c>
      <c r="B17" s="1">
        <v>42404</v>
      </c>
      <c r="C17" s="1">
        <v>42770</v>
      </c>
      <c r="D17" s="1">
        <v>43135</v>
      </c>
      <c r="E17" s="2">
        <f>全价!B17</f>
        <v>106.30479452054794</v>
      </c>
      <c r="F17">
        <f t="shared" si="0"/>
        <v>-7.1</v>
      </c>
      <c r="G17">
        <v>-7.1</v>
      </c>
      <c r="H17">
        <f t="shared" si="1"/>
        <v>-107.1</v>
      </c>
      <c r="J17" s="1">
        <v>42304</v>
      </c>
      <c r="K17" s="1">
        <v>42546</v>
      </c>
      <c r="L17" s="1">
        <v>42915</v>
      </c>
      <c r="M17" s="1">
        <v>43280</v>
      </c>
      <c r="N17" s="2">
        <f>全价!C17</f>
        <v>114.88767123287671</v>
      </c>
      <c r="O17">
        <v>-8.5</v>
      </c>
      <c r="P17">
        <v>-8.5</v>
      </c>
      <c r="Q17">
        <v>-108.5</v>
      </c>
      <c r="S17" s="1">
        <v>42304</v>
      </c>
      <c r="T17" s="1">
        <v>42659</v>
      </c>
      <c r="U17" s="1">
        <v>43024</v>
      </c>
      <c r="V17" s="1"/>
      <c r="W17" s="2">
        <f>全价!D17</f>
        <v>101.37487671232876</v>
      </c>
      <c r="X17" s="7">
        <v>-7.13</v>
      </c>
      <c r="Y17" s="7">
        <v>-107.13</v>
      </c>
      <c r="Z17" s="7"/>
      <c r="AB17" s="1">
        <v>42304</v>
      </c>
      <c r="AC17" s="1">
        <v>42384</v>
      </c>
      <c r="AD17" s="1">
        <v>42750</v>
      </c>
      <c r="AE17" s="1"/>
      <c r="AF17" s="2">
        <f>全价!E17</f>
        <v>105.59575342465753</v>
      </c>
      <c r="AG17">
        <v>-7</v>
      </c>
      <c r="AH17">
        <v>-107</v>
      </c>
      <c r="AK17" s="1">
        <v>42304</v>
      </c>
      <c r="AL17" s="1">
        <v>42406</v>
      </c>
      <c r="AM17" s="1">
        <v>42772</v>
      </c>
      <c r="AN17" s="2">
        <f>全价!F17</f>
        <v>105.92457534246574</v>
      </c>
      <c r="AO17">
        <v>-6.89</v>
      </c>
      <c r="AP17">
        <v>-106.89</v>
      </c>
    </row>
    <row r="18" spans="1:42" x14ac:dyDescent="0.15">
      <c r="A18" s="1">
        <v>42305</v>
      </c>
      <c r="B18" s="1">
        <v>42404</v>
      </c>
      <c r="C18" s="1">
        <v>42770</v>
      </c>
      <c r="D18" s="1">
        <v>43135</v>
      </c>
      <c r="E18" s="2">
        <f>全价!B18</f>
        <v>106.34424657534247</v>
      </c>
      <c r="F18">
        <f t="shared" si="0"/>
        <v>-7.1</v>
      </c>
      <c r="G18">
        <v>-7.1</v>
      </c>
      <c r="H18">
        <f t="shared" si="1"/>
        <v>-107.1</v>
      </c>
      <c r="J18" s="1">
        <v>42305</v>
      </c>
      <c r="K18" s="1">
        <v>42546</v>
      </c>
      <c r="L18" s="1">
        <v>42915</v>
      </c>
      <c r="M18" s="1">
        <v>43280</v>
      </c>
      <c r="N18" s="2">
        <f>全价!C18</f>
        <v>114.91095890410959</v>
      </c>
      <c r="O18">
        <v>-8.5</v>
      </c>
      <c r="P18">
        <v>-8.5</v>
      </c>
      <c r="Q18">
        <v>-108.5</v>
      </c>
      <c r="S18" s="1">
        <v>42305</v>
      </c>
      <c r="T18" s="1">
        <v>42659</v>
      </c>
      <c r="U18" s="1">
        <v>43024</v>
      </c>
      <c r="V18" s="1"/>
      <c r="W18" s="2">
        <f>全价!D18</f>
        <v>101.38441095890411</v>
      </c>
      <c r="X18" s="7">
        <v>-7.13</v>
      </c>
      <c r="Y18" s="7">
        <v>-107.13</v>
      </c>
      <c r="Z18" s="7"/>
      <c r="AB18" s="1">
        <v>42305</v>
      </c>
      <c r="AC18" s="1">
        <v>42384</v>
      </c>
      <c r="AD18" s="1">
        <v>42750</v>
      </c>
      <c r="AE18" s="1"/>
      <c r="AF18" s="2">
        <f>全价!E18</f>
        <v>105.61493150684932</v>
      </c>
      <c r="AG18">
        <v>-7</v>
      </c>
      <c r="AH18">
        <v>-107</v>
      </c>
      <c r="AK18" s="1">
        <v>42305</v>
      </c>
      <c r="AL18" s="1">
        <v>42406</v>
      </c>
      <c r="AM18" s="1">
        <v>42772</v>
      </c>
      <c r="AN18" s="2">
        <f>全价!F18</f>
        <v>105.90345205479453</v>
      </c>
      <c r="AO18">
        <v>-6.89</v>
      </c>
      <c r="AP18">
        <v>-106.89</v>
      </c>
    </row>
    <row r="19" spans="1:42" x14ac:dyDescent="0.15">
      <c r="A19" s="1">
        <v>42306</v>
      </c>
      <c r="B19" s="1">
        <v>42404</v>
      </c>
      <c r="C19" s="1">
        <v>42770</v>
      </c>
      <c r="D19" s="1">
        <v>43135</v>
      </c>
      <c r="E19" s="2">
        <f>全价!B19</f>
        <v>106.30369863013698</v>
      </c>
      <c r="F19">
        <f t="shared" si="0"/>
        <v>-7.1</v>
      </c>
      <c r="G19">
        <v>-7.1</v>
      </c>
      <c r="H19">
        <f t="shared" si="1"/>
        <v>-107.1</v>
      </c>
      <c r="J19" s="1">
        <v>42306</v>
      </c>
      <c r="K19" s="1">
        <v>42546</v>
      </c>
      <c r="L19" s="1">
        <v>42915</v>
      </c>
      <c r="M19" s="1">
        <v>43280</v>
      </c>
      <c r="N19" s="2">
        <f>全价!C19</f>
        <v>114.93424657534247</v>
      </c>
      <c r="O19">
        <v>-8.5</v>
      </c>
      <c r="P19">
        <v>-8.5</v>
      </c>
      <c r="Q19">
        <v>-108.5</v>
      </c>
      <c r="S19" s="1">
        <v>42306</v>
      </c>
      <c r="T19" s="1">
        <v>42659</v>
      </c>
      <c r="U19" s="1">
        <v>43024</v>
      </c>
      <c r="V19" s="1"/>
      <c r="W19" s="2">
        <f>全价!D19</f>
        <v>101.50394520547945</v>
      </c>
      <c r="X19" s="7">
        <v>-7.13</v>
      </c>
      <c r="Y19" s="7">
        <v>-107.13</v>
      </c>
      <c r="Z19" s="7"/>
      <c r="AB19" s="1">
        <v>42306</v>
      </c>
      <c r="AC19" s="1">
        <v>42384</v>
      </c>
      <c r="AD19" s="1">
        <v>42750</v>
      </c>
      <c r="AE19" s="1"/>
      <c r="AF19" s="2">
        <f>全价!E19</f>
        <v>105.63410958904109</v>
      </c>
      <c r="AG19">
        <v>-7</v>
      </c>
      <c r="AH19">
        <v>-107</v>
      </c>
      <c r="AK19" s="1">
        <v>42306</v>
      </c>
      <c r="AL19" s="1">
        <v>42406</v>
      </c>
      <c r="AM19" s="1">
        <v>42772</v>
      </c>
      <c r="AN19" s="2">
        <f>全价!F19</f>
        <v>105.92232876712329</v>
      </c>
      <c r="AO19">
        <v>-6.89</v>
      </c>
      <c r="AP19">
        <v>-106.89</v>
      </c>
    </row>
    <row r="20" spans="1:42" x14ac:dyDescent="0.15">
      <c r="A20" s="1">
        <v>42307</v>
      </c>
      <c r="B20" s="1">
        <v>42404</v>
      </c>
      <c r="C20" s="1">
        <v>42770</v>
      </c>
      <c r="D20" s="1">
        <v>43135</v>
      </c>
      <c r="E20" s="2">
        <f>全价!B20</f>
        <v>106.3431506849315</v>
      </c>
      <c r="F20">
        <f t="shared" si="0"/>
        <v>-7.1</v>
      </c>
      <c r="G20">
        <v>-7.1</v>
      </c>
      <c r="H20">
        <f t="shared" si="1"/>
        <v>-107.1</v>
      </c>
      <c r="J20" s="1">
        <v>42307</v>
      </c>
      <c r="K20" s="1">
        <v>42546</v>
      </c>
      <c r="L20" s="1">
        <v>42915</v>
      </c>
      <c r="M20" s="1">
        <v>43280</v>
      </c>
      <c r="N20" s="2">
        <f>全价!C20</f>
        <v>114.95753424657535</v>
      </c>
      <c r="O20">
        <v>-8.5</v>
      </c>
      <c r="P20">
        <v>-8.5</v>
      </c>
      <c r="Q20">
        <v>-108.5</v>
      </c>
      <c r="S20" s="1">
        <v>42307</v>
      </c>
      <c r="T20" s="1">
        <v>42659</v>
      </c>
      <c r="U20" s="1">
        <v>43024</v>
      </c>
      <c r="V20" s="1"/>
      <c r="W20" s="2">
        <f>全价!D20</f>
        <v>101.5534794520548</v>
      </c>
      <c r="X20" s="7">
        <v>-7.13</v>
      </c>
      <c r="Y20" s="7">
        <v>-107.13</v>
      </c>
      <c r="Z20" s="7"/>
      <c r="AB20" s="1">
        <v>42307</v>
      </c>
      <c r="AC20" s="1">
        <v>42384</v>
      </c>
      <c r="AD20" s="1">
        <v>42750</v>
      </c>
      <c r="AE20" s="1"/>
      <c r="AF20" s="2">
        <f>全价!E20</f>
        <v>105.65328767123287</v>
      </c>
      <c r="AG20">
        <v>-7</v>
      </c>
      <c r="AH20">
        <v>-107</v>
      </c>
      <c r="AK20" s="1">
        <v>42307</v>
      </c>
      <c r="AL20" s="1">
        <v>42406</v>
      </c>
      <c r="AM20" s="1">
        <v>42772</v>
      </c>
      <c r="AN20" s="2">
        <f>全价!F20</f>
        <v>105.99120547945205</v>
      </c>
      <c r="AO20">
        <v>-6.89</v>
      </c>
      <c r="AP20">
        <v>-106.89</v>
      </c>
    </row>
    <row r="21" spans="1:42" x14ac:dyDescent="0.15">
      <c r="A21" s="1">
        <v>42310</v>
      </c>
      <c r="B21" s="1">
        <v>42404</v>
      </c>
      <c r="C21" s="1">
        <v>42770</v>
      </c>
      <c r="D21" s="1">
        <v>43135</v>
      </c>
      <c r="E21" s="2">
        <f>全价!B21</f>
        <v>106.35150684931507</v>
      </c>
      <c r="F21">
        <f t="shared" si="0"/>
        <v>-7.1</v>
      </c>
      <c r="G21">
        <v>-7.1</v>
      </c>
      <c r="H21">
        <f t="shared" si="1"/>
        <v>-107.1</v>
      </c>
      <c r="J21" s="1">
        <v>42310</v>
      </c>
      <c r="K21" s="1">
        <v>42546</v>
      </c>
      <c r="L21" s="1">
        <v>42915</v>
      </c>
      <c r="M21" s="1">
        <v>43280</v>
      </c>
      <c r="N21" s="2">
        <f>全价!C21</f>
        <v>114.92739726027398</v>
      </c>
      <c r="O21">
        <v>-8.5</v>
      </c>
      <c r="P21">
        <v>-8.5</v>
      </c>
      <c r="Q21">
        <v>-108.5</v>
      </c>
      <c r="S21" s="1">
        <v>42310</v>
      </c>
      <c r="T21" s="1">
        <v>42659</v>
      </c>
      <c r="U21" s="1">
        <v>43024</v>
      </c>
      <c r="V21" s="1"/>
      <c r="W21" s="2">
        <f>全价!D21</f>
        <v>101.68208219178082</v>
      </c>
      <c r="X21" s="7">
        <v>-7.13</v>
      </c>
      <c r="Y21" s="7">
        <v>-107.13</v>
      </c>
      <c r="Z21" s="7"/>
      <c r="AB21" s="1">
        <v>42310</v>
      </c>
      <c r="AC21" s="1">
        <v>42384</v>
      </c>
      <c r="AD21" s="1">
        <v>42750</v>
      </c>
      <c r="AE21" s="1"/>
      <c r="AF21" s="2">
        <f>全价!E21</f>
        <v>105.71082191780822</v>
      </c>
      <c r="AG21">
        <v>-7</v>
      </c>
      <c r="AH21">
        <v>-107</v>
      </c>
      <c r="AK21" s="1">
        <v>42310</v>
      </c>
      <c r="AL21" s="1">
        <v>42406</v>
      </c>
      <c r="AM21" s="1">
        <v>42772</v>
      </c>
      <c r="AN21" s="2">
        <f>全价!F21</f>
        <v>105.70783561643836</v>
      </c>
      <c r="AO21">
        <v>-6.89</v>
      </c>
      <c r="AP21">
        <v>-106.89</v>
      </c>
    </row>
    <row r="22" spans="1:42" x14ac:dyDescent="0.15">
      <c r="A22" s="1">
        <v>42311</v>
      </c>
      <c r="B22" s="1">
        <v>42404</v>
      </c>
      <c r="C22" s="1">
        <v>42770</v>
      </c>
      <c r="D22" s="1">
        <v>43135</v>
      </c>
      <c r="E22" s="2">
        <f>全价!B22</f>
        <v>105.94095890410959</v>
      </c>
      <c r="F22">
        <f t="shared" si="0"/>
        <v>-7.1</v>
      </c>
      <c r="G22">
        <v>-7.1</v>
      </c>
      <c r="H22">
        <f t="shared" si="1"/>
        <v>-107.1</v>
      </c>
      <c r="J22" s="1">
        <v>42311</v>
      </c>
      <c r="K22" s="1">
        <v>42546</v>
      </c>
      <c r="L22" s="1">
        <v>42915</v>
      </c>
      <c r="M22" s="1">
        <v>43280</v>
      </c>
      <c r="N22" s="2">
        <f>全价!C22</f>
        <v>114.95068493150686</v>
      </c>
      <c r="O22">
        <v>-8.5</v>
      </c>
      <c r="P22">
        <v>-8.5</v>
      </c>
      <c r="Q22">
        <v>-108.5</v>
      </c>
      <c r="S22" s="1">
        <v>42311</v>
      </c>
      <c r="T22" s="1">
        <v>42659</v>
      </c>
      <c r="U22" s="1">
        <v>43024</v>
      </c>
      <c r="V22" s="1"/>
      <c r="W22" s="2">
        <f>全价!D22</f>
        <v>101.70161643835615</v>
      </c>
      <c r="X22" s="7">
        <v>-7.13</v>
      </c>
      <c r="Y22" s="7">
        <v>-107.13</v>
      </c>
      <c r="Z22" s="7"/>
      <c r="AB22" s="1">
        <v>42311</v>
      </c>
      <c r="AC22" s="1">
        <v>42384</v>
      </c>
      <c r="AD22" s="1">
        <v>42750</v>
      </c>
      <c r="AE22" s="1"/>
      <c r="AF22" s="2">
        <f>全价!E22</f>
        <v>105.72999999999999</v>
      </c>
      <c r="AG22">
        <v>-7</v>
      </c>
      <c r="AH22">
        <v>-107</v>
      </c>
      <c r="AK22" s="1">
        <v>42311</v>
      </c>
      <c r="AL22" s="1">
        <v>42406</v>
      </c>
      <c r="AM22" s="1">
        <v>42772</v>
      </c>
      <c r="AN22" s="2">
        <f>全价!F22</f>
        <v>106.07671232876713</v>
      </c>
      <c r="AO22">
        <v>-6.89</v>
      </c>
      <c r="AP22">
        <v>-106.89</v>
      </c>
    </row>
    <row r="23" spans="1:42" x14ac:dyDescent="0.15">
      <c r="A23" s="1">
        <v>42312</v>
      </c>
      <c r="B23" s="1">
        <v>42404</v>
      </c>
      <c r="C23" s="1">
        <v>42770</v>
      </c>
      <c r="D23" s="1">
        <v>43135</v>
      </c>
      <c r="E23" s="2">
        <f>全价!B23</f>
        <v>105.73041095890412</v>
      </c>
      <c r="F23">
        <f t="shared" si="0"/>
        <v>-7.1</v>
      </c>
      <c r="G23">
        <v>-7.1</v>
      </c>
      <c r="H23">
        <f t="shared" si="1"/>
        <v>-107.1</v>
      </c>
      <c r="J23" s="1">
        <v>42312</v>
      </c>
      <c r="K23" s="1">
        <v>42546</v>
      </c>
      <c r="L23" s="1">
        <v>42915</v>
      </c>
      <c r="M23" s="1">
        <v>43280</v>
      </c>
      <c r="N23" s="2">
        <f>全价!C23</f>
        <v>114.97397260273974</v>
      </c>
      <c r="O23">
        <v>-8.5</v>
      </c>
      <c r="P23">
        <v>-8.5</v>
      </c>
      <c r="Q23">
        <v>-108.5</v>
      </c>
      <c r="S23" s="1">
        <v>42312</v>
      </c>
      <c r="T23" s="1">
        <v>42659</v>
      </c>
      <c r="U23" s="1">
        <v>43024</v>
      </c>
      <c r="V23" s="1"/>
      <c r="W23" s="2">
        <f>全价!D23</f>
        <v>101.65115068493151</v>
      </c>
      <c r="X23" s="7">
        <v>-7.13</v>
      </c>
      <c r="Y23" s="7">
        <v>-107.13</v>
      </c>
      <c r="Z23" s="7"/>
      <c r="AB23" s="1">
        <v>42312</v>
      </c>
      <c r="AC23" s="1">
        <v>42384</v>
      </c>
      <c r="AD23" s="1">
        <v>42750</v>
      </c>
      <c r="AE23" s="1"/>
      <c r="AF23" s="2">
        <f>全价!E23</f>
        <v>105.74917808219178</v>
      </c>
      <c r="AG23">
        <v>-7</v>
      </c>
      <c r="AH23">
        <v>-107</v>
      </c>
      <c r="AK23" s="1">
        <v>42312</v>
      </c>
      <c r="AL23" s="1">
        <v>42406</v>
      </c>
      <c r="AM23" s="1">
        <v>42772</v>
      </c>
      <c r="AN23" s="2">
        <f>全价!F23</f>
        <v>106.09558904109589</v>
      </c>
      <c r="AO23">
        <v>-6.89</v>
      </c>
      <c r="AP23">
        <v>-106.89</v>
      </c>
    </row>
    <row r="24" spans="1:42" x14ac:dyDescent="0.15">
      <c r="A24" s="1">
        <v>42313</v>
      </c>
      <c r="B24" s="1">
        <v>42404</v>
      </c>
      <c r="C24" s="1">
        <v>42770</v>
      </c>
      <c r="D24" s="1">
        <v>43135</v>
      </c>
      <c r="E24" s="2">
        <f>全价!B24</f>
        <v>105.75986301369863</v>
      </c>
      <c r="F24">
        <f t="shared" si="0"/>
        <v>-7.1</v>
      </c>
      <c r="G24">
        <v>-7.1</v>
      </c>
      <c r="H24">
        <f t="shared" si="1"/>
        <v>-107.1</v>
      </c>
      <c r="J24" s="1">
        <v>42313</v>
      </c>
      <c r="K24" s="1">
        <v>42546</v>
      </c>
      <c r="L24" s="1">
        <v>42915</v>
      </c>
      <c r="M24" s="1">
        <v>43280</v>
      </c>
      <c r="N24" s="2">
        <f>全价!C24</f>
        <v>114.99726027397261</v>
      </c>
      <c r="O24">
        <v>-8.5</v>
      </c>
      <c r="P24">
        <v>-8.5</v>
      </c>
      <c r="Q24">
        <v>-108.5</v>
      </c>
      <c r="S24" s="1">
        <v>42313</v>
      </c>
      <c r="T24" s="1">
        <v>42659</v>
      </c>
      <c r="U24" s="1">
        <v>43024</v>
      </c>
      <c r="V24" s="1"/>
      <c r="W24" s="2">
        <f>全价!D24</f>
        <v>101.58068493150685</v>
      </c>
      <c r="X24" s="7">
        <v>-7.13</v>
      </c>
      <c r="Y24" s="7">
        <v>-107.13</v>
      </c>
      <c r="Z24" s="7"/>
      <c r="AB24" s="1">
        <v>42313</v>
      </c>
      <c r="AC24" s="1">
        <v>42384</v>
      </c>
      <c r="AD24" s="1">
        <v>42750</v>
      </c>
      <c r="AE24" s="1"/>
      <c r="AF24" s="2">
        <f>全价!E24</f>
        <v>105.76835616438356</v>
      </c>
      <c r="AG24">
        <v>-7</v>
      </c>
      <c r="AH24">
        <v>-107</v>
      </c>
      <c r="AK24" s="1">
        <v>42313</v>
      </c>
      <c r="AL24" s="1">
        <v>42406</v>
      </c>
      <c r="AM24" s="1">
        <v>42772</v>
      </c>
      <c r="AN24" s="2">
        <f>全价!F24</f>
        <v>105.81446575342467</v>
      </c>
      <c r="AO24">
        <v>-6.89</v>
      </c>
      <c r="AP24">
        <v>-106.89</v>
      </c>
    </row>
    <row r="25" spans="1:42" x14ac:dyDescent="0.15">
      <c r="A25" s="1">
        <v>42314</v>
      </c>
      <c r="B25" s="1">
        <v>42404</v>
      </c>
      <c r="C25" s="1">
        <v>42770</v>
      </c>
      <c r="D25" s="1">
        <v>43135</v>
      </c>
      <c r="E25" s="2">
        <f>全价!B25</f>
        <v>105.91931506849315</v>
      </c>
      <c r="F25">
        <f t="shared" si="0"/>
        <v>-7.1</v>
      </c>
      <c r="G25">
        <v>-7.1</v>
      </c>
      <c r="H25">
        <f t="shared" si="1"/>
        <v>-107.1</v>
      </c>
      <c r="J25" s="1">
        <v>42314</v>
      </c>
      <c r="K25" s="1">
        <v>42546</v>
      </c>
      <c r="L25" s="1">
        <v>42915</v>
      </c>
      <c r="M25" s="1">
        <v>43280</v>
      </c>
      <c r="N25" s="2">
        <f>全价!C25</f>
        <v>115.02054794520548</v>
      </c>
      <c r="O25">
        <v>-8.5</v>
      </c>
      <c r="P25">
        <v>-8.5</v>
      </c>
      <c r="Q25">
        <v>-108.5</v>
      </c>
      <c r="S25" s="1">
        <v>42314</v>
      </c>
      <c r="T25" s="1">
        <v>42659</v>
      </c>
      <c r="U25" s="1">
        <v>43024</v>
      </c>
      <c r="V25" s="1"/>
      <c r="W25" s="2">
        <f>全价!D25</f>
        <v>101.56021917808219</v>
      </c>
      <c r="X25" s="7">
        <v>-7.13</v>
      </c>
      <c r="Y25" s="7">
        <v>-107.13</v>
      </c>
      <c r="Z25" s="7"/>
      <c r="AB25" s="1">
        <v>42314</v>
      </c>
      <c r="AC25" s="1">
        <v>42384</v>
      </c>
      <c r="AD25" s="1">
        <v>42750</v>
      </c>
      <c r="AE25" s="1"/>
      <c r="AF25" s="2">
        <f>全价!E25</f>
        <v>105.78753424657533</v>
      </c>
      <c r="AG25">
        <v>-7</v>
      </c>
      <c r="AH25">
        <v>-107</v>
      </c>
      <c r="AK25" s="1">
        <v>42314</v>
      </c>
      <c r="AL25" s="1">
        <v>42406</v>
      </c>
      <c r="AM25" s="1">
        <v>42772</v>
      </c>
      <c r="AN25" s="2">
        <f>全价!F25</f>
        <v>105.95334246575342</v>
      </c>
      <c r="AO25">
        <v>-6.89</v>
      </c>
      <c r="AP25">
        <v>-106.89</v>
      </c>
    </row>
    <row r="26" spans="1:42" x14ac:dyDescent="0.15">
      <c r="A26" s="1">
        <v>42317</v>
      </c>
      <c r="B26" s="1">
        <v>42404</v>
      </c>
      <c r="C26" s="1">
        <v>42770</v>
      </c>
      <c r="D26" s="1">
        <v>43135</v>
      </c>
      <c r="E26" s="2">
        <f>全价!B26</f>
        <v>105.90767123287671</v>
      </c>
      <c r="F26">
        <f t="shared" si="0"/>
        <v>-7.1</v>
      </c>
      <c r="G26">
        <v>-7.1</v>
      </c>
      <c r="H26">
        <f t="shared" si="1"/>
        <v>-107.1</v>
      </c>
      <c r="J26" s="1">
        <v>42317</v>
      </c>
      <c r="K26" s="1">
        <v>42546</v>
      </c>
      <c r="L26" s="1">
        <v>42915</v>
      </c>
      <c r="M26" s="1">
        <v>43280</v>
      </c>
      <c r="N26" s="2">
        <f>全价!C26</f>
        <v>115.09041095890412</v>
      </c>
      <c r="O26">
        <v>-8.5</v>
      </c>
      <c r="P26">
        <v>-8.5</v>
      </c>
      <c r="Q26">
        <v>-108.5</v>
      </c>
      <c r="S26" s="1">
        <v>42317</v>
      </c>
      <c r="T26" s="1">
        <v>42659</v>
      </c>
      <c r="U26" s="1">
        <v>43024</v>
      </c>
      <c r="V26" s="1"/>
      <c r="W26" s="2">
        <f>全价!D26</f>
        <v>101.55882191780822</v>
      </c>
      <c r="X26" s="7">
        <v>-7.13</v>
      </c>
      <c r="Y26" s="7">
        <v>-107.13</v>
      </c>
      <c r="Z26" s="7"/>
      <c r="AB26" s="1">
        <v>42317</v>
      </c>
      <c r="AC26" s="1">
        <v>42384</v>
      </c>
      <c r="AD26" s="1">
        <v>42750</v>
      </c>
      <c r="AE26" s="1"/>
      <c r="AF26" s="2">
        <f>全价!E26</f>
        <v>105.84506849315068</v>
      </c>
      <c r="AG26">
        <v>-7</v>
      </c>
      <c r="AH26">
        <v>-107</v>
      </c>
      <c r="AK26" s="1">
        <v>42317</v>
      </c>
      <c r="AL26" s="1">
        <v>42406</v>
      </c>
      <c r="AM26" s="1">
        <v>42772</v>
      </c>
      <c r="AN26" s="2">
        <f>全价!F26</f>
        <v>105.71997260273973</v>
      </c>
      <c r="AO26">
        <v>-6.89</v>
      </c>
      <c r="AP26">
        <v>-106.89</v>
      </c>
    </row>
    <row r="27" spans="1:42" x14ac:dyDescent="0.15">
      <c r="A27" s="1">
        <v>42318</v>
      </c>
      <c r="B27" s="1">
        <v>42404</v>
      </c>
      <c r="C27" s="1">
        <v>42770</v>
      </c>
      <c r="D27" s="1">
        <v>43135</v>
      </c>
      <c r="E27" s="2">
        <f>全价!B27</f>
        <v>106.07712328767124</v>
      </c>
      <c r="F27">
        <f t="shared" si="0"/>
        <v>-7.1</v>
      </c>
      <c r="G27">
        <v>-7.1</v>
      </c>
      <c r="H27">
        <f t="shared" si="1"/>
        <v>-107.1</v>
      </c>
      <c r="J27" s="1">
        <v>42318</v>
      </c>
      <c r="K27" s="1">
        <v>42546</v>
      </c>
      <c r="L27" s="1">
        <v>42915</v>
      </c>
      <c r="M27" s="1">
        <v>43280</v>
      </c>
      <c r="N27" s="2">
        <f>全价!C27</f>
        <v>115.11369863013699</v>
      </c>
      <c r="O27">
        <v>-8.5</v>
      </c>
      <c r="P27">
        <v>-8.5</v>
      </c>
      <c r="Q27">
        <v>-108.5</v>
      </c>
      <c r="S27" s="1">
        <v>42318</v>
      </c>
      <c r="T27" s="1">
        <v>42659</v>
      </c>
      <c r="U27" s="1">
        <v>43024</v>
      </c>
      <c r="V27" s="1"/>
      <c r="W27" s="2">
        <f>全价!D27</f>
        <v>101.31835616438356</v>
      </c>
      <c r="X27" s="7">
        <v>-7.13</v>
      </c>
      <c r="Y27" s="7">
        <v>-107.13</v>
      </c>
      <c r="Z27" s="7"/>
      <c r="AB27" s="1">
        <v>42318</v>
      </c>
      <c r="AC27" s="1">
        <v>42384</v>
      </c>
      <c r="AD27" s="1">
        <v>42750</v>
      </c>
      <c r="AE27" s="1"/>
      <c r="AF27" s="2">
        <f>全价!E27</f>
        <v>105.86424657534246</v>
      </c>
      <c r="AG27">
        <v>-7</v>
      </c>
      <c r="AH27">
        <v>-107</v>
      </c>
      <c r="AK27" s="1">
        <v>42318</v>
      </c>
      <c r="AL27" s="1">
        <v>42406</v>
      </c>
      <c r="AM27" s="1">
        <v>42772</v>
      </c>
      <c r="AN27" s="2">
        <f>全价!F27</f>
        <v>105.32884931506848</v>
      </c>
      <c r="AO27">
        <v>-6.89</v>
      </c>
      <c r="AP27">
        <v>-106.89</v>
      </c>
    </row>
    <row r="28" spans="1:42" x14ac:dyDescent="0.15">
      <c r="A28" s="1">
        <v>42319</v>
      </c>
      <c r="B28" s="1">
        <v>42404</v>
      </c>
      <c r="C28" s="1">
        <v>42770</v>
      </c>
      <c r="D28" s="1">
        <v>43135</v>
      </c>
      <c r="E28" s="2">
        <f>全价!B28</f>
        <v>106.02657534246575</v>
      </c>
      <c r="F28">
        <f t="shared" si="0"/>
        <v>-7.1</v>
      </c>
      <c r="G28">
        <v>-7.1</v>
      </c>
      <c r="H28">
        <f t="shared" si="1"/>
        <v>-107.1</v>
      </c>
      <c r="J28" s="1">
        <v>42319</v>
      </c>
      <c r="K28" s="1">
        <v>42546</v>
      </c>
      <c r="L28" s="1">
        <v>42915</v>
      </c>
      <c r="M28" s="1">
        <v>43280</v>
      </c>
      <c r="N28" s="2">
        <f>全价!C28</f>
        <v>114.22698630136986</v>
      </c>
      <c r="O28">
        <v>-8.5</v>
      </c>
      <c r="P28">
        <v>-8.5</v>
      </c>
      <c r="Q28">
        <v>-108.5</v>
      </c>
      <c r="S28" s="1">
        <v>42319</v>
      </c>
      <c r="T28" s="1">
        <v>42659</v>
      </c>
      <c r="U28" s="1">
        <v>43024</v>
      </c>
      <c r="V28" s="1"/>
      <c r="W28" s="2">
        <f>全价!D28</f>
        <v>101.26789041095891</v>
      </c>
      <c r="X28" s="7">
        <v>-7.13</v>
      </c>
      <c r="Y28" s="7">
        <v>-107.13</v>
      </c>
      <c r="Z28" s="7"/>
      <c r="AB28" s="1">
        <v>42319</v>
      </c>
      <c r="AC28" s="1">
        <v>42384</v>
      </c>
      <c r="AD28" s="1">
        <v>42750</v>
      </c>
      <c r="AE28" s="1"/>
      <c r="AF28" s="2">
        <f>全价!E28</f>
        <v>105.88342465753425</v>
      </c>
      <c r="AG28">
        <v>-7</v>
      </c>
      <c r="AH28">
        <v>-107</v>
      </c>
      <c r="AK28" s="1">
        <v>42319</v>
      </c>
      <c r="AL28" s="1">
        <v>42406</v>
      </c>
      <c r="AM28" s="1">
        <v>42772</v>
      </c>
      <c r="AN28" s="2">
        <f>全价!F28</f>
        <v>105.34772602739726</v>
      </c>
      <c r="AO28">
        <v>-6.89</v>
      </c>
      <c r="AP28">
        <v>-106.89</v>
      </c>
    </row>
    <row r="29" spans="1:42" x14ac:dyDescent="0.15">
      <c r="A29" s="1">
        <v>42320</v>
      </c>
      <c r="B29" s="1">
        <v>42404</v>
      </c>
      <c r="C29" s="1">
        <v>42770</v>
      </c>
      <c r="D29" s="1">
        <v>43135</v>
      </c>
      <c r="E29" s="2">
        <f>全价!B29</f>
        <v>105.36602739726028</v>
      </c>
      <c r="F29">
        <f t="shared" si="0"/>
        <v>-7.1</v>
      </c>
      <c r="G29">
        <v>-7.1</v>
      </c>
      <c r="H29">
        <f t="shared" si="1"/>
        <v>-107.1</v>
      </c>
      <c r="J29" s="1">
        <v>42320</v>
      </c>
      <c r="K29" s="1">
        <v>42546</v>
      </c>
      <c r="L29" s="1">
        <v>42915</v>
      </c>
      <c r="M29" s="1">
        <v>43280</v>
      </c>
      <c r="N29" s="2">
        <f>全价!C29</f>
        <v>114.25027397260274</v>
      </c>
      <c r="O29">
        <v>-8.5</v>
      </c>
      <c r="P29">
        <v>-8.5</v>
      </c>
      <c r="Q29">
        <v>-108.5</v>
      </c>
      <c r="S29" s="1">
        <v>42320</v>
      </c>
      <c r="T29" s="1">
        <v>42659</v>
      </c>
      <c r="U29" s="1">
        <v>43024</v>
      </c>
      <c r="V29" s="1"/>
      <c r="W29" s="2">
        <f>全价!D29</f>
        <v>100.44742465753424</v>
      </c>
      <c r="X29" s="7">
        <v>-7.13</v>
      </c>
      <c r="Y29" s="7">
        <v>-107.13</v>
      </c>
      <c r="Z29" s="7"/>
      <c r="AB29" s="1">
        <v>42320</v>
      </c>
      <c r="AC29" s="1">
        <v>42384</v>
      </c>
      <c r="AD29" s="1">
        <v>42750</v>
      </c>
      <c r="AE29" s="1"/>
      <c r="AF29" s="2">
        <f>全价!E29</f>
        <v>105.90260273972602</v>
      </c>
      <c r="AG29">
        <v>-7</v>
      </c>
      <c r="AH29">
        <v>-107</v>
      </c>
      <c r="AK29" s="1">
        <v>42320</v>
      </c>
      <c r="AL29" s="1">
        <v>42406</v>
      </c>
      <c r="AM29" s="1">
        <v>42772</v>
      </c>
      <c r="AN29" s="2">
        <f>全价!F29</f>
        <v>105.16660273972603</v>
      </c>
      <c r="AO29">
        <v>-6.89</v>
      </c>
      <c r="AP29">
        <v>-106.89</v>
      </c>
    </row>
    <row r="30" spans="1:42" x14ac:dyDescent="0.15">
      <c r="A30" s="1">
        <v>42321</v>
      </c>
      <c r="B30" s="1">
        <v>42404</v>
      </c>
      <c r="C30" s="1">
        <v>42770</v>
      </c>
      <c r="D30" s="1">
        <v>43135</v>
      </c>
      <c r="E30" s="2">
        <f>全价!B30</f>
        <v>104.48547945205479</v>
      </c>
      <c r="F30">
        <f t="shared" si="0"/>
        <v>-7.1</v>
      </c>
      <c r="G30">
        <v>-7.1</v>
      </c>
      <c r="H30">
        <f t="shared" si="1"/>
        <v>-107.1</v>
      </c>
      <c r="J30" s="1">
        <v>42321</v>
      </c>
      <c r="K30" s="1">
        <v>42546</v>
      </c>
      <c r="L30" s="1">
        <v>42915</v>
      </c>
      <c r="M30" s="1">
        <v>43280</v>
      </c>
      <c r="N30" s="2">
        <f>全价!C30</f>
        <v>114.27356164383561</v>
      </c>
      <c r="O30">
        <v>-8.5</v>
      </c>
      <c r="P30">
        <v>-8.5</v>
      </c>
      <c r="Q30">
        <v>-108.5</v>
      </c>
      <c r="S30" s="1">
        <v>42321</v>
      </c>
      <c r="T30" s="1">
        <v>42659</v>
      </c>
      <c r="U30" s="1">
        <v>43024</v>
      </c>
      <c r="V30" s="1"/>
      <c r="W30" s="2">
        <f>全价!D30</f>
        <v>100.32695890410959</v>
      </c>
      <c r="X30" s="7">
        <v>-7.13</v>
      </c>
      <c r="Y30" s="7">
        <v>-107.13</v>
      </c>
      <c r="Z30" s="7"/>
      <c r="AB30" s="1">
        <v>42321</v>
      </c>
      <c r="AC30" s="1">
        <v>42384</v>
      </c>
      <c r="AD30" s="1">
        <v>42750</v>
      </c>
      <c r="AE30" s="1"/>
      <c r="AF30" s="2">
        <f>全价!E30</f>
        <v>105.92178082191781</v>
      </c>
      <c r="AG30">
        <v>-7</v>
      </c>
      <c r="AH30">
        <v>-107</v>
      </c>
      <c r="AK30" s="1">
        <v>42321</v>
      </c>
      <c r="AL30" s="1">
        <v>42406</v>
      </c>
      <c r="AM30" s="1">
        <v>42772</v>
      </c>
      <c r="AN30" s="2">
        <f>全价!F30</f>
        <v>104.6354794520548</v>
      </c>
      <c r="AO30">
        <v>-6.89</v>
      </c>
      <c r="AP30">
        <v>-106.89</v>
      </c>
    </row>
    <row r="31" spans="1:42" x14ac:dyDescent="0.15">
      <c r="A31" s="1">
        <v>42324</v>
      </c>
      <c r="B31" s="1">
        <v>42404</v>
      </c>
      <c r="C31" s="1">
        <v>42770</v>
      </c>
      <c r="D31" s="1">
        <v>43135</v>
      </c>
      <c r="E31" s="2">
        <f>全价!B31</f>
        <v>104.44383561643836</v>
      </c>
      <c r="F31">
        <f t="shared" si="0"/>
        <v>-7.1</v>
      </c>
      <c r="G31">
        <v>-7.1</v>
      </c>
      <c r="H31">
        <f t="shared" si="1"/>
        <v>-107.1</v>
      </c>
      <c r="J31" s="1">
        <v>42324</v>
      </c>
      <c r="K31" s="1">
        <v>42546</v>
      </c>
      <c r="L31" s="1">
        <v>42915</v>
      </c>
      <c r="M31" s="1">
        <v>43280</v>
      </c>
      <c r="N31" s="2">
        <f>全价!C31</f>
        <v>113.34342465753424</v>
      </c>
      <c r="O31">
        <v>-8.5</v>
      </c>
      <c r="P31">
        <v>-8.5</v>
      </c>
      <c r="Q31">
        <v>-108.5</v>
      </c>
      <c r="S31" s="1">
        <v>42324</v>
      </c>
      <c r="T31" s="1">
        <v>42659</v>
      </c>
      <c r="U31" s="1">
        <v>43024</v>
      </c>
      <c r="V31" s="1"/>
      <c r="W31" s="2">
        <f>全价!D31</f>
        <v>99.805561643835617</v>
      </c>
      <c r="X31" s="7">
        <v>-7.13</v>
      </c>
      <c r="Y31" s="7">
        <v>-107.13</v>
      </c>
      <c r="Z31" s="7"/>
      <c r="AB31" s="1">
        <v>42324</v>
      </c>
      <c r="AC31" s="1">
        <v>42384</v>
      </c>
      <c r="AD31" s="1">
        <v>42750</v>
      </c>
      <c r="AE31" s="1"/>
      <c r="AF31" s="2">
        <f>全价!E31</f>
        <v>105.97931506849315</v>
      </c>
      <c r="AG31">
        <v>-7</v>
      </c>
      <c r="AH31">
        <v>-107</v>
      </c>
      <c r="AK31" s="1">
        <v>42324</v>
      </c>
      <c r="AL31" s="1">
        <v>42406</v>
      </c>
      <c r="AM31" s="1">
        <v>42772</v>
      </c>
      <c r="AN31" s="2">
        <f>全价!F31</f>
        <v>104.6921095890411</v>
      </c>
      <c r="AO31">
        <v>-6.89</v>
      </c>
      <c r="AP31">
        <v>-106.89</v>
      </c>
    </row>
    <row r="32" spans="1:42" x14ac:dyDescent="0.15">
      <c r="A32" s="1">
        <v>42325</v>
      </c>
      <c r="B32" s="1">
        <v>42404</v>
      </c>
      <c r="C32" s="1">
        <v>42770</v>
      </c>
      <c r="D32" s="1">
        <v>43135</v>
      </c>
      <c r="E32" s="2">
        <f>全价!B32</f>
        <v>104.53328767123287</v>
      </c>
      <c r="F32">
        <f t="shared" si="0"/>
        <v>-7.1</v>
      </c>
      <c r="G32">
        <v>-7.1</v>
      </c>
      <c r="H32">
        <f t="shared" si="1"/>
        <v>-107.1</v>
      </c>
      <c r="J32" s="1">
        <v>42325</v>
      </c>
      <c r="K32" s="1">
        <v>42546</v>
      </c>
      <c r="L32" s="1">
        <v>42915</v>
      </c>
      <c r="M32" s="1">
        <v>43280</v>
      </c>
      <c r="N32" s="2">
        <f>全价!C32</f>
        <v>113.36671232876712</v>
      </c>
      <c r="O32">
        <v>-8.5</v>
      </c>
      <c r="P32">
        <v>-8.5</v>
      </c>
      <c r="Q32">
        <v>-108.5</v>
      </c>
      <c r="S32" s="1">
        <v>42325</v>
      </c>
      <c r="T32" s="1">
        <v>42659</v>
      </c>
      <c r="U32" s="1">
        <v>43024</v>
      </c>
      <c r="V32" s="1"/>
      <c r="W32" s="2">
        <f>全价!D32</f>
        <v>99.615095890410956</v>
      </c>
      <c r="X32" s="7">
        <v>-7.13</v>
      </c>
      <c r="Y32" s="7">
        <v>-107.13</v>
      </c>
      <c r="Z32" s="7"/>
      <c r="AB32" s="1">
        <v>42325</v>
      </c>
      <c r="AC32" s="1">
        <v>42384</v>
      </c>
      <c r="AD32" s="1">
        <v>42750</v>
      </c>
      <c r="AE32" s="1"/>
      <c r="AF32" s="2">
        <f>全价!E32</f>
        <v>105.99849315068492</v>
      </c>
      <c r="AG32">
        <v>-7</v>
      </c>
      <c r="AH32">
        <v>-107</v>
      </c>
      <c r="AK32" s="1">
        <v>42325</v>
      </c>
      <c r="AL32" s="1">
        <v>42406</v>
      </c>
      <c r="AM32" s="1">
        <v>42772</v>
      </c>
      <c r="AN32" s="2">
        <f>全价!F32</f>
        <v>104.46098630136986</v>
      </c>
      <c r="AO32">
        <v>-6.89</v>
      </c>
      <c r="AP32">
        <v>-106.89</v>
      </c>
    </row>
    <row r="33" spans="1:42" x14ac:dyDescent="0.15">
      <c r="A33" s="1">
        <v>42326</v>
      </c>
      <c r="B33" s="1">
        <v>42404</v>
      </c>
      <c r="C33" s="1">
        <v>42770</v>
      </c>
      <c r="D33" s="1">
        <v>43135</v>
      </c>
      <c r="E33" s="2">
        <f>全价!B33</f>
        <v>104.46273972602739</v>
      </c>
      <c r="F33">
        <f t="shared" si="0"/>
        <v>-7.1</v>
      </c>
      <c r="G33">
        <v>-7.1</v>
      </c>
      <c r="H33">
        <f t="shared" si="1"/>
        <v>-107.1</v>
      </c>
      <c r="J33" s="1">
        <v>42326</v>
      </c>
      <c r="K33" s="1">
        <v>42546</v>
      </c>
      <c r="L33" s="1">
        <v>42915</v>
      </c>
      <c r="M33" s="1">
        <v>43280</v>
      </c>
      <c r="N33" s="2">
        <f>全价!C33</f>
        <v>113.39</v>
      </c>
      <c r="O33">
        <v>-8.5</v>
      </c>
      <c r="P33">
        <v>-8.5</v>
      </c>
      <c r="Q33">
        <v>-108.5</v>
      </c>
      <c r="S33" s="1">
        <v>42326</v>
      </c>
      <c r="T33" s="1">
        <v>42659</v>
      </c>
      <c r="U33" s="1">
        <v>43024</v>
      </c>
      <c r="V33" s="1"/>
      <c r="W33" s="2">
        <f>全价!D33</f>
        <v>99.234630136986311</v>
      </c>
      <c r="X33" s="7">
        <v>-7.13</v>
      </c>
      <c r="Y33" s="7">
        <v>-107.13</v>
      </c>
      <c r="Z33" s="7"/>
      <c r="AB33" s="1">
        <v>42326</v>
      </c>
      <c r="AC33" s="1">
        <v>42384</v>
      </c>
      <c r="AD33" s="1">
        <v>42750</v>
      </c>
      <c r="AE33" s="1"/>
      <c r="AF33" s="2">
        <f>全价!E33</f>
        <v>106.01767123287671</v>
      </c>
      <c r="AG33">
        <v>-7</v>
      </c>
      <c r="AH33">
        <v>-107</v>
      </c>
      <c r="AK33" s="1">
        <v>42326</v>
      </c>
      <c r="AL33" s="1">
        <v>42406</v>
      </c>
      <c r="AM33" s="1">
        <v>42772</v>
      </c>
      <c r="AN33" s="2">
        <f>全价!F33</f>
        <v>103.53986301369862</v>
      </c>
      <c r="AO33">
        <v>-6.89</v>
      </c>
      <c r="AP33">
        <v>-106.89</v>
      </c>
    </row>
    <row r="34" spans="1:42" x14ac:dyDescent="0.15">
      <c r="A34" s="1">
        <v>42327</v>
      </c>
      <c r="B34" s="1">
        <v>42404</v>
      </c>
      <c r="C34" s="1">
        <v>42770</v>
      </c>
      <c r="D34" s="1">
        <v>43135</v>
      </c>
      <c r="E34" s="2">
        <f>全价!B34</f>
        <v>104.48219178082191</v>
      </c>
      <c r="F34">
        <f t="shared" si="0"/>
        <v>-7.1</v>
      </c>
      <c r="G34">
        <v>-7.1</v>
      </c>
      <c r="H34">
        <f t="shared" si="1"/>
        <v>-107.1</v>
      </c>
      <c r="J34" s="1">
        <v>42327</v>
      </c>
      <c r="K34" s="1">
        <v>42546</v>
      </c>
      <c r="L34" s="1">
        <v>42915</v>
      </c>
      <c r="M34" s="1">
        <v>43280</v>
      </c>
      <c r="N34" s="2">
        <f>全价!C34</f>
        <v>113.41328767123287</v>
      </c>
      <c r="O34">
        <v>-8.5</v>
      </c>
      <c r="P34">
        <v>-8.5</v>
      </c>
      <c r="Q34">
        <v>-108.5</v>
      </c>
      <c r="S34" s="1">
        <v>42327</v>
      </c>
      <c r="T34" s="1">
        <v>42659</v>
      </c>
      <c r="U34" s="1">
        <v>43024</v>
      </c>
      <c r="V34" s="1"/>
      <c r="W34" s="2">
        <f>全价!D34</f>
        <v>99.184164383561637</v>
      </c>
      <c r="X34" s="7">
        <v>-7.13</v>
      </c>
      <c r="Y34" s="7">
        <v>-107.13</v>
      </c>
      <c r="Z34" s="7"/>
      <c r="AB34" s="1">
        <v>42327</v>
      </c>
      <c r="AC34" s="1">
        <v>42384</v>
      </c>
      <c r="AD34" s="1">
        <v>42750</v>
      </c>
      <c r="AE34" s="1"/>
      <c r="AF34" s="2">
        <f>全价!E34</f>
        <v>106.03684931506849</v>
      </c>
      <c r="AG34">
        <v>-7</v>
      </c>
      <c r="AH34">
        <v>-107</v>
      </c>
      <c r="AK34" s="1">
        <v>42327</v>
      </c>
      <c r="AL34" s="1">
        <v>42406</v>
      </c>
      <c r="AM34" s="1">
        <v>42772</v>
      </c>
      <c r="AN34" s="2">
        <f>全价!F34</f>
        <v>103.5587397260274</v>
      </c>
      <c r="AO34">
        <v>-6.89</v>
      </c>
      <c r="AP34">
        <v>-106.89</v>
      </c>
    </row>
    <row r="35" spans="1:42" x14ac:dyDescent="0.15">
      <c r="A35" s="1">
        <v>42328</v>
      </c>
      <c r="B35" s="1">
        <v>42404</v>
      </c>
      <c r="C35" s="1">
        <v>42770</v>
      </c>
      <c r="D35" s="1">
        <v>43135</v>
      </c>
      <c r="E35" s="2">
        <f>全价!B35</f>
        <v>104.48164383561644</v>
      </c>
      <c r="F35">
        <f t="shared" si="0"/>
        <v>-7.1</v>
      </c>
      <c r="G35">
        <v>-7.1</v>
      </c>
      <c r="H35">
        <f t="shared" si="1"/>
        <v>-107.1</v>
      </c>
      <c r="J35" s="1">
        <v>42328</v>
      </c>
      <c r="K35" s="1">
        <v>42546</v>
      </c>
      <c r="L35" s="1">
        <v>42915</v>
      </c>
      <c r="M35" s="1">
        <v>43280</v>
      </c>
      <c r="N35" s="2">
        <f>全价!C35</f>
        <v>113.43657534246574</v>
      </c>
      <c r="O35">
        <v>-8.5</v>
      </c>
      <c r="P35">
        <v>-8.5</v>
      </c>
      <c r="Q35">
        <v>-108.5</v>
      </c>
      <c r="S35" s="1">
        <v>42328</v>
      </c>
      <c r="T35" s="1">
        <v>42659</v>
      </c>
      <c r="U35" s="1">
        <v>43024</v>
      </c>
      <c r="V35" s="1"/>
      <c r="W35" s="2">
        <f>全价!D35</f>
        <v>99.24369863013699</v>
      </c>
      <c r="X35" s="7">
        <v>-7.13</v>
      </c>
      <c r="Y35" s="7">
        <v>-107.13</v>
      </c>
      <c r="Z35" s="7"/>
      <c r="AB35" s="1">
        <v>42328</v>
      </c>
      <c r="AC35" s="1">
        <v>42384</v>
      </c>
      <c r="AD35" s="1">
        <v>42750</v>
      </c>
      <c r="AE35" s="1"/>
      <c r="AF35" s="2">
        <f>全价!E35</f>
        <v>106.05602739726027</v>
      </c>
      <c r="AG35">
        <v>-7</v>
      </c>
      <c r="AH35">
        <v>-107</v>
      </c>
      <c r="AK35" s="1">
        <v>42328</v>
      </c>
      <c r="AL35" s="1">
        <v>42406</v>
      </c>
      <c r="AM35" s="1">
        <v>42772</v>
      </c>
      <c r="AN35" s="2">
        <f>全价!F35</f>
        <v>103.57761643835616</v>
      </c>
      <c r="AO35">
        <v>-6.89</v>
      </c>
      <c r="AP35">
        <v>-106.89</v>
      </c>
    </row>
    <row r="36" spans="1:42" x14ac:dyDescent="0.15">
      <c r="A36" s="1">
        <v>42331</v>
      </c>
      <c r="B36" s="1">
        <v>42404</v>
      </c>
      <c r="C36" s="1">
        <v>42770</v>
      </c>
      <c r="D36" s="1">
        <v>43135</v>
      </c>
      <c r="E36" s="2">
        <f>全价!B36</f>
        <v>104.33000000000001</v>
      </c>
      <c r="F36">
        <f t="shared" si="0"/>
        <v>-7.1</v>
      </c>
      <c r="G36">
        <v>-7.1</v>
      </c>
      <c r="H36">
        <f t="shared" si="1"/>
        <v>-107.1</v>
      </c>
      <c r="J36" s="1">
        <v>42331</v>
      </c>
      <c r="K36" s="1">
        <v>42546</v>
      </c>
      <c r="L36" s="1">
        <v>42915</v>
      </c>
      <c r="M36" s="1">
        <v>43280</v>
      </c>
      <c r="N36" s="2">
        <f>全价!C36</f>
        <v>110.01643835616439</v>
      </c>
      <c r="O36">
        <v>-8.5</v>
      </c>
      <c r="P36">
        <v>-8.5</v>
      </c>
      <c r="Q36">
        <v>-108.5</v>
      </c>
      <c r="S36" s="1">
        <v>42331</v>
      </c>
      <c r="T36" s="1">
        <v>42659</v>
      </c>
      <c r="U36" s="1">
        <v>43024</v>
      </c>
      <c r="V36" s="1"/>
      <c r="W36" s="2">
        <f>全价!D36</f>
        <v>99.242301369863014</v>
      </c>
      <c r="X36" s="7">
        <v>-7.13</v>
      </c>
      <c r="Y36" s="7">
        <v>-107.13</v>
      </c>
      <c r="Z36" s="7"/>
      <c r="AB36" s="1">
        <v>42331</v>
      </c>
      <c r="AC36" s="1">
        <v>42384</v>
      </c>
      <c r="AD36" s="1">
        <v>42750</v>
      </c>
      <c r="AE36" s="1"/>
      <c r="AF36" s="2">
        <f>全价!E36</f>
        <v>106.11356164383561</v>
      </c>
      <c r="AG36">
        <v>-7</v>
      </c>
      <c r="AH36">
        <v>-107</v>
      </c>
      <c r="AK36" s="1">
        <v>42331</v>
      </c>
      <c r="AL36" s="1">
        <v>42406</v>
      </c>
      <c r="AM36" s="1">
        <v>42772</v>
      </c>
      <c r="AN36" s="2">
        <f>全价!F36</f>
        <v>103.63424657534246</v>
      </c>
      <c r="AO36">
        <v>-6.89</v>
      </c>
      <c r="AP36">
        <v>-106.89</v>
      </c>
    </row>
    <row r="37" spans="1:42" x14ac:dyDescent="0.15">
      <c r="A37" s="1">
        <v>42332</v>
      </c>
      <c r="B37" s="1">
        <v>42404</v>
      </c>
      <c r="C37" s="1">
        <v>42770</v>
      </c>
      <c r="D37" s="1">
        <v>43135</v>
      </c>
      <c r="E37" s="2">
        <f>全价!B37</f>
        <v>104.34945205479453</v>
      </c>
      <c r="F37">
        <f t="shared" si="0"/>
        <v>-7.1</v>
      </c>
      <c r="G37">
        <v>-7.1</v>
      </c>
      <c r="H37">
        <f t="shared" si="1"/>
        <v>-107.1</v>
      </c>
      <c r="J37" s="1">
        <v>42332</v>
      </c>
      <c r="K37" s="1">
        <v>42546</v>
      </c>
      <c r="L37" s="1">
        <v>42915</v>
      </c>
      <c r="M37" s="1">
        <v>43280</v>
      </c>
      <c r="N37" s="2">
        <f>全价!C37</f>
        <v>110.12972602739727</v>
      </c>
      <c r="O37">
        <v>-8.5</v>
      </c>
      <c r="P37">
        <v>-8.5</v>
      </c>
      <c r="Q37">
        <v>-108.5</v>
      </c>
      <c r="S37" s="1">
        <v>42332</v>
      </c>
      <c r="T37" s="1">
        <v>42659</v>
      </c>
      <c r="U37" s="1">
        <v>43024</v>
      </c>
      <c r="V37" s="1"/>
      <c r="W37" s="2">
        <f>全价!D37</f>
        <v>99.281835616438357</v>
      </c>
      <c r="X37" s="7">
        <v>-7.13</v>
      </c>
      <c r="Y37" s="7">
        <v>-107.13</v>
      </c>
      <c r="Z37" s="7"/>
      <c r="AB37" s="1">
        <v>42332</v>
      </c>
      <c r="AC37" s="1">
        <v>42384</v>
      </c>
      <c r="AD37" s="1">
        <v>42750</v>
      </c>
      <c r="AE37" s="1"/>
      <c r="AF37" s="2">
        <f>全价!E37</f>
        <v>105.0027397260274</v>
      </c>
      <c r="AG37">
        <v>-7</v>
      </c>
      <c r="AH37">
        <v>-107</v>
      </c>
      <c r="AK37" s="1">
        <v>42332</v>
      </c>
      <c r="AL37" s="1">
        <v>42406</v>
      </c>
      <c r="AM37" s="1">
        <v>42772</v>
      </c>
      <c r="AN37" s="2">
        <f>全价!F37</f>
        <v>104.49312328767124</v>
      </c>
      <c r="AO37">
        <v>-6.89</v>
      </c>
      <c r="AP37">
        <v>-106.89</v>
      </c>
    </row>
    <row r="38" spans="1:42" x14ac:dyDescent="0.15">
      <c r="A38" s="1">
        <v>42333</v>
      </c>
      <c r="B38" s="1">
        <v>42404</v>
      </c>
      <c r="C38" s="1">
        <v>42770</v>
      </c>
      <c r="D38" s="1">
        <v>43135</v>
      </c>
      <c r="E38" s="2">
        <f>全价!B38</f>
        <v>104.70890410958904</v>
      </c>
      <c r="F38">
        <f t="shared" si="0"/>
        <v>-7.1</v>
      </c>
      <c r="G38">
        <v>-7.1</v>
      </c>
      <c r="H38">
        <f t="shared" si="1"/>
        <v>-107.1</v>
      </c>
      <c r="J38" s="1">
        <v>42333</v>
      </c>
      <c r="K38" s="1">
        <v>42546</v>
      </c>
      <c r="L38" s="1">
        <v>42915</v>
      </c>
      <c r="M38" s="1">
        <v>43280</v>
      </c>
      <c r="N38" s="2">
        <f>全价!C38</f>
        <v>110.16301369863014</v>
      </c>
      <c r="O38">
        <v>-8.5</v>
      </c>
      <c r="P38">
        <v>-8.5</v>
      </c>
      <c r="Q38">
        <v>-108.5</v>
      </c>
      <c r="S38" s="1">
        <v>42333</v>
      </c>
      <c r="T38" s="1">
        <v>42659</v>
      </c>
      <c r="U38" s="1">
        <v>43024</v>
      </c>
      <c r="V38" s="1"/>
      <c r="W38" s="2">
        <f>全价!D38</f>
        <v>99.331369863013691</v>
      </c>
      <c r="X38" s="7">
        <v>-7.13</v>
      </c>
      <c r="Y38" s="7">
        <v>-107.13</v>
      </c>
      <c r="Z38" s="7"/>
      <c r="AB38" s="1">
        <v>42333</v>
      </c>
      <c r="AC38" s="1">
        <v>42384</v>
      </c>
      <c r="AD38" s="1">
        <v>42750</v>
      </c>
      <c r="AE38" s="1"/>
      <c r="AF38" s="2">
        <f>全价!E38</f>
        <v>105.02191780821917</v>
      </c>
      <c r="AG38">
        <v>-7</v>
      </c>
      <c r="AH38">
        <v>-107</v>
      </c>
      <c r="AK38" s="1">
        <v>42333</v>
      </c>
      <c r="AL38" s="1">
        <v>42406</v>
      </c>
      <c r="AM38" s="1">
        <v>42772</v>
      </c>
      <c r="AN38" s="2">
        <f>全价!F38</f>
        <v>104.512</v>
      </c>
      <c r="AO38">
        <v>-6.89</v>
      </c>
      <c r="AP38">
        <v>-106.89</v>
      </c>
    </row>
    <row r="39" spans="1:42" x14ac:dyDescent="0.15">
      <c r="A39" s="1">
        <v>42334</v>
      </c>
      <c r="B39" s="1">
        <v>42404</v>
      </c>
      <c r="C39" s="1">
        <v>42770</v>
      </c>
      <c r="D39" s="1">
        <v>43135</v>
      </c>
      <c r="E39" s="2">
        <f>全价!B39</f>
        <v>104.20835616438356</v>
      </c>
      <c r="F39">
        <f t="shared" si="0"/>
        <v>-7.1</v>
      </c>
      <c r="G39">
        <v>-7.1</v>
      </c>
      <c r="H39">
        <f t="shared" si="1"/>
        <v>-107.1</v>
      </c>
      <c r="J39" s="1">
        <v>42334</v>
      </c>
      <c r="K39" s="1">
        <v>42546</v>
      </c>
      <c r="L39" s="1">
        <v>42915</v>
      </c>
      <c r="M39" s="1">
        <v>43280</v>
      </c>
      <c r="N39" s="2">
        <f>全价!C39</f>
        <v>111.77630136986301</v>
      </c>
      <c r="O39">
        <v>-8.5</v>
      </c>
      <c r="P39">
        <v>-8.5</v>
      </c>
      <c r="Q39">
        <v>-108.5</v>
      </c>
      <c r="S39" s="1">
        <v>42334</v>
      </c>
      <c r="T39" s="1">
        <v>42659</v>
      </c>
      <c r="U39" s="1">
        <v>43024</v>
      </c>
      <c r="V39" s="1"/>
      <c r="W39" s="2">
        <f>全价!D39</f>
        <v>99.27090410958904</v>
      </c>
      <c r="X39" s="7">
        <v>-7.13</v>
      </c>
      <c r="Y39" s="7">
        <v>-107.13</v>
      </c>
      <c r="Z39" s="7"/>
      <c r="AB39" s="1">
        <v>42334</v>
      </c>
      <c r="AC39" s="1">
        <v>42384</v>
      </c>
      <c r="AD39" s="1">
        <v>42750</v>
      </c>
      <c r="AE39" s="1"/>
      <c r="AF39" s="2">
        <f>全价!E39</f>
        <v>105.04109589041096</v>
      </c>
      <c r="AG39">
        <v>-7</v>
      </c>
      <c r="AH39">
        <v>-107</v>
      </c>
      <c r="AK39" s="1">
        <v>42334</v>
      </c>
      <c r="AL39" s="1">
        <v>42406</v>
      </c>
      <c r="AM39" s="1">
        <v>42772</v>
      </c>
      <c r="AN39" s="2">
        <f>全价!F39</f>
        <v>103.44087671232876</v>
      </c>
      <c r="AO39">
        <v>-6.89</v>
      </c>
      <c r="AP39">
        <v>-106.89</v>
      </c>
    </row>
    <row r="40" spans="1:42" x14ac:dyDescent="0.15">
      <c r="A40" s="1">
        <v>42335</v>
      </c>
      <c r="B40" s="1">
        <v>42404</v>
      </c>
      <c r="C40" s="1">
        <v>42770</v>
      </c>
      <c r="D40" s="1">
        <v>43135</v>
      </c>
      <c r="E40" s="2">
        <f>全价!B40</f>
        <v>104.13780821917808</v>
      </c>
      <c r="F40">
        <f t="shared" si="0"/>
        <v>-7.1</v>
      </c>
      <c r="G40">
        <v>-7.1</v>
      </c>
      <c r="H40">
        <f t="shared" si="1"/>
        <v>-107.1</v>
      </c>
      <c r="J40" s="1">
        <v>42335</v>
      </c>
      <c r="K40" s="1">
        <v>42546</v>
      </c>
      <c r="L40" s="1">
        <v>42915</v>
      </c>
      <c r="M40" s="1">
        <v>43280</v>
      </c>
      <c r="N40" s="2">
        <f>全价!C40</f>
        <v>111.79958904109589</v>
      </c>
      <c r="O40">
        <v>-8.5</v>
      </c>
      <c r="P40">
        <v>-8.5</v>
      </c>
      <c r="Q40">
        <v>-108.5</v>
      </c>
      <c r="S40" s="1">
        <v>42335</v>
      </c>
      <c r="T40" s="1">
        <v>42659</v>
      </c>
      <c r="U40" s="1">
        <v>43024</v>
      </c>
      <c r="V40" s="1"/>
      <c r="W40" s="2">
        <f>全价!D40</f>
        <v>99.200438356164383</v>
      </c>
      <c r="X40" s="7">
        <v>-7.13</v>
      </c>
      <c r="Y40" s="7">
        <v>-107.13</v>
      </c>
      <c r="Z40" s="7"/>
      <c r="AB40" s="1">
        <v>42335</v>
      </c>
      <c r="AC40" s="1">
        <v>42384</v>
      </c>
      <c r="AD40" s="1">
        <v>42750</v>
      </c>
      <c r="AE40" s="1"/>
      <c r="AF40" s="2">
        <f>全价!E40</f>
        <v>105.06027397260274</v>
      </c>
      <c r="AG40">
        <v>-7</v>
      </c>
      <c r="AH40">
        <v>-107</v>
      </c>
      <c r="AK40" s="1">
        <v>42335</v>
      </c>
      <c r="AL40" s="1">
        <v>42406</v>
      </c>
      <c r="AM40" s="1">
        <v>42772</v>
      </c>
      <c r="AN40" s="2">
        <f>全价!F40</f>
        <v>103.45975342465753</v>
      </c>
      <c r="AO40">
        <v>-6.89</v>
      </c>
      <c r="AP40">
        <v>-106.89</v>
      </c>
    </row>
    <row r="41" spans="1:42" x14ac:dyDescent="0.15">
      <c r="A41" s="1">
        <v>42338</v>
      </c>
      <c r="B41" s="1">
        <v>42404</v>
      </c>
      <c r="C41" s="1">
        <v>42770</v>
      </c>
      <c r="D41" s="1">
        <v>43135</v>
      </c>
      <c r="E41" s="2">
        <f>全价!B41</f>
        <v>103.79616438356165</v>
      </c>
      <c r="F41">
        <f t="shared" si="0"/>
        <v>-7.1</v>
      </c>
      <c r="G41">
        <v>-7.1</v>
      </c>
      <c r="H41">
        <f t="shared" si="1"/>
        <v>-107.1</v>
      </c>
      <c r="J41" s="1">
        <v>42338</v>
      </c>
      <c r="K41" s="1">
        <v>42546</v>
      </c>
      <c r="L41" s="1">
        <v>42915</v>
      </c>
      <c r="M41" s="1">
        <v>43280</v>
      </c>
      <c r="N41" s="2">
        <f>全价!C41</f>
        <v>110.17945205479452</v>
      </c>
      <c r="O41">
        <v>-8.5</v>
      </c>
      <c r="P41">
        <v>-8.5</v>
      </c>
      <c r="Q41">
        <v>-108.5</v>
      </c>
      <c r="S41" s="1">
        <v>42338</v>
      </c>
      <c r="T41" s="1">
        <v>42659</v>
      </c>
      <c r="U41" s="1">
        <v>43024</v>
      </c>
      <c r="V41" s="1"/>
      <c r="W41" s="2">
        <f>全价!D41</f>
        <v>98.799041095890416</v>
      </c>
      <c r="X41" s="7">
        <v>-7.13</v>
      </c>
      <c r="Y41" s="7">
        <v>-107.13</v>
      </c>
      <c r="Z41" s="7"/>
      <c r="AB41" s="1">
        <v>42338</v>
      </c>
      <c r="AC41" s="1">
        <v>42384</v>
      </c>
      <c r="AD41" s="1">
        <v>42750</v>
      </c>
      <c r="AE41" s="1"/>
      <c r="AF41" s="2">
        <f>全价!E41</f>
        <v>105.11780821917809</v>
      </c>
      <c r="AG41">
        <v>-7</v>
      </c>
      <c r="AH41">
        <v>-107</v>
      </c>
      <c r="AK41" s="1">
        <v>42338</v>
      </c>
      <c r="AL41" s="1">
        <v>42406</v>
      </c>
      <c r="AM41" s="1">
        <v>42772</v>
      </c>
      <c r="AN41" s="2">
        <f>全价!F41</f>
        <v>103.51638356164383</v>
      </c>
      <c r="AO41">
        <v>-6.89</v>
      </c>
      <c r="AP41">
        <v>-106.89</v>
      </c>
    </row>
    <row r="42" spans="1:42" x14ac:dyDescent="0.15">
      <c r="A42" s="1">
        <v>42339</v>
      </c>
      <c r="B42" s="1">
        <v>42404</v>
      </c>
      <c r="C42" s="1">
        <v>42770</v>
      </c>
      <c r="D42" s="1">
        <v>43135</v>
      </c>
      <c r="E42" s="2">
        <f>全价!B42</f>
        <v>103.63561643835617</v>
      </c>
      <c r="F42">
        <f t="shared" si="0"/>
        <v>-7.1</v>
      </c>
      <c r="G42">
        <v>-7.1</v>
      </c>
      <c r="H42">
        <f t="shared" si="1"/>
        <v>-107.1</v>
      </c>
      <c r="J42" s="1">
        <v>42339</v>
      </c>
      <c r="K42" s="1">
        <v>42546</v>
      </c>
      <c r="L42" s="1">
        <v>42915</v>
      </c>
      <c r="M42" s="1">
        <v>43280</v>
      </c>
      <c r="N42" s="2">
        <f>全价!C42</f>
        <v>112.18273972602741</v>
      </c>
      <c r="O42">
        <v>-8.5</v>
      </c>
      <c r="P42">
        <v>-8.5</v>
      </c>
      <c r="Q42">
        <v>-108.5</v>
      </c>
      <c r="S42" s="1">
        <v>42339</v>
      </c>
      <c r="T42" s="1">
        <v>42659</v>
      </c>
      <c r="U42" s="1">
        <v>43024</v>
      </c>
      <c r="V42" s="1"/>
      <c r="W42" s="2">
        <f>全价!D42</f>
        <v>98.688575342465754</v>
      </c>
      <c r="X42" s="7">
        <v>-7.13</v>
      </c>
      <c r="Y42" s="7">
        <v>-107.13</v>
      </c>
      <c r="Z42" s="7"/>
      <c r="AB42" s="1">
        <v>42339</v>
      </c>
      <c r="AC42" s="1">
        <v>42384</v>
      </c>
      <c r="AD42" s="1">
        <v>42750</v>
      </c>
      <c r="AE42" s="1"/>
      <c r="AF42" s="2">
        <f>全价!E42</f>
        <v>105.13698630136986</v>
      </c>
      <c r="AG42">
        <v>-7</v>
      </c>
      <c r="AH42">
        <v>-107</v>
      </c>
      <c r="AK42" s="1">
        <v>42339</v>
      </c>
      <c r="AL42" s="1">
        <v>42406</v>
      </c>
      <c r="AM42" s="1">
        <v>42772</v>
      </c>
      <c r="AN42" s="2">
        <f>全价!F42</f>
        <v>103.5452602739726</v>
      </c>
      <c r="AO42">
        <v>-6.89</v>
      </c>
      <c r="AP42">
        <v>-106.89</v>
      </c>
    </row>
    <row r="43" spans="1:42" x14ac:dyDescent="0.15">
      <c r="A43" s="1">
        <v>42340</v>
      </c>
      <c r="B43" s="1">
        <v>42404</v>
      </c>
      <c r="C43" s="1">
        <v>42770</v>
      </c>
      <c r="D43" s="1">
        <v>43135</v>
      </c>
      <c r="E43" s="2">
        <f>全价!B43</f>
        <v>103.33506849315069</v>
      </c>
      <c r="F43">
        <f t="shared" si="0"/>
        <v>-7.1</v>
      </c>
      <c r="G43">
        <v>-7.1</v>
      </c>
      <c r="H43">
        <f t="shared" si="1"/>
        <v>-107.1</v>
      </c>
      <c r="J43" s="1">
        <v>42340</v>
      </c>
      <c r="K43" s="1">
        <v>42546</v>
      </c>
      <c r="L43" s="1">
        <v>42915</v>
      </c>
      <c r="M43" s="1">
        <v>43280</v>
      </c>
      <c r="N43" s="2">
        <f>全价!C43</f>
        <v>112.20602739726027</v>
      </c>
      <c r="O43">
        <v>-8.5</v>
      </c>
      <c r="P43">
        <v>-8.5</v>
      </c>
      <c r="Q43">
        <v>-108.5</v>
      </c>
      <c r="S43" s="1">
        <v>42340</v>
      </c>
      <c r="T43" s="1">
        <v>42659</v>
      </c>
      <c r="U43" s="1">
        <v>43024</v>
      </c>
      <c r="V43" s="1"/>
      <c r="W43" s="2">
        <f>全价!D43</f>
        <v>98.788109589041099</v>
      </c>
      <c r="X43" s="7">
        <v>-7.13</v>
      </c>
      <c r="Y43" s="7">
        <v>-107.13</v>
      </c>
      <c r="Z43" s="7"/>
      <c r="AB43" s="1">
        <v>42340</v>
      </c>
      <c r="AC43" s="1">
        <v>42384</v>
      </c>
      <c r="AD43" s="1">
        <v>42750</v>
      </c>
      <c r="AE43" s="1"/>
      <c r="AF43" s="2">
        <f>全价!E43</f>
        <v>105.15616438356165</v>
      </c>
      <c r="AG43">
        <v>-7</v>
      </c>
      <c r="AH43">
        <v>-107</v>
      </c>
      <c r="AK43" s="1">
        <v>42340</v>
      </c>
      <c r="AL43" s="1">
        <v>42406</v>
      </c>
      <c r="AM43" s="1">
        <v>42772</v>
      </c>
      <c r="AN43" s="2">
        <f>全价!F43</f>
        <v>104.63413698630137</v>
      </c>
      <c r="AO43">
        <v>-6.89</v>
      </c>
      <c r="AP43">
        <v>-106.89</v>
      </c>
    </row>
    <row r="44" spans="1:42" x14ac:dyDescent="0.15">
      <c r="A44" s="1">
        <v>42341</v>
      </c>
      <c r="B44" s="1">
        <v>42404</v>
      </c>
      <c r="C44" s="1">
        <v>42770</v>
      </c>
      <c r="D44" s="1">
        <v>43135</v>
      </c>
      <c r="E44" s="2">
        <f>全价!B44</f>
        <v>103.66452054794522</v>
      </c>
      <c r="F44">
        <f t="shared" si="0"/>
        <v>-7.1</v>
      </c>
      <c r="G44">
        <v>-7.1</v>
      </c>
      <c r="H44">
        <f t="shared" si="1"/>
        <v>-107.1</v>
      </c>
      <c r="J44" s="1">
        <v>42341</v>
      </c>
      <c r="K44" s="1">
        <v>42546</v>
      </c>
      <c r="L44" s="1">
        <v>42915</v>
      </c>
      <c r="M44" s="1">
        <v>43280</v>
      </c>
      <c r="N44" s="2">
        <f>全价!C44</f>
        <v>110.74931506849315</v>
      </c>
      <c r="O44">
        <v>-8.5</v>
      </c>
      <c r="P44">
        <v>-8.5</v>
      </c>
      <c r="Q44">
        <v>-108.5</v>
      </c>
      <c r="S44" s="1">
        <v>42341</v>
      </c>
      <c r="T44" s="1">
        <v>42659</v>
      </c>
      <c r="U44" s="1">
        <v>43024</v>
      </c>
      <c r="V44" s="1"/>
      <c r="W44" s="2">
        <f>全价!D44</f>
        <v>98.837643835616447</v>
      </c>
      <c r="X44" s="7">
        <v>-7.13</v>
      </c>
      <c r="Y44" s="7">
        <v>-107.13</v>
      </c>
      <c r="Z44" s="7"/>
      <c r="AB44" s="1">
        <v>42341</v>
      </c>
      <c r="AC44" s="1">
        <v>42384</v>
      </c>
      <c r="AD44" s="1">
        <v>42750</v>
      </c>
      <c r="AE44" s="1"/>
      <c r="AF44" s="2">
        <f>全价!E44</f>
        <v>105.17534246575343</v>
      </c>
      <c r="AG44">
        <v>-7</v>
      </c>
      <c r="AH44">
        <v>-107</v>
      </c>
      <c r="AK44" s="1">
        <v>42341</v>
      </c>
      <c r="AL44" s="1">
        <v>42406</v>
      </c>
      <c r="AM44" s="1">
        <v>42772</v>
      </c>
      <c r="AN44" s="2">
        <f>全价!F44</f>
        <v>103.66301369863014</v>
      </c>
      <c r="AO44">
        <v>-6.89</v>
      </c>
      <c r="AP44">
        <v>-106.89</v>
      </c>
    </row>
    <row r="45" spans="1:42" x14ac:dyDescent="0.15">
      <c r="A45" s="1">
        <v>42342</v>
      </c>
      <c r="B45" s="1">
        <v>42404</v>
      </c>
      <c r="C45" s="1">
        <v>42770</v>
      </c>
      <c r="D45" s="1">
        <v>43135</v>
      </c>
      <c r="E45" s="2">
        <f>全价!B45</f>
        <v>104.23397260273973</v>
      </c>
      <c r="F45">
        <f t="shared" si="0"/>
        <v>-7.1</v>
      </c>
      <c r="G45">
        <v>-7.1</v>
      </c>
      <c r="H45">
        <f t="shared" si="1"/>
        <v>-107.1</v>
      </c>
      <c r="J45" s="1">
        <v>42342</v>
      </c>
      <c r="K45" s="1">
        <v>42546</v>
      </c>
      <c r="L45" s="1">
        <v>42915</v>
      </c>
      <c r="M45" s="1">
        <v>43280</v>
      </c>
      <c r="N45" s="2">
        <f>全价!C45</f>
        <v>111.26260273972602</v>
      </c>
      <c r="O45">
        <v>-8.5</v>
      </c>
      <c r="P45">
        <v>-8.5</v>
      </c>
      <c r="Q45">
        <v>-108.5</v>
      </c>
      <c r="S45" s="1">
        <v>42342</v>
      </c>
      <c r="T45" s="1">
        <v>42659</v>
      </c>
      <c r="U45" s="1">
        <v>43024</v>
      </c>
      <c r="V45" s="1"/>
      <c r="W45" s="2">
        <f>全价!D45</f>
        <v>99.327178082191793</v>
      </c>
      <c r="X45" s="7">
        <v>-7.13</v>
      </c>
      <c r="Y45" s="7">
        <v>-107.13</v>
      </c>
      <c r="Z45" s="7"/>
      <c r="AB45" s="1">
        <v>42342</v>
      </c>
      <c r="AC45" s="1">
        <v>42384</v>
      </c>
      <c r="AD45" s="1">
        <v>42750</v>
      </c>
      <c r="AE45" s="1"/>
      <c r="AF45" s="2">
        <f>全价!E45</f>
        <v>105.1945205479452</v>
      </c>
      <c r="AG45">
        <v>-7</v>
      </c>
      <c r="AH45">
        <v>-107</v>
      </c>
      <c r="AK45" s="1">
        <v>42342</v>
      </c>
      <c r="AL45" s="1">
        <v>42406</v>
      </c>
      <c r="AM45" s="1">
        <v>42772</v>
      </c>
      <c r="AN45" s="2">
        <f>全价!F45</f>
        <v>104.1818904109589</v>
      </c>
      <c r="AO45">
        <v>-6.89</v>
      </c>
      <c r="AP45">
        <v>-106.89</v>
      </c>
    </row>
    <row r="46" spans="1:42" x14ac:dyDescent="0.15">
      <c r="A46" s="1">
        <v>42345</v>
      </c>
      <c r="B46" s="1">
        <v>42404</v>
      </c>
      <c r="C46" s="1">
        <v>42770</v>
      </c>
      <c r="D46" s="1">
        <v>43135</v>
      </c>
      <c r="E46" s="2">
        <f>全价!B46</f>
        <v>104.29232876712329</v>
      </c>
      <c r="F46">
        <f t="shared" si="0"/>
        <v>-7.1</v>
      </c>
      <c r="G46">
        <v>-7.1</v>
      </c>
      <c r="H46">
        <f t="shared" si="1"/>
        <v>-107.1</v>
      </c>
      <c r="J46" s="1">
        <v>42345</v>
      </c>
      <c r="K46" s="1">
        <v>42546</v>
      </c>
      <c r="L46" s="1">
        <v>42915</v>
      </c>
      <c r="M46" s="1">
        <v>43280</v>
      </c>
      <c r="N46" s="2">
        <f>全价!C46</f>
        <v>111.35246575342467</v>
      </c>
      <c r="O46">
        <v>-8.5</v>
      </c>
      <c r="P46">
        <v>-8.5</v>
      </c>
      <c r="Q46">
        <v>-108.5</v>
      </c>
      <c r="S46" s="1">
        <v>42345</v>
      </c>
      <c r="T46" s="1">
        <v>42659</v>
      </c>
      <c r="U46" s="1">
        <v>43024</v>
      </c>
      <c r="V46" s="1"/>
      <c r="W46" s="2">
        <f>全价!D46</f>
        <v>99.175780821917812</v>
      </c>
      <c r="X46" s="7">
        <v>-7.13</v>
      </c>
      <c r="Y46" s="7">
        <v>-107.13</v>
      </c>
      <c r="Z46" s="7"/>
      <c r="AB46" s="1">
        <v>42345</v>
      </c>
      <c r="AC46" s="1">
        <v>42384</v>
      </c>
      <c r="AD46" s="1">
        <v>42750</v>
      </c>
      <c r="AE46" s="1"/>
      <c r="AF46" s="2">
        <f>全价!E46</f>
        <v>105.25205479452055</v>
      </c>
      <c r="AG46">
        <v>-7</v>
      </c>
      <c r="AH46">
        <v>-107</v>
      </c>
      <c r="AK46" s="1">
        <v>42345</v>
      </c>
      <c r="AL46" s="1">
        <v>42406</v>
      </c>
      <c r="AM46" s="1">
        <v>42772</v>
      </c>
      <c r="AN46" s="2">
        <f>全价!F46</f>
        <v>104.72852054794519</v>
      </c>
      <c r="AO46">
        <v>-6.89</v>
      </c>
      <c r="AP46">
        <v>-106.89</v>
      </c>
    </row>
    <row r="47" spans="1:42" x14ac:dyDescent="0.15">
      <c r="A47" s="1">
        <v>42346</v>
      </c>
      <c r="B47" s="1">
        <v>42404</v>
      </c>
      <c r="C47" s="1">
        <v>42770</v>
      </c>
      <c r="D47" s="1">
        <v>43135</v>
      </c>
      <c r="E47" s="2">
        <f>全价!B47</f>
        <v>103.7417808219178</v>
      </c>
      <c r="F47">
        <f t="shared" si="0"/>
        <v>-7.1</v>
      </c>
      <c r="G47">
        <v>-7.1</v>
      </c>
      <c r="H47">
        <f t="shared" si="1"/>
        <v>-107.1</v>
      </c>
      <c r="J47" s="1">
        <v>42346</v>
      </c>
      <c r="K47" s="1">
        <v>42546</v>
      </c>
      <c r="L47" s="1">
        <v>42915</v>
      </c>
      <c r="M47" s="1">
        <v>43280</v>
      </c>
      <c r="N47" s="2">
        <f>全价!C47</f>
        <v>110.86575342465754</v>
      </c>
      <c r="O47">
        <v>-8.5</v>
      </c>
      <c r="P47">
        <v>-8.5</v>
      </c>
      <c r="Q47">
        <v>-108.5</v>
      </c>
      <c r="S47" s="1">
        <v>42346</v>
      </c>
      <c r="T47" s="1">
        <v>42659</v>
      </c>
      <c r="U47" s="1">
        <v>43024</v>
      </c>
      <c r="V47" s="1"/>
      <c r="W47" s="2">
        <f>全价!D47</f>
        <v>99.085315068493145</v>
      </c>
      <c r="X47" s="7">
        <v>-7.13</v>
      </c>
      <c r="Y47" s="7">
        <v>-107.13</v>
      </c>
      <c r="Z47" s="7"/>
      <c r="AB47" s="1">
        <v>42346</v>
      </c>
      <c r="AC47" s="1">
        <v>42384</v>
      </c>
      <c r="AD47" s="1">
        <v>42750</v>
      </c>
      <c r="AE47" s="1"/>
      <c r="AF47" s="2">
        <f>全价!E47</f>
        <v>105.27123287671233</v>
      </c>
      <c r="AG47">
        <v>-7</v>
      </c>
      <c r="AH47">
        <v>-107</v>
      </c>
      <c r="AK47" s="1">
        <v>42346</v>
      </c>
      <c r="AL47" s="1">
        <v>42406</v>
      </c>
      <c r="AM47" s="1">
        <v>42772</v>
      </c>
      <c r="AN47" s="2">
        <f>全价!F47</f>
        <v>104.74739726027397</v>
      </c>
      <c r="AO47">
        <v>-6.89</v>
      </c>
      <c r="AP47">
        <v>-106.89</v>
      </c>
    </row>
    <row r="48" spans="1:42" x14ac:dyDescent="0.15">
      <c r="A48" s="1">
        <v>42347</v>
      </c>
      <c r="B48" s="1">
        <v>42404</v>
      </c>
      <c r="C48" s="1">
        <v>42770</v>
      </c>
      <c r="D48" s="1">
        <v>43135</v>
      </c>
      <c r="E48" s="2">
        <f>全价!B48</f>
        <v>103.48123287671233</v>
      </c>
      <c r="F48">
        <f t="shared" si="0"/>
        <v>-7.1</v>
      </c>
      <c r="G48">
        <v>-7.1</v>
      </c>
      <c r="H48">
        <f t="shared" si="1"/>
        <v>-107.1</v>
      </c>
      <c r="J48" s="1">
        <v>42347</v>
      </c>
      <c r="K48" s="1">
        <v>42546</v>
      </c>
      <c r="L48" s="1">
        <v>42915</v>
      </c>
      <c r="M48" s="1">
        <v>43280</v>
      </c>
      <c r="N48" s="2">
        <f>全价!C48</f>
        <v>110.88904109589041</v>
      </c>
      <c r="O48">
        <v>-8.5</v>
      </c>
      <c r="P48">
        <v>-8.5</v>
      </c>
      <c r="Q48">
        <v>-108.5</v>
      </c>
      <c r="S48" s="1">
        <v>42347</v>
      </c>
      <c r="T48" s="1">
        <v>42659</v>
      </c>
      <c r="U48" s="1">
        <v>43024</v>
      </c>
      <c r="V48" s="1"/>
      <c r="W48" s="2">
        <f>全价!D48</f>
        <v>98.864849315068497</v>
      </c>
      <c r="X48" s="7">
        <v>-7.13</v>
      </c>
      <c r="Y48" s="7">
        <v>-107.13</v>
      </c>
      <c r="Z48" s="7"/>
      <c r="AB48" s="1">
        <v>42347</v>
      </c>
      <c r="AC48" s="1">
        <v>42384</v>
      </c>
      <c r="AD48" s="1">
        <v>42750</v>
      </c>
      <c r="AE48" s="1"/>
      <c r="AF48" s="2">
        <f>全价!E48</f>
        <v>105.2904109589041</v>
      </c>
      <c r="AG48">
        <v>-7</v>
      </c>
      <c r="AH48">
        <v>-107</v>
      </c>
      <c r="AK48" s="1">
        <v>42347</v>
      </c>
      <c r="AL48" s="1">
        <v>42406</v>
      </c>
      <c r="AM48" s="1">
        <v>42772</v>
      </c>
      <c r="AN48" s="2">
        <f>全价!F48</f>
        <v>104.76627397260273</v>
      </c>
      <c r="AO48">
        <v>-6.89</v>
      </c>
      <c r="AP48">
        <v>-106.89</v>
      </c>
    </row>
    <row r="49" spans="1:42" x14ac:dyDescent="0.15">
      <c r="A49" s="1">
        <v>42348</v>
      </c>
      <c r="B49" s="1">
        <v>42404</v>
      </c>
      <c r="C49" s="1">
        <v>42770</v>
      </c>
      <c r="D49" s="1">
        <v>43135</v>
      </c>
      <c r="E49" s="2">
        <f>全价!B49</f>
        <v>103.31068493150684</v>
      </c>
      <c r="F49">
        <f t="shared" si="0"/>
        <v>-7.1</v>
      </c>
      <c r="G49">
        <v>-7.1</v>
      </c>
      <c r="H49">
        <f t="shared" si="1"/>
        <v>-107.1</v>
      </c>
      <c r="J49" s="1">
        <v>42348</v>
      </c>
      <c r="K49" s="1">
        <v>42546</v>
      </c>
      <c r="L49" s="1">
        <v>42915</v>
      </c>
      <c r="M49" s="1">
        <v>43280</v>
      </c>
      <c r="N49" s="2">
        <f>全价!C49</f>
        <v>111.86232876712329</v>
      </c>
      <c r="O49">
        <v>-8.5</v>
      </c>
      <c r="P49">
        <v>-8.5</v>
      </c>
      <c r="Q49">
        <v>-108.5</v>
      </c>
      <c r="S49" s="1">
        <v>42348</v>
      </c>
      <c r="T49" s="1">
        <v>42659</v>
      </c>
      <c r="U49" s="1">
        <v>43024</v>
      </c>
      <c r="V49" s="1"/>
      <c r="W49" s="2">
        <f>全价!D49</f>
        <v>98.514383561643839</v>
      </c>
      <c r="X49" s="7">
        <v>-7.13</v>
      </c>
      <c r="Y49" s="7">
        <v>-107.13</v>
      </c>
      <c r="Z49" s="7"/>
      <c r="AB49" s="1">
        <v>42348</v>
      </c>
      <c r="AC49" s="1">
        <v>42384</v>
      </c>
      <c r="AD49" s="1">
        <v>42750</v>
      </c>
      <c r="AE49" s="1"/>
      <c r="AF49" s="2">
        <f>全价!E49</f>
        <v>105.30958904109589</v>
      </c>
      <c r="AG49">
        <v>-7</v>
      </c>
      <c r="AH49">
        <v>-107</v>
      </c>
      <c r="AK49" s="1">
        <v>42348</v>
      </c>
      <c r="AL49" s="1">
        <v>42406</v>
      </c>
      <c r="AM49" s="1">
        <v>42772</v>
      </c>
      <c r="AN49" s="2">
        <f>全价!F49</f>
        <v>103.93515068493151</v>
      </c>
      <c r="AO49">
        <v>-6.89</v>
      </c>
      <c r="AP49">
        <v>-106.89</v>
      </c>
    </row>
    <row r="50" spans="1:42" x14ac:dyDescent="0.15">
      <c r="A50" s="1">
        <v>42349</v>
      </c>
      <c r="B50" s="1">
        <v>42404</v>
      </c>
      <c r="C50" s="1">
        <v>42770</v>
      </c>
      <c r="D50" s="1">
        <v>43135</v>
      </c>
      <c r="E50" s="2">
        <f>全价!B50</f>
        <v>102.81013698630137</v>
      </c>
      <c r="F50">
        <f t="shared" si="0"/>
        <v>-7.1</v>
      </c>
      <c r="G50">
        <v>-7.1</v>
      </c>
      <c r="H50">
        <f t="shared" si="1"/>
        <v>-107.1</v>
      </c>
      <c r="J50" s="1">
        <v>42349</v>
      </c>
      <c r="K50" s="1">
        <v>42546</v>
      </c>
      <c r="L50" s="1">
        <v>42915</v>
      </c>
      <c r="M50" s="1">
        <v>43280</v>
      </c>
      <c r="N50" s="2">
        <f>全价!C50</f>
        <v>110.03561643835616</v>
      </c>
      <c r="O50">
        <v>-8.5</v>
      </c>
      <c r="P50">
        <v>-8.5</v>
      </c>
      <c r="Q50">
        <v>-108.5</v>
      </c>
      <c r="S50" s="1">
        <v>42349</v>
      </c>
      <c r="T50" s="1">
        <v>42659</v>
      </c>
      <c r="U50" s="1">
        <v>43024</v>
      </c>
      <c r="V50" s="1"/>
      <c r="W50" s="2">
        <f>全价!D50</f>
        <v>97.513917808219176</v>
      </c>
      <c r="X50" s="7">
        <v>-7.13</v>
      </c>
      <c r="Y50" s="7">
        <v>-107.13</v>
      </c>
      <c r="Z50" s="7"/>
      <c r="AB50" s="1">
        <v>42349</v>
      </c>
      <c r="AC50" s="1">
        <v>42384</v>
      </c>
      <c r="AD50" s="1">
        <v>42750</v>
      </c>
      <c r="AE50" s="1"/>
      <c r="AF50" s="2">
        <f>全价!E50</f>
        <v>105.32876712328768</v>
      </c>
      <c r="AG50">
        <v>-7</v>
      </c>
      <c r="AH50">
        <v>-107</v>
      </c>
      <c r="AK50" s="1">
        <v>42349</v>
      </c>
      <c r="AL50" s="1">
        <v>42406</v>
      </c>
      <c r="AM50" s="1">
        <v>42772</v>
      </c>
      <c r="AN50" s="2">
        <f>全价!F50</f>
        <v>104.30402739726027</v>
      </c>
      <c r="AO50">
        <v>-6.89</v>
      </c>
      <c r="AP50">
        <v>-106.89</v>
      </c>
    </row>
    <row r="51" spans="1:42" x14ac:dyDescent="0.15">
      <c r="A51" s="1">
        <v>42352</v>
      </c>
      <c r="B51" s="1">
        <v>42404</v>
      </c>
      <c r="C51" s="1">
        <v>42770</v>
      </c>
      <c r="D51" s="1">
        <v>43135</v>
      </c>
      <c r="E51" s="2">
        <f>全价!B51</f>
        <v>102.38849315068492</v>
      </c>
      <c r="F51">
        <f t="shared" si="0"/>
        <v>-7.1</v>
      </c>
      <c r="G51">
        <v>-7.1</v>
      </c>
      <c r="H51">
        <f t="shared" si="1"/>
        <v>-107.1</v>
      </c>
      <c r="J51" s="1">
        <v>42352</v>
      </c>
      <c r="K51" s="1">
        <v>42546</v>
      </c>
      <c r="L51" s="1">
        <v>42915</v>
      </c>
      <c r="M51" s="1">
        <v>43280</v>
      </c>
      <c r="N51" s="2">
        <f>全价!C51</f>
        <v>110.10547945205479</v>
      </c>
      <c r="O51">
        <v>-8.5</v>
      </c>
      <c r="P51">
        <v>-8.5</v>
      </c>
      <c r="Q51">
        <v>-108.5</v>
      </c>
      <c r="S51" s="1">
        <v>42352</v>
      </c>
      <c r="T51" s="1">
        <v>42659</v>
      </c>
      <c r="U51" s="1">
        <v>43024</v>
      </c>
      <c r="V51" s="1"/>
      <c r="W51" s="2">
        <f>全价!D51</f>
        <v>97.202520547945198</v>
      </c>
      <c r="X51" s="7">
        <v>-7.13</v>
      </c>
      <c r="Y51" s="7">
        <v>-107.13</v>
      </c>
      <c r="Z51" s="7"/>
      <c r="AB51" s="1">
        <v>42352</v>
      </c>
      <c r="AC51" s="1">
        <v>42384</v>
      </c>
      <c r="AD51" s="1">
        <v>42750</v>
      </c>
      <c r="AE51" s="1"/>
      <c r="AF51" s="2">
        <f>全价!E51</f>
        <v>105.38630136986302</v>
      </c>
      <c r="AG51">
        <v>-7</v>
      </c>
      <c r="AH51">
        <v>-107</v>
      </c>
      <c r="AK51" s="1">
        <v>42352</v>
      </c>
      <c r="AL51" s="1">
        <v>42406</v>
      </c>
      <c r="AM51" s="1">
        <v>42772</v>
      </c>
      <c r="AN51" s="2">
        <f>全价!F51</f>
        <v>104.36065753424657</v>
      </c>
      <c r="AO51">
        <v>-6.89</v>
      </c>
      <c r="AP51">
        <v>-106.89</v>
      </c>
    </row>
    <row r="52" spans="1:42" x14ac:dyDescent="0.15">
      <c r="A52" s="1">
        <v>42353</v>
      </c>
      <c r="B52" s="1">
        <v>42404</v>
      </c>
      <c r="C52" s="1">
        <v>42770</v>
      </c>
      <c r="D52" s="1">
        <v>43135</v>
      </c>
      <c r="E52" s="2">
        <f>全价!B52</f>
        <v>102.29794520547945</v>
      </c>
      <c r="F52">
        <f t="shared" si="0"/>
        <v>-7.1</v>
      </c>
      <c r="G52">
        <v>-7.1</v>
      </c>
      <c r="H52">
        <f t="shared" si="1"/>
        <v>-107.1</v>
      </c>
      <c r="J52" s="1">
        <v>42353</v>
      </c>
      <c r="K52" s="1">
        <v>42546</v>
      </c>
      <c r="L52" s="1">
        <v>42915</v>
      </c>
      <c r="M52" s="1">
        <v>43280</v>
      </c>
      <c r="N52" s="2">
        <f>全价!C52</f>
        <v>108.03876712328767</v>
      </c>
      <c r="O52">
        <v>-8.5</v>
      </c>
      <c r="P52">
        <v>-8.5</v>
      </c>
      <c r="Q52">
        <v>-108.5</v>
      </c>
      <c r="S52" s="1">
        <v>42353</v>
      </c>
      <c r="T52" s="1">
        <v>42659</v>
      </c>
      <c r="U52" s="1">
        <v>43024</v>
      </c>
      <c r="V52" s="1"/>
      <c r="W52" s="2">
        <f>全价!D52</f>
        <v>97.082054794520545</v>
      </c>
      <c r="X52" s="7">
        <v>-7.13</v>
      </c>
      <c r="Y52" s="7">
        <v>-107.13</v>
      </c>
      <c r="Z52" s="7"/>
      <c r="AB52" s="1">
        <v>42353</v>
      </c>
      <c r="AC52" s="1">
        <v>42384</v>
      </c>
      <c r="AD52" s="1">
        <v>42750</v>
      </c>
      <c r="AE52" s="1"/>
      <c r="AF52" s="2">
        <f>全价!E52</f>
        <v>105.40547945205479</v>
      </c>
      <c r="AG52">
        <v>-7</v>
      </c>
      <c r="AH52">
        <v>-107</v>
      </c>
      <c r="AK52" s="1">
        <v>42353</v>
      </c>
      <c r="AL52" s="1">
        <v>42406</v>
      </c>
      <c r="AM52" s="1">
        <v>42772</v>
      </c>
      <c r="AN52" s="2">
        <f>全价!F52</f>
        <v>104.37953424657533</v>
      </c>
      <c r="AO52">
        <v>-6.89</v>
      </c>
      <c r="AP52">
        <v>-106.89</v>
      </c>
    </row>
    <row r="53" spans="1:42" x14ac:dyDescent="0.15">
      <c r="A53" s="1">
        <v>42354</v>
      </c>
      <c r="B53" s="1">
        <v>42404</v>
      </c>
      <c r="C53" s="1">
        <v>42770</v>
      </c>
      <c r="D53" s="1">
        <v>43135</v>
      </c>
      <c r="E53" s="2">
        <f>全价!B53</f>
        <v>102.29739726027397</v>
      </c>
      <c r="F53">
        <f t="shared" si="0"/>
        <v>-7.1</v>
      </c>
      <c r="G53">
        <v>-7.1</v>
      </c>
      <c r="H53">
        <f t="shared" si="1"/>
        <v>-107.1</v>
      </c>
      <c r="J53" s="1">
        <v>42354</v>
      </c>
      <c r="K53" s="1">
        <v>42546</v>
      </c>
      <c r="L53" s="1">
        <v>42915</v>
      </c>
      <c r="M53" s="1">
        <v>43280</v>
      </c>
      <c r="N53" s="2">
        <f>全价!C53</f>
        <v>110.55205479452054</v>
      </c>
      <c r="O53">
        <v>-8.5</v>
      </c>
      <c r="P53">
        <v>-8.5</v>
      </c>
      <c r="Q53">
        <v>-108.5</v>
      </c>
      <c r="S53" s="1">
        <v>42354</v>
      </c>
      <c r="T53" s="1">
        <v>42659</v>
      </c>
      <c r="U53" s="1">
        <v>43024</v>
      </c>
      <c r="V53" s="1"/>
      <c r="W53" s="2">
        <f>全价!D53</f>
        <v>97.161589041095894</v>
      </c>
      <c r="X53" s="7">
        <v>-7.13</v>
      </c>
      <c r="Y53" s="7">
        <v>-107.13</v>
      </c>
      <c r="Z53" s="7"/>
      <c r="AB53" s="1">
        <v>42354</v>
      </c>
      <c r="AC53" s="1">
        <v>42384</v>
      </c>
      <c r="AD53" s="1">
        <v>42750</v>
      </c>
      <c r="AE53" s="1"/>
      <c r="AF53" s="2">
        <f>全价!E53</f>
        <v>105.42465753424658</v>
      </c>
      <c r="AG53">
        <v>-7</v>
      </c>
      <c r="AH53">
        <v>-107</v>
      </c>
      <c r="AK53" s="1">
        <v>42354</v>
      </c>
      <c r="AL53" s="1">
        <v>42406</v>
      </c>
      <c r="AM53" s="1">
        <v>42772</v>
      </c>
      <c r="AN53" s="2">
        <f>全价!F53</f>
        <v>103.40841095890411</v>
      </c>
      <c r="AO53">
        <v>-6.89</v>
      </c>
      <c r="AP53">
        <v>-106.89</v>
      </c>
    </row>
    <row r="54" spans="1:42" x14ac:dyDescent="0.15">
      <c r="A54" s="1">
        <v>42355</v>
      </c>
      <c r="B54" s="1">
        <v>42404</v>
      </c>
      <c r="C54" s="1">
        <v>42770</v>
      </c>
      <c r="D54" s="1">
        <v>43135</v>
      </c>
      <c r="E54" s="2">
        <f>全价!B54</f>
        <v>101.69684931506849</v>
      </c>
      <c r="F54">
        <f t="shared" si="0"/>
        <v>-7.1</v>
      </c>
      <c r="G54">
        <v>-7.1</v>
      </c>
      <c r="H54">
        <f t="shared" si="1"/>
        <v>-107.1</v>
      </c>
      <c r="J54" s="1">
        <v>42355</v>
      </c>
      <c r="K54" s="1">
        <v>42546</v>
      </c>
      <c r="L54" s="1">
        <v>42915</v>
      </c>
      <c r="M54" s="1">
        <v>43280</v>
      </c>
      <c r="N54" s="2">
        <f>全价!C54</f>
        <v>110.87534246575342</v>
      </c>
      <c r="O54">
        <v>-8.5</v>
      </c>
      <c r="P54">
        <v>-8.5</v>
      </c>
      <c r="Q54">
        <v>-108.5</v>
      </c>
      <c r="S54" s="1">
        <v>42355</v>
      </c>
      <c r="T54" s="1">
        <v>42659</v>
      </c>
      <c r="U54" s="1">
        <v>43024</v>
      </c>
      <c r="V54" s="1"/>
      <c r="W54" s="2">
        <f>全价!D54</f>
        <v>97.111123287671234</v>
      </c>
      <c r="X54" s="7">
        <v>-7.13</v>
      </c>
      <c r="Y54" s="7">
        <v>-107.13</v>
      </c>
      <c r="Z54" s="7"/>
      <c r="AB54" s="1">
        <v>42355</v>
      </c>
      <c r="AC54" s="1">
        <v>42384</v>
      </c>
      <c r="AD54" s="1">
        <v>42750</v>
      </c>
      <c r="AE54" s="1"/>
      <c r="AF54" s="2">
        <f>全价!E54</f>
        <v>105.44383561643835</v>
      </c>
      <c r="AG54">
        <v>-7</v>
      </c>
      <c r="AH54">
        <v>-107</v>
      </c>
      <c r="AK54" s="1">
        <v>42355</v>
      </c>
      <c r="AL54" s="1">
        <v>42406</v>
      </c>
      <c r="AM54" s="1">
        <v>42772</v>
      </c>
      <c r="AN54" s="2">
        <f>全价!F54</f>
        <v>103.42728767123288</v>
      </c>
      <c r="AO54">
        <v>-6.89</v>
      </c>
      <c r="AP54">
        <v>-106.89</v>
      </c>
    </row>
    <row r="55" spans="1:42" x14ac:dyDescent="0.15">
      <c r="A55" s="1">
        <v>42356</v>
      </c>
      <c r="B55" s="1">
        <v>42404</v>
      </c>
      <c r="C55" s="1">
        <v>42770</v>
      </c>
      <c r="D55" s="1">
        <v>43135</v>
      </c>
      <c r="E55" s="2">
        <f>全价!B55</f>
        <v>101.826301369863</v>
      </c>
      <c r="F55">
        <f t="shared" si="0"/>
        <v>-7.1</v>
      </c>
      <c r="G55">
        <v>-7.1</v>
      </c>
      <c r="H55">
        <f t="shared" si="1"/>
        <v>-107.1</v>
      </c>
      <c r="J55" s="1">
        <v>42356</v>
      </c>
      <c r="K55" s="1">
        <v>42546</v>
      </c>
      <c r="L55" s="1">
        <v>42915</v>
      </c>
      <c r="M55" s="1">
        <v>43280</v>
      </c>
      <c r="N55" s="2">
        <f>全价!C55</f>
        <v>110.8986301369863</v>
      </c>
      <c r="O55">
        <v>-8.5</v>
      </c>
      <c r="P55">
        <v>-8.5</v>
      </c>
      <c r="Q55">
        <v>-108.5</v>
      </c>
      <c r="S55" s="1">
        <v>42356</v>
      </c>
      <c r="T55" s="1">
        <v>42659</v>
      </c>
      <c r="U55" s="1">
        <v>43024</v>
      </c>
      <c r="V55" s="1"/>
      <c r="W55" s="2">
        <f>全价!D55</f>
        <v>97.030657534246572</v>
      </c>
      <c r="X55" s="7">
        <v>-7.13</v>
      </c>
      <c r="Y55" s="7">
        <v>-107.13</v>
      </c>
      <c r="Z55" s="7"/>
      <c r="AB55" s="1">
        <v>42356</v>
      </c>
      <c r="AC55" s="1">
        <v>42384</v>
      </c>
      <c r="AD55" s="1">
        <v>42750</v>
      </c>
      <c r="AE55" s="1"/>
      <c r="AF55" s="2">
        <f>全价!E55</f>
        <v>105.46301369863014</v>
      </c>
      <c r="AG55">
        <v>-7</v>
      </c>
      <c r="AH55">
        <v>-107</v>
      </c>
      <c r="AK55" s="1">
        <v>42356</v>
      </c>
      <c r="AL55" s="1">
        <v>42406</v>
      </c>
      <c r="AM55" s="1">
        <v>42772</v>
      </c>
      <c r="AN55" s="2">
        <f>全价!F55</f>
        <v>103.44616438356164</v>
      </c>
      <c r="AO55">
        <v>-6.89</v>
      </c>
      <c r="AP55">
        <v>-106.89</v>
      </c>
    </row>
    <row r="56" spans="1:42" x14ac:dyDescent="0.15">
      <c r="A56" s="1">
        <v>42359</v>
      </c>
      <c r="B56" s="1">
        <v>42404</v>
      </c>
      <c r="C56" s="1">
        <v>42770</v>
      </c>
      <c r="D56" s="1">
        <v>43135</v>
      </c>
      <c r="E56" s="2">
        <f>全价!B56</f>
        <v>101.78465753424658</v>
      </c>
      <c r="F56">
        <f t="shared" si="0"/>
        <v>-7.1</v>
      </c>
      <c r="G56">
        <v>-7.1</v>
      </c>
      <c r="H56">
        <f t="shared" si="1"/>
        <v>-107.1</v>
      </c>
      <c r="J56" s="1">
        <v>42359</v>
      </c>
      <c r="K56" s="1">
        <v>42546</v>
      </c>
      <c r="L56" s="1">
        <v>42915</v>
      </c>
      <c r="M56" s="1">
        <v>43280</v>
      </c>
      <c r="N56" s="2">
        <f>全价!C56</f>
        <v>110.96849315068494</v>
      </c>
      <c r="O56">
        <v>-8.5</v>
      </c>
      <c r="P56">
        <v>-8.5</v>
      </c>
      <c r="Q56">
        <v>-108.5</v>
      </c>
      <c r="S56" s="1">
        <v>42359</v>
      </c>
      <c r="T56" s="1">
        <v>42659</v>
      </c>
      <c r="U56" s="1">
        <v>43024</v>
      </c>
      <c r="V56" s="1"/>
      <c r="W56" s="2">
        <f>全价!D56</f>
        <v>96.549260273972607</v>
      </c>
      <c r="X56" s="7">
        <v>-7.13</v>
      </c>
      <c r="Y56" s="7">
        <v>-107.13</v>
      </c>
      <c r="Z56" s="7"/>
      <c r="AB56" s="1">
        <v>42359</v>
      </c>
      <c r="AC56" s="1">
        <v>42384</v>
      </c>
      <c r="AD56" s="1">
        <v>42750</v>
      </c>
      <c r="AE56" s="1"/>
      <c r="AF56" s="2">
        <f>全价!E56</f>
        <v>105.52054794520548</v>
      </c>
      <c r="AG56">
        <v>-7</v>
      </c>
      <c r="AH56">
        <v>-107</v>
      </c>
      <c r="AK56" s="1">
        <v>42359</v>
      </c>
      <c r="AL56" s="1">
        <v>42406</v>
      </c>
      <c r="AM56" s="1">
        <v>42772</v>
      </c>
      <c r="AN56" s="2">
        <f>全价!F56</f>
        <v>103.50279452054795</v>
      </c>
      <c r="AO56">
        <v>-6.89</v>
      </c>
      <c r="AP56">
        <v>-106.89</v>
      </c>
    </row>
    <row r="57" spans="1:42" x14ac:dyDescent="0.15">
      <c r="A57" s="1">
        <v>42360</v>
      </c>
      <c r="B57" s="1">
        <v>42404</v>
      </c>
      <c r="C57" s="1">
        <v>42770</v>
      </c>
      <c r="D57" s="1">
        <v>43135</v>
      </c>
      <c r="E57" s="2">
        <f>全价!B57</f>
        <v>101.1641095890411</v>
      </c>
      <c r="F57">
        <f t="shared" si="0"/>
        <v>-7.1</v>
      </c>
      <c r="G57">
        <v>-7.1</v>
      </c>
      <c r="H57">
        <f t="shared" si="1"/>
        <v>-107.1</v>
      </c>
      <c r="J57" s="1">
        <v>42360</v>
      </c>
      <c r="K57" s="1">
        <v>42546</v>
      </c>
      <c r="L57" s="1">
        <v>42915</v>
      </c>
      <c r="M57" s="1">
        <v>43280</v>
      </c>
      <c r="N57" s="2">
        <f>全价!C57</f>
        <v>108.6917808219178</v>
      </c>
      <c r="O57">
        <v>-8.5</v>
      </c>
      <c r="P57">
        <v>-8.5</v>
      </c>
      <c r="Q57">
        <v>-108.5</v>
      </c>
      <c r="S57" s="1">
        <v>42360</v>
      </c>
      <c r="T57" s="1">
        <v>42659</v>
      </c>
      <c r="U57" s="1">
        <v>43024</v>
      </c>
      <c r="V57" s="1"/>
      <c r="W57" s="2">
        <f>全价!D57</f>
        <v>95.718794520547945</v>
      </c>
      <c r="X57" s="7">
        <v>-7.13</v>
      </c>
      <c r="Y57" s="7">
        <v>-107.13</v>
      </c>
      <c r="Z57" s="7"/>
      <c r="AB57" s="1">
        <v>42360</v>
      </c>
      <c r="AC57" s="1">
        <v>42384</v>
      </c>
      <c r="AD57" s="1">
        <v>42750</v>
      </c>
      <c r="AE57" s="1"/>
      <c r="AF57" s="2">
        <f>全价!E57</f>
        <v>106.53972602739726</v>
      </c>
      <c r="AG57">
        <v>-7</v>
      </c>
      <c r="AH57">
        <v>-107</v>
      </c>
      <c r="AK57" s="1">
        <v>42360</v>
      </c>
      <c r="AL57" s="1">
        <v>42406</v>
      </c>
      <c r="AM57" s="1">
        <v>42772</v>
      </c>
      <c r="AN57" s="2">
        <f>全价!F57</f>
        <v>103.52167123287671</v>
      </c>
      <c r="AO57">
        <v>-6.89</v>
      </c>
      <c r="AP57">
        <v>-106.89</v>
      </c>
    </row>
    <row r="58" spans="1:42" x14ac:dyDescent="0.15">
      <c r="A58" s="1">
        <v>42361</v>
      </c>
      <c r="B58" s="1">
        <v>42404</v>
      </c>
      <c r="C58" s="1">
        <v>42770</v>
      </c>
      <c r="D58" s="1">
        <v>43135</v>
      </c>
      <c r="E58" s="2">
        <f>全价!B58</f>
        <v>99.893561643835611</v>
      </c>
      <c r="F58">
        <f t="shared" si="0"/>
        <v>-7.1</v>
      </c>
      <c r="G58">
        <v>-7.1</v>
      </c>
      <c r="H58">
        <f t="shared" si="1"/>
        <v>-107.1</v>
      </c>
      <c r="J58" s="1">
        <v>42361</v>
      </c>
      <c r="K58" s="1">
        <v>42546</v>
      </c>
      <c r="L58" s="1">
        <v>42915</v>
      </c>
      <c r="M58" s="1">
        <v>43280</v>
      </c>
      <c r="N58" s="2">
        <f>全价!C58</f>
        <v>108.72506849315069</v>
      </c>
      <c r="O58">
        <v>-8.5</v>
      </c>
      <c r="P58">
        <v>-8.5</v>
      </c>
      <c r="Q58">
        <v>-108.5</v>
      </c>
      <c r="S58" s="1">
        <v>42361</v>
      </c>
      <c r="T58" s="1">
        <v>42659</v>
      </c>
      <c r="U58" s="1">
        <v>43024</v>
      </c>
      <c r="V58" s="1"/>
      <c r="W58" s="2">
        <f>全价!D58</f>
        <v>94.448328767123286</v>
      </c>
      <c r="X58" s="7">
        <v>-7.13</v>
      </c>
      <c r="Y58" s="7">
        <v>-107.13</v>
      </c>
      <c r="Z58" s="7"/>
      <c r="AB58" s="1">
        <v>42361</v>
      </c>
      <c r="AC58" s="1">
        <v>42384</v>
      </c>
      <c r="AD58" s="1">
        <v>42750</v>
      </c>
      <c r="AE58" s="1"/>
      <c r="AF58" s="2">
        <f>全价!E58</f>
        <v>106.55890410958904</v>
      </c>
      <c r="AG58">
        <v>-7</v>
      </c>
      <c r="AH58">
        <v>-107</v>
      </c>
      <c r="AK58" s="1">
        <v>42361</v>
      </c>
      <c r="AL58" s="1">
        <v>42406</v>
      </c>
      <c r="AM58" s="1">
        <v>42772</v>
      </c>
      <c r="AN58" s="2">
        <f>全价!F58</f>
        <v>103.54054794520547</v>
      </c>
      <c r="AO58">
        <v>-6.89</v>
      </c>
      <c r="AP58">
        <v>-106.89</v>
      </c>
    </row>
    <row r="59" spans="1:42" x14ac:dyDescent="0.15">
      <c r="A59" s="1">
        <v>42362</v>
      </c>
      <c r="B59" s="1">
        <v>42404</v>
      </c>
      <c r="C59" s="1">
        <v>42770</v>
      </c>
      <c r="D59" s="1">
        <v>43135</v>
      </c>
      <c r="E59" s="2">
        <f>全价!B59</f>
        <v>99.58301369863014</v>
      </c>
      <c r="F59">
        <f t="shared" si="0"/>
        <v>-7.1</v>
      </c>
      <c r="G59">
        <v>-7.1</v>
      </c>
      <c r="H59">
        <f t="shared" si="1"/>
        <v>-107.1</v>
      </c>
      <c r="J59" s="1">
        <v>42362</v>
      </c>
      <c r="K59" s="1">
        <v>42546</v>
      </c>
      <c r="L59" s="1">
        <v>42915</v>
      </c>
      <c r="M59" s="1">
        <v>43280</v>
      </c>
      <c r="N59" s="2">
        <f>全价!C59</f>
        <v>109.53835616438356</v>
      </c>
      <c r="O59">
        <v>-8.5</v>
      </c>
      <c r="P59">
        <v>-8.5</v>
      </c>
      <c r="Q59">
        <v>-108.5</v>
      </c>
      <c r="S59" s="1">
        <v>42362</v>
      </c>
      <c r="T59" s="1">
        <v>42659</v>
      </c>
      <c r="U59" s="1">
        <v>43024</v>
      </c>
      <c r="V59" s="1"/>
      <c r="W59" s="2">
        <f>全价!D59</f>
        <v>94.307863013698622</v>
      </c>
      <c r="X59" s="7">
        <v>-7.13</v>
      </c>
      <c r="Y59" s="7">
        <v>-107.13</v>
      </c>
      <c r="Z59" s="7"/>
      <c r="AB59" s="1">
        <v>42362</v>
      </c>
      <c r="AC59" s="1">
        <v>42384</v>
      </c>
      <c r="AD59" s="1">
        <v>42750</v>
      </c>
      <c r="AE59" s="1"/>
      <c r="AF59" s="2">
        <f>全价!E59</f>
        <v>106.57808219178082</v>
      </c>
      <c r="AG59">
        <v>-7</v>
      </c>
      <c r="AH59">
        <v>-107</v>
      </c>
      <c r="AK59" s="1">
        <v>42362</v>
      </c>
      <c r="AL59" s="1">
        <v>42406</v>
      </c>
      <c r="AM59" s="1">
        <v>42772</v>
      </c>
      <c r="AN59" s="2">
        <f>全价!F59</f>
        <v>103.55942465753425</v>
      </c>
      <c r="AO59">
        <v>-6.89</v>
      </c>
      <c r="AP59">
        <v>-106.89</v>
      </c>
    </row>
    <row r="60" spans="1:42" x14ac:dyDescent="0.15">
      <c r="A60" s="1">
        <v>42363</v>
      </c>
      <c r="B60" s="1">
        <v>42404</v>
      </c>
      <c r="C60" s="1">
        <v>42770</v>
      </c>
      <c r="D60" s="1">
        <v>43135</v>
      </c>
      <c r="E60" s="2">
        <f>全价!B60</f>
        <v>98.982465753424663</v>
      </c>
      <c r="F60">
        <f t="shared" si="0"/>
        <v>-7.1</v>
      </c>
      <c r="G60">
        <v>-7.1</v>
      </c>
      <c r="H60">
        <f t="shared" si="1"/>
        <v>-107.1</v>
      </c>
      <c r="J60" s="1">
        <v>42363</v>
      </c>
      <c r="K60" s="1">
        <v>42546</v>
      </c>
      <c r="L60" s="1">
        <v>42915</v>
      </c>
      <c r="M60" s="1">
        <v>43280</v>
      </c>
      <c r="N60" s="2">
        <f>全价!C60</f>
        <v>109.54164383561644</v>
      </c>
      <c r="O60">
        <v>-8.5</v>
      </c>
      <c r="P60">
        <v>-8.5</v>
      </c>
      <c r="Q60">
        <v>-108.5</v>
      </c>
      <c r="S60" s="1">
        <v>42363</v>
      </c>
      <c r="T60" s="1">
        <v>42659</v>
      </c>
      <c r="U60" s="1">
        <v>43024</v>
      </c>
      <c r="V60" s="1"/>
      <c r="W60" s="2">
        <f>全价!D60</f>
        <v>94.517397260273981</v>
      </c>
      <c r="X60" s="7">
        <v>-7.13</v>
      </c>
      <c r="Y60" s="7">
        <v>-107.13</v>
      </c>
      <c r="Z60" s="7"/>
      <c r="AB60" s="1">
        <v>42363</v>
      </c>
      <c r="AC60" s="1">
        <v>42384</v>
      </c>
      <c r="AD60" s="1">
        <v>42750</v>
      </c>
      <c r="AE60" s="1"/>
      <c r="AF60" s="2">
        <f>全价!E60</f>
        <v>106.59726027397261</v>
      </c>
      <c r="AG60">
        <v>-7</v>
      </c>
      <c r="AH60">
        <v>-107</v>
      </c>
      <c r="AK60" s="1">
        <v>42363</v>
      </c>
      <c r="AL60" s="1">
        <v>42406</v>
      </c>
      <c r="AM60" s="1">
        <v>42772</v>
      </c>
      <c r="AN60" s="2">
        <f>全价!F60</f>
        <v>103.57830136986301</v>
      </c>
      <c r="AO60">
        <v>-6.89</v>
      </c>
      <c r="AP60">
        <v>-106.89</v>
      </c>
    </row>
    <row r="61" spans="1:42" x14ac:dyDescent="0.15">
      <c r="A61" s="1">
        <v>42366</v>
      </c>
      <c r="B61" s="1">
        <v>42404</v>
      </c>
      <c r="C61" s="1">
        <v>42770</v>
      </c>
      <c r="D61" s="1">
        <v>43135</v>
      </c>
      <c r="E61" s="2">
        <f>全价!B61</f>
        <v>98.000821917808224</v>
      </c>
      <c r="F61">
        <f t="shared" si="0"/>
        <v>-7.1</v>
      </c>
      <c r="G61">
        <v>-7.1</v>
      </c>
      <c r="H61">
        <f t="shared" si="1"/>
        <v>-107.1</v>
      </c>
      <c r="J61" s="1">
        <v>42366</v>
      </c>
      <c r="K61" s="1">
        <v>42546</v>
      </c>
      <c r="L61" s="1">
        <v>42915</v>
      </c>
      <c r="M61" s="1">
        <v>43280</v>
      </c>
      <c r="N61" s="2">
        <f>全价!C61</f>
        <v>109.58150684931508</v>
      </c>
      <c r="O61">
        <v>-8.5</v>
      </c>
      <c r="P61">
        <v>-8.5</v>
      </c>
      <c r="Q61">
        <v>-108.5</v>
      </c>
      <c r="S61" s="1">
        <v>42366</v>
      </c>
      <c r="T61" s="1">
        <v>42659</v>
      </c>
      <c r="U61" s="1">
        <v>43024</v>
      </c>
      <c r="V61" s="1"/>
      <c r="W61" s="2">
        <f>全价!D61</f>
        <v>94.456000000000003</v>
      </c>
      <c r="X61" s="7">
        <v>-7.13</v>
      </c>
      <c r="Y61" s="7">
        <v>-107.13</v>
      </c>
      <c r="Z61" s="7"/>
      <c r="AB61" s="1">
        <v>42366</v>
      </c>
      <c r="AC61" s="1">
        <v>42384</v>
      </c>
      <c r="AD61" s="1">
        <v>42750</v>
      </c>
      <c r="AE61" s="1"/>
      <c r="AF61" s="2">
        <f>全价!E61</f>
        <v>106.65479452054795</v>
      </c>
      <c r="AG61">
        <v>-7</v>
      </c>
      <c r="AH61">
        <v>-107</v>
      </c>
      <c r="AK61" s="1">
        <v>42366</v>
      </c>
      <c r="AL61" s="1">
        <v>42406</v>
      </c>
      <c r="AM61" s="1">
        <v>42772</v>
      </c>
      <c r="AN61" s="2">
        <f>全价!F61</f>
        <v>103.92493150684932</v>
      </c>
      <c r="AO61">
        <v>-6.89</v>
      </c>
      <c r="AP61">
        <v>-106.89</v>
      </c>
    </row>
    <row r="62" spans="1:42" x14ac:dyDescent="0.15">
      <c r="A62" s="1">
        <v>42367</v>
      </c>
      <c r="B62" s="1">
        <v>42404</v>
      </c>
      <c r="C62" s="1">
        <v>42770</v>
      </c>
      <c r="D62" s="1">
        <v>43135</v>
      </c>
      <c r="E62" s="2">
        <f>全价!B62</f>
        <v>97.380273972602737</v>
      </c>
      <c r="F62">
        <f t="shared" si="0"/>
        <v>-7.1</v>
      </c>
      <c r="G62">
        <v>-7.1</v>
      </c>
      <c r="H62">
        <f t="shared" si="1"/>
        <v>-107.1</v>
      </c>
      <c r="J62" s="1">
        <v>42367</v>
      </c>
      <c r="K62" s="1">
        <v>42546</v>
      </c>
      <c r="L62" s="1">
        <v>42915</v>
      </c>
      <c r="M62" s="1">
        <v>43280</v>
      </c>
      <c r="N62" s="2">
        <f>全价!C62</f>
        <v>109.58479452054794</v>
      </c>
      <c r="O62">
        <v>-8.5</v>
      </c>
      <c r="P62">
        <v>-8.5</v>
      </c>
      <c r="Q62">
        <v>-108.5</v>
      </c>
      <c r="S62" s="1">
        <v>42367</v>
      </c>
      <c r="T62" s="1">
        <v>42659</v>
      </c>
      <c r="U62" s="1">
        <v>43024</v>
      </c>
      <c r="V62" s="1"/>
      <c r="W62" s="2">
        <f>全价!D62</f>
        <v>93.885534246575347</v>
      </c>
      <c r="X62" s="7">
        <v>-7.13</v>
      </c>
      <c r="Y62" s="7">
        <v>-107.13</v>
      </c>
      <c r="Z62" s="7"/>
      <c r="AB62" s="1">
        <v>42367</v>
      </c>
      <c r="AC62" s="1">
        <v>42384</v>
      </c>
      <c r="AD62" s="1">
        <v>42750</v>
      </c>
      <c r="AE62" s="1"/>
      <c r="AF62" s="2">
        <f>全价!E62</f>
        <v>106.67397260273972</v>
      </c>
      <c r="AG62">
        <v>-7</v>
      </c>
      <c r="AH62">
        <v>-107</v>
      </c>
      <c r="AK62" s="1">
        <v>42367</v>
      </c>
      <c r="AL62" s="1">
        <v>42406</v>
      </c>
      <c r="AM62" s="1">
        <v>42772</v>
      </c>
      <c r="AN62" s="2">
        <f>全价!F62</f>
        <v>103.94380821917809</v>
      </c>
      <c r="AO62">
        <v>-6.89</v>
      </c>
      <c r="AP62">
        <v>-106.89</v>
      </c>
    </row>
    <row r="63" spans="1:42" x14ac:dyDescent="0.15">
      <c r="A63" s="1">
        <v>42368</v>
      </c>
      <c r="B63" s="1">
        <v>42404</v>
      </c>
      <c r="C63" s="1">
        <v>42770</v>
      </c>
      <c r="D63" s="1">
        <v>43135</v>
      </c>
      <c r="E63" s="2">
        <f>全价!B63</f>
        <v>96.109726027397258</v>
      </c>
      <c r="F63">
        <f t="shared" si="0"/>
        <v>-7.1</v>
      </c>
      <c r="G63">
        <v>-7.1</v>
      </c>
      <c r="H63">
        <f t="shared" si="1"/>
        <v>-107.1</v>
      </c>
      <c r="J63" s="1">
        <v>42368</v>
      </c>
      <c r="K63" s="1">
        <v>42546</v>
      </c>
      <c r="L63" s="1">
        <v>42915</v>
      </c>
      <c r="M63" s="1">
        <v>43280</v>
      </c>
      <c r="N63" s="2">
        <f>全价!C63</f>
        <v>106.37808219178082</v>
      </c>
      <c r="O63">
        <v>-8.5</v>
      </c>
      <c r="P63">
        <v>-8.5</v>
      </c>
      <c r="Q63">
        <v>-108.5</v>
      </c>
      <c r="S63" s="1">
        <v>42368</v>
      </c>
      <c r="T63" s="1">
        <v>42659</v>
      </c>
      <c r="U63" s="1">
        <v>43024</v>
      </c>
      <c r="V63" s="1"/>
      <c r="W63" s="2">
        <f>全价!D63</f>
        <v>93.565068493150676</v>
      </c>
      <c r="X63" s="7">
        <v>-7.13</v>
      </c>
      <c r="Y63" s="7">
        <v>-107.13</v>
      </c>
      <c r="Z63" s="7"/>
      <c r="AB63" s="1">
        <v>42368</v>
      </c>
      <c r="AC63" s="1">
        <v>42384</v>
      </c>
      <c r="AD63" s="1">
        <v>42750</v>
      </c>
      <c r="AE63" s="1"/>
      <c r="AF63" s="2">
        <f>全价!E63</f>
        <v>106.67315068493151</v>
      </c>
      <c r="AG63">
        <v>-7</v>
      </c>
      <c r="AH63">
        <v>-107</v>
      </c>
      <c r="AK63" s="1">
        <v>42368</v>
      </c>
      <c r="AL63" s="1">
        <v>42406</v>
      </c>
      <c r="AM63" s="1">
        <v>42772</v>
      </c>
      <c r="AN63" s="2">
        <f>全价!F63</f>
        <v>103.49268493150684</v>
      </c>
      <c r="AO63">
        <v>-6.89</v>
      </c>
      <c r="AP63">
        <v>-106.89</v>
      </c>
    </row>
    <row r="64" spans="1:42" x14ac:dyDescent="0.15">
      <c r="A64" s="1">
        <v>42369</v>
      </c>
      <c r="B64" s="1">
        <v>42404</v>
      </c>
      <c r="C64" s="1">
        <v>42770</v>
      </c>
      <c r="D64" s="1">
        <v>43135</v>
      </c>
      <c r="E64" s="2">
        <f>全价!B64</f>
        <v>96.539178082191782</v>
      </c>
      <c r="F64">
        <f t="shared" si="0"/>
        <v>-7.1</v>
      </c>
      <c r="G64">
        <v>-7.1</v>
      </c>
      <c r="H64">
        <f t="shared" si="1"/>
        <v>-107.1</v>
      </c>
      <c r="J64" s="1">
        <v>42369</v>
      </c>
      <c r="K64" s="1">
        <v>42546</v>
      </c>
      <c r="L64" s="1">
        <v>42915</v>
      </c>
      <c r="M64" s="1">
        <v>43280</v>
      </c>
      <c r="N64" s="2">
        <f>全价!C64</f>
        <v>106.39136986301369</v>
      </c>
      <c r="O64">
        <v>-8.5</v>
      </c>
      <c r="P64">
        <v>-8.5</v>
      </c>
      <c r="Q64">
        <v>-108.5</v>
      </c>
      <c r="S64" s="1">
        <v>42369</v>
      </c>
      <c r="T64" s="1">
        <v>42659</v>
      </c>
      <c r="U64" s="1">
        <v>43024</v>
      </c>
      <c r="V64" s="1"/>
      <c r="W64" s="2">
        <f>全价!D64</f>
        <v>93.994602739726034</v>
      </c>
      <c r="X64" s="7">
        <v>-7.13</v>
      </c>
      <c r="Y64" s="7">
        <v>-107.13</v>
      </c>
      <c r="Z64" s="7"/>
      <c r="AB64" s="1">
        <v>42369</v>
      </c>
      <c r="AC64" s="1">
        <v>42384</v>
      </c>
      <c r="AD64" s="1">
        <v>42750</v>
      </c>
      <c r="AE64" s="1"/>
      <c r="AF64" s="2">
        <f>全价!E64</f>
        <v>106.69232876712329</v>
      </c>
      <c r="AG64">
        <v>-7</v>
      </c>
      <c r="AH64">
        <v>-107</v>
      </c>
      <c r="AK64" s="1">
        <v>42369</v>
      </c>
      <c r="AL64" s="1">
        <v>42406</v>
      </c>
      <c r="AM64" s="1">
        <v>42772</v>
      </c>
      <c r="AN64" s="2">
        <f>全价!F64</f>
        <v>102.77156164383561</v>
      </c>
      <c r="AO64">
        <v>-6.89</v>
      </c>
      <c r="AP64">
        <v>-106.89</v>
      </c>
    </row>
    <row r="65" spans="1:42" x14ac:dyDescent="0.15">
      <c r="A65" s="1">
        <v>42373</v>
      </c>
      <c r="B65" s="1">
        <v>42404</v>
      </c>
      <c r="C65" s="1">
        <v>42770</v>
      </c>
      <c r="D65" s="1">
        <v>43135</v>
      </c>
      <c r="E65" s="2">
        <f>全价!B65</f>
        <v>96.606986301369858</v>
      </c>
      <c r="F65">
        <f t="shared" si="0"/>
        <v>-7.1</v>
      </c>
      <c r="G65">
        <v>-7.1</v>
      </c>
      <c r="H65">
        <f t="shared" si="1"/>
        <v>-107.1</v>
      </c>
      <c r="J65" s="1">
        <v>42373</v>
      </c>
      <c r="K65" s="1">
        <v>42546</v>
      </c>
      <c r="L65" s="1">
        <v>42915</v>
      </c>
      <c r="M65" s="1">
        <v>43280</v>
      </c>
      <c r="N65" s="2">
        <f>全价!C65</f>
        <v>106.4445205479452</v>
      </c>
      <c r="O65">
        <v>-8.5</v>
      </c>
      <c r="P65">
        <v>-8.5</v>
      </c>
      <c r="Q65">
        <v>-108.5</v>
      </c>
      <c r="S65" s="1">
        <v>42373</v>
      </c>
      <c r="T65" s="1">
        <v>42659</v>
      </c>
      <c r="U65" s="1">
        <v>43024</v>
      </c>
      <c r="V65" s="1"/>
      <c r="W65" s="2">
        <f>全价!D65</f>
        <v>93.952739726027403</v>
      </c>
      <c r="X65" s="7">
        <v>-7.13</v>
      </c>
      <c r="Y65" s="7">
        <v>-107.13</v>
      </c>
      <c r="Z65" s="7"/>
      <c r="AB65" s="1">
        <v>42373</v>
      </c>
      <c r="AC65" s="1">
        <v>42384</v>
      </c>
      <c r="AD65" s="1">
        <v>42750</v>
      </c>
      <c r="AE65" s="1"/>
      <c r="AF65" s="2">
        <f>全价!E65</f>
        <v>100.39904109589041</v>
      </c>
      <c r="AG65">
        <v>-7</v>
      </c>
      <c r="AH65">
        <v>-107</v>
      </c>
      <c r="AK65" s="1">
        <v>42373</v>
      </c>
      <c r="AL65" s="1">
        <v>42406</v>
      </c>
      <c r="AM65" s="1">
        <v>42772</v>
      </c>
      <c r="AN65" s="2">
        <f>全价!F65</f>
        <v>103.76706849315069</v>
      </c>
      <c r="AO65">
        <v>-6.89</v>
      </c>
      <c r="AP65">
        <v>-106.89</v>
      </c>
    </row>
    <row r="66" spans="1:42" x14ac:dyDescent="0.15">
      <c r="A66" s="1">
        <v>42374</v>
      </c>
      <c r="B66" s="1">
        <v>42404</v>
      </c>
      <c r="C66" s="1">
        <v>42770</v>
      </c>
      <c r="D66" s="1">
        <v>43135</v>
      </c>
      <c r="E66" s="2">
        <f>全价!B66</f>
        <v>96.61643835616438</v>
      </c>
      <c r="F66">
        <f t="shared" si="0"/>
        <v>-7.1</v>
      </c>
      <c r="G66">
        <v>-7.1</v>
      </c>
      <c r="H66">
        <f t="shared" si="1"/>
        <v>-107.1</v>
      </c>
      <c r="J66" s="1">
        <v>42374</v>
      </c>
      <c r="K66" s="1">
        <v>42546</v>
      </c>
      <c r="L66" s="1">
        <v>42915</v>
      </c>
      <c r="M66" s="1">
        <v>43280</v>
      </c>
      <c r="N66" s="2">
        <f>全价!C66</f>
        <v>106.50780821917807</v>
      </c>
      <c r="O66">
        <v>-8.5</v>
      </c>
      <c r="P66">
        <v>-8.5</v>
      </c>
      <c r="Q66">
        <v>-108.5</v>
      </c>
      <c r="S66" s="1">
        <v>42374</v>
      </c>
      <c r="T66" s="1">
        <v>42659</v>
      </c>
      <c r="U66" s="1">
        <v>43024</v>
      </c>
      <c r="V66" s="1"/>
      <c r="W66" s="2">
        <f>全价!D66</f>
        <v>94.082273972602735</v>
      </c>
      <c r="X66" s="7">
        <v>-7.13</v>
      </c>
      <c r="Y66" s="7">
        <v>-107.13</v>
      </c>
      <c r="Z66" s="7"/>
      <c r="AB66" s="1">
        <v>42374</v>
      </c>
      <c r="AC66" s="1">
        <v>42384</v>
      </c>
      <c r="AD66" s="1">
        <v>42750</v>
      </c>
      <c r="AE66" s="1"/>
      <c r="AF66" s="2">
        <f>全价!E66</f>
        <v>106.7082191780822</v>
      </c>
      <c r="AG66">
        <v>-7</v>
      </c>
      <c r="AH66">
        <v>-107</v>
      </c>
      <c r="AK66" s="1">
        <v>42374</v>
      </c>
      <c r="AL66" s="1">
        <v>42406</v>
      </c>
      <c r="AM66" s="1">
        <v>42772</v>
      </c>
      <c r="AN66" s="2">
        <f>全价!F66</f>
        <v>103.78594520547945</v>
      </c>
      <c r="AO66">
        <v>-6.89</v>
      </c>
      <c r="AP66">
        <v>-106.89</v>
      </c>
    </row>
    <row r="67" spans="1:42" x14ac:dyDescent="0.15">
      <c r="A67" s="1">
        <v>42375</v>
      </c>
      <c r="B67" s="1">
        <v>42404</v>
      </c>
      <c r="C67" s="1">
        <v>42770</v>
      </c>
      <c r="D67" s="1">
        <v>43135</v>
      </c>
      <c r="E67" s="2">
        <f>全价!B67</f>
        <v>96.435890410958905</v>
      </c>
      <c r="F67">
        <f t="shared" si="0"/>
        <v>-7.1</v>
      </c>
      <c r="G67">
        <v>-7.1</v>
      </c>
      <c r="H67">
        <f t="shared" si="1"/>
        <v>-107.1</v>
      </c>
      <c r="J67" s="1">
        <v>42375</v>
      </c>
      <c r="K67" s="1">
        <v>42546</v>
      </c>
      <c r="L67" s="1">
        <v>42915</v>
      </c>
      <c r="M67" s="1">
        <v>43280</v>
      </c>
      <c r="N67" s="2">
        <f>全价!C67</f>
        <v>106.54109589041096</v>
      </c>
      <c r="O67">
        <v>-8.5</v>
      </c>
      <c r="P67">
        <v>-8.5</v>
      </c>
      <c r="Q67">
        <v>-108.5</v>
      </c>
      <c r="S67" s="1">
        <v>42375</v>
      </c>
      <c r="T67" s="1">
        <v>42659</v>
      </c>
      <c r="U67" s="1">
        <v>43024</v>
      </c>
      <c r="V67" s="1"/>
      <c r="W67" s="2">
        <f>全价!D67</f>
        <v>94.261808219178079</v>
      </c>
      <c r="X67" s="7">
        <v>-7.13</v>
      </c>
      <c r="Y67" s="7">
        <v>-107.13</v>
      </c>
      <c r="Z67" s="7"/>
      <c r="AB67" s="1">
        <v>42375</v>
      </c>
      <c r="AC67" s="1">
        <v>42384</v>
      </c>
      <c r="AD67" s="1">
        <v>42750</v>
      </c>
      <c r="AE67" s="1"/>
      <c r="AF67" s="2">
        <f>全价!E67</f>
        <v>102.09739726027397</v>
      </c>
      <c r="AG67">
        <v>-7</v>
      </c>
      <c r="AH67">
        <v>-107</v>
      </c>
      <c r="AK67" s="1">
        <v>42375</v>
      </c>
      <c r="AL67" s="1">
        <v>42406</v>
      </c>
      <c r="AM67" s="1">
        <v>42772</v>
      </c>
      <c r="AN67" s="2">
        <f>全价!F67</f>
        <v>103.80482191780823</v>
      </c>
      <c r="AO67">
        <v>-6.89</v>
      </c>
      <c r="AP67">
        <v>-106.89</v>
      </c>
    </row>
    <row r="68" spans="1:42" x14ac:dyDescent="0.15">
      <c r="A68" s="1">
        <v>42376</v>
      </c>
      <c r="B68" s="1">
        <v>42404</v>
      </c>
      <c r="C68" s="1">
        <v>42770</v>
      </c>
      <c r="D68" s="1">
        <v>43135</v>
      </c>
      <c r="E68" s="2">
        <f>全价!B68</f>
        <v>96.115342465753429</v>
      </c>
      <c r="F68">
        <f t="shared" ref="F68:F131" si="2">-7.1</f>
        <v>-7.1</v>
      </c>
      <c r="G68">
        <v>-7.1</v>
      </c>
      <c r="H68">
        <f t="shared" ref="H68:H87" si="3">-107.1</f>
        <v>-107.1</v>
      </c>
      <c r="J68" s="1">
        <v>42376</v>
      </c>
      <c r="K68" s="1">
        <v>42546</v>
      </c>
      <c r="L68" s="1">
        <v>42915</v>
      </c>
      <c r="M68" s="1">
        <v>43280</v>
      </c>
      <c r="N68" s="2">
        <f>全价!C68</f>
        <v>106.56438356164384</v>
      </c>
      <c r="O68">
        <v>-8.5</v>
      </c>
      <c r="P68">
        <v>-8.5</v>
      </c>
      <c r="Q68">
        <v>-108.5</v>
      </c>
      <c r="S68" s="1">
        <v>42376</v>
      </c>
      <c r="T68" s="1">
        <v>42659</v>
      </c>
      <c r="U68" s="1">
        <v>43024</v>
      </c>
      <c r="V68" s="1"/>
      <c r="W68" s="2">
        <f>全价!D68</f>
        <v>94.121342465753429</v>
      </c>
      <c r="X68" s="7">
        <v>-7.13</v>
      </c>
      <c r="Y68" s="7">
        <v>-107.13</v>
      </c>
      <c r="Z68" s="7"/>
      <c r="AB68" s="1">
        <v>42376</v>
      </c>
      <c r="AC68" s="1">
        <v>42384</v>
      </c>
      <c r="AD68" s="1">
        <v>42750</v>
      </c>
      <c r="AE68" s="1"/>
      <c r="AF68" s="2">
        <f>全价!E68</f>
        <v>102.11657534246575</v>
      </c>
      <c r="AG68">
        <v>-7</v>
      </c>
      <c r="AH68">
        <v>-107</v>
      </c>
      <c r="AK68" s="1">
        <v>42376</v>
      </c>
      <c r="AL68" s="1">
        <v>42406</v>
      </c>
      <c r="AM68" s="1">
        <v>42772</v>
      </c>
      <c r="AN68" s="2">
        <f>全价!F68</f>
        <v>103.82369863013699</v>
      </c>
      <c r="AO68">
        <v>-6.89</v>
      </c>
      <c r="AP68">
        <v>-106.89</v>
      </c>
    </row>
    <row r="69" spans="1:42" x14ac:dyDescent="0.15">
      <c r="A69" s="1">
        <v>42377</v>
      </c>
      <c r="B69" s="1">
        <v>42404</v>
      </c>
      <c r="C69" s="1">
        <v>42770</v>
      </c>
      <c r="D69" s="1">
        <v>43135</v>
      </c>
      <c r="E69" s="2">
        <f>全价!B69</f>
        <v>96.054794520547944</v>
      </c>
      <c r="F69">
        <f t="shared" si="2"/>
        <v>-7.1</v>
      </c>
      <c r="G69">
        <v>-7.1</v>
      </c>
      <c r="H69">
        <f t="shared" si="3"/>
        <v>-107.1</v>
      </c>
      <c r="J69" s="1">
        <v>42377</v>
      </c>
      <c r="K69" s="1">
        <v>42546</v>
      </c>
      <c r="L69" s="1">
        <v>42915</v>
      </c>
      <c r="M69" s="1">
        <v>43280</v>
      </c>
      <c r="N69" s="2">
        <f>全价!C69</f>
        <v>106.58767123287672</v>
      </c>
      <c r="O69">
        <v>-8.5</v>
      </c>
      <c r="P69">
        <v>-8.5</v>
      </c>
      <c r="Q69">
        <v>-108.5</v>
      </c>
      <c r="S69" s="1">
        <v>42377</v>
      </c>
      <c r="T69" s="1">
        <v>42659</v>
      </c>
      <c r="U69" s="1">
        <v>43024</v>
      </c>
      <c r="V69" s="1"/>
      <c r="W69" s="2">
        <f>全价!D69</f>
        <v>94.320876712328769</v>
      </c>
      <c r="X69" s="7">
        <v>-7.13</v>
      </c>
      <c r="Y69" s="7">
        <v>-107.13</v>
      </c>
      <c r="Z69" s="7"/>
      <c r="AB69" s="1">
        <v>42377</v>
      </c>
      <c r="AC69" s="1">
        <v>42384</v>
      </c>
      <c r="AD69" s="1">
        <v>42750</v>
      </c>
      <c r="AE69" s="1"/>
      <c r="AF69" s="2">
        <f>全价!E69</f>
        <v>102.13575342465754</v>
      </c>
      <c r="AG69">
        <v>-7</v>
      </c>
      <c r="AH69">
        <v>-107</v>
      </c>
      <c r="AK69" s="1">
        <v>42377</v>
      </c>
      <c r="AL69" s="1">
        <v>42406</v>
      </c>
      <c r="AM69" s="1">
        <v>42772</v>
      </c>
      <c r="AN69" s="2">
        <f>全价!F69</f>
        <v>103.84257534246575</v>
      </c>
      <c r="AO69">
        <v>-6.89</v>
      </c>
      <c r="AP69">
        <v>-106.89</v>
      </c>
    </row>
    <row r="70" spans="1:42" x14ac:dyDescent="0.15">
      <c r="A70" s="1">
        <v>42380</v>
      </c>
      <c r="B70" s="1">
        <v>42404</v>
      </c>
      <c r="C70" s="1">
        <v>42770</v>
      </c>
      <c r="D70" s="1">
        <v>43135</v>
      </c>
      <c r="E70" s="2">
        <f>全价!B70</f>
        <v>96.123150684931502</v>
      </c>
      <c r="F70">
        <f t="shared" si="2"/>
        <v>-7.1</v>
      </c>
      <c r="G70">
        <v>-7.1</v>
      </c>
      <c r="H70">
        <f t="shared" si="3"/>
        <v>-107.1</v>
      </c>
      <c r="J70" s="1">
        <v>42380</v>
      </c>
      <c r="K70" s="1">
        <v>42546</v>
      </c>
      <c r="L70" s="1">
        <v>42915</v>
      </c>
      <c r="M70" s="1">
        <v>43280</v>
      </c>
      <c r="N70" s="2">
        <f>全价!C70</f>
        <v>106.65753424657534</v>
      </c>
      <c r="O70">
        <v>-8.5</v>
      </c>
      <c r="P70">
        <v>-8.5</v>
      </c>
      <c r="Q70">
        <v>-108.5</v>
      </c>
      <c r="S70" s="1">
        <v>42380</v>
      </c>
      <c r="T70" s="1">
        <v>42659</v>
      </c>
      <c r="U70" s="1">
        <v>43024</v>
      </c>
      <c r="V70" s="1"/>
      <c r="W70" s="2">
        <f>全价!D70</f>
        <v>94.199479452054788</v>
      </c>
      <c r="X70" s="7">
        <v>-7.13</v>
      </c>
      <c r="Y70" s="7">
        <v>-107.13</v>
      </c>
      <c r="Z70" s="7"/>
      <c r="AB70" s="1">
        <v>42380</v>
      </c>
      <c r="AC70" s="1">
        <v>42384</v>
      </c>
      <c r="AD70" s="1">
        <v>42750</v>
      </c>
      <c r="AE70" s="1"/>
      <c r="AF70" s="2">
        <f>全价!E70</f>
        <v>105.78328767123287</v>
      </c>
      <c r="AG70">
        <v>-7</v>
      </c>
      <c r="AH70">
        <v>-107</v>
      </c>
      <c r="AK70" s="1">
        <v>42380</v>
      </c>
      <c r="AL70" s="1">
        <v>42406</v>
      </c>
      <c r="AM70" s="1">
        <v>42772</v>
      </c>
      <c r="AN70" s="2">
        <f>全价!F70</f>
        <v>103.89920547945205</v>
      </c>
      <c r="AO70">
        <v>-6.89</v>
      </c>
      <c r="AP70">
        <v>-106.89</v>
      </c>
    </row>
    <row r="71" spans="1:42" x14ac:dyDescent="0.15">
      <c r="A71" s="1">
        <v>42381</v>
      </c>
      <c r="B71" s="1">
        <v>42404</v>
      </c>
      <c r="C71" s="1">
        <v>42770</v>
      </c>
      <c r="D71" s="1">
        <v>43135</v>
      </c>
      <c r="E71" s="2">
        <f>全价!B71</f>
        <v>96.132602739726025</v>
      </c>
      <c r="F71">
        <f t="shared" si="2"/>
        <v>-7.1</v>
      </c>
      <c r="G71">
        <v>-7.1</v>
      </c>
      <c r="H71">
        <f t="shared" si="3"/>
        <v>-107.1</v>
      </c>
      <c r="J71" s="1">
        <v>42381</v>
      </c>
      <c r="K71" s="1">
        <v>42546</v>
      </c>
      <c r="L71" s="1">
        <v>42915</v>
      </c>
      <c r="M71" s="1">
        <v>43280</v>
      </c>
      <c r="N71" s="2">
        <f>全价!C71</f>
        <v>106.68082191780822</v>
      </c>
      <c r="O71">
        <v>-8.5</v>
      </c>
      <c r="P71">
        <v>-8.5</v>
      </c>
      <c r="Q71">
        <v>-108.5</v>
      </c>
      <c r="S71" s="1">
        <v>42381</v>
      </c>
      <c r="T71" s="1">
        <v>42659</v>
      </c>
      <c r="U71" s="1">
        <v>43024</v>
      </c>
      <c r="V71" s="1"/>
      <c r="W71" s="2">
        <f>全价!D71</f>
        <v>94.239013698630131</v>
      </c>
      <c r="X71" s="7">
        <v>-7.13</v>
      </c>
      <c r="Y71" s="7">
        <v>-107.13</v>
      </c>
      <c r="Z71" s="7"/>
      <c r="AB71" s="1">
        <v>42381</v>
      </c>
      <c r="AC71" s="1">
        <v>42384</v>
      </c>
      <c r="AD71" s="1">
        <v>42750</v>
      </c>
      <c r="AE71" s="1"/>
      <c r="AF71" s="2">
        <f>全价!E71</f>
        <v>105.80246575342466</v>
      </c>
      <c r="AG71">
        <v>-7</v>
      </c>
      <c r="AH71">
        <v>-107</v>
      </c>
      <c r="AK71" s="1">
        <v>42381</v>
      </c>
      <c r="AL71" s="1">
        <v>42406</v>
      </c>
      <c r="AM71" s="1">
        <v>42772</v>
      </c>
      <c r="AN71" s="2">
        <f>全价!F71</f>
        <v>104.91808219178083</v>
      </c>
      <c r="AO71">
        <v>-6.89</v>
      </c>
      <c r="AP71">
        <v>-106.89</v>
      </c>
    </row>
    <row r="72" spans="1:42" x14ac:dyDescent="0.15">
      <c r="A72" s="1">
        <v>42382</v>
      </c>
      <c r="B72" s="1">
        <v>42404</v>
      </c>
      <c r="C72" s="1">
        <v>42770</v>
      </c>
      <c r="D72" s="1">
        <v>43135</v>
      </c>
      <c r="E72" s="2">
        <f>全价!B72</f>
        <v>96.182054794520553</v>
      </c>
      <c r="F72">
        <f t="shared" si="2"/>
        <v>-7.1</v>
      </c>
      <c r="G72">
        <v>-7.1</v>
      </c>
      <c r="H72">
        <f t="shared" si="3"/>
        <v>-107.1</v>
      </c>
      <c r="J72" s="1">
        <v>42382</v>
      </c>
      <c r="K72" s="1">
        <v>42546</v>
      </c>
      <c r="L72" s="1">
        <v>42915</v>
      </c>
      <c r="M72" s="1">
        <v>43280</v>
      </c>
      <c r="N72" s="2">
        <f>全价!C72</f>
        <v>107.6041095890411</v>
      </c>
      <c r="O72">
        <v>-8.5</v>
      </c>
      <c r="P72">
        <v>-8.5</v>
      </c>
      <c r="Q72">
        <v>-108.5</v>
      </c>
      <c r="S72" s="1">
        <v>42382</v>
      </c>
      <c r="T72" s="1">
        <v>42659</v>
      </c>
      <c r="U72" s="1">
        <v>43024</v>
      </c>
      <c r="V72" s="1"/>
      <c r="W72" s="2">
        <f>全价!D72</f>
        <v>94.238547945205482</v>
      </c>
      <c r="X72" s="7">
        <v>-7.13</v>
      </c>
      <c r="Y72" s="7">
        <v>-107.13</v>
      </c>
      <c r="Z72" s="7"/>
      <c r="AB72" s="1">
        <v>42382</v>
      </c>
      <c r="AC72" s="1">
        <v>42384</v>
      </c>
      <c r="AD72" s="1">
        <v>42750</v>
      </c>
      <c r="AE72" s="1"/>
      <c r="AF72" s="2">
        <f>全价!E72</f>
        <v>105.83164383561645</v>
      </c>
      <c r="AG72">
        <v>-7</v>
      </c>
      <c r="AH72">
        <v>-107</v>
      </c>
      <c r="AK72" s="1">
        <v>42382</v>
      </c>
      <c r="AL72" s="1">
        <v>42406</v>
      </c>
      <c r="AM72" s="1">
        <v>42772</v>
      </c>
      <c r="AN72" s="2">
        <f>全价!F72</f>
        <v>105.41695890410959</v>
      </c>
      <c r="AO72">
        <v>-6.89</v>
      </c>
      <c r="AP72">
        <v>-106.89</v>
      </c>
    </row>
    <row r="73" spans="1:42" x14ac:dyDescent="0.15">
      <c r="A73" s="1">
        <v>42383</v>
      </c>
      <c r="B73" s="1">
        <v>42404</v>
      </c>
      <c r="C73" s="1">
        <v>42770</v>
      </c>
      <c r="D73" s="1">
        <v>43135</v>
      </c>
      <c r="E73" s="2">
        <f>全价!B73</f>
        <v>96.811506849315066</v>
      </c>
      <c r="F73">
        <f t="shared" si="2"/>
        <v>-7.1</v>
      </c>
      <c r="G73">
        <v>-7.1</v>
      </c>
      <c r="H73">
        <f t="shared" si="3"/>
        <v>-107.1</v>
      </c>
      <c r="J73" s="1">
        <v>42383</v>
      </c>
      <c r="K73" s="1">
        <v>42546</v>
      </c>
      <c r="L73" s="1">
        <v>42915</v>
      </c>
      <c r="M73" s="1">
        <v>43280</v>
      </c>
      <c r="N73" s="2">
        <f>全价!C73</f>
        <v>106.72739726027397</v>
      </c>
      <c r="O73">
        <v>-8.5</v>
      </c>
      <c r="P73">
        <v>-8.5</v>
      </c>
      <c r="Q73">
        <v>-108.5</v>
      </c>
      <c r="S73" s="1">
        <v>42383</v>
      </c>
      <c r="T73" s="1">
        <v>42659</v>
      </c>
      <c r="U73" s="1">
        <v>43024</v>
      </c>
      <c r="V73" s="1"/>
      <c r="W73" s="2">
        <f>全价!D73</f>
        <v>94.438082191780822</v>
      </c>
      <c r="X73" s="7">
        <v>-7.13</v>
      </c>
      <c r="Y73" s="7">
        <v>-107.13</v>
      </c>
      <c r="Z73" s="7"/>
      <c r="AB73" s="1">
        <v>42383</v>
      </c>
      <c r="AC73" s="1">
        <v>42384</v>
      </c>
      <c r="AD73" s="1">
        <v>42750</v>
      </c>
      <c r="AE73" s="1"/>
      <c r="AF73" s="2">
        <f>全价!E73</f>
        <v>105.85082191780822</v>
      </c>
      <c r="AG73">
        <v>-7</v>
      </c>
      <c r="AH73">
        <v>-107</v>
      </c>
      <c r="AK73" s="1">
        <v>42383</v>
      </c>
      <c r="AL73" s="1">
        <v>42406</v>
      </c>
      <c r="AM73" s="1">
        <v>42772</v>
      </c>
      <c r="AN73" s="2">
        <f>全价!F73</f>
        <v>106.45583561643836</v>
      </c>
      <c r="AO73">
        <v>-6.89</v>
      </c>
      <c r="AP73">
        <v>-106.89</v>
      </c>
    </row>
    <row r="74" spans="1:42" x14ac:dyDescent="0.15">
      <c r="A74" s="1">
        <v>42384</v>
      </c>
      <c r="B74" s="1">
        <v>42404</v>
      </c>
      <c r="C74" s="1">
        <v>42770</v>
      </c>
      <c r="D74" s="1">
        <v>43135</v>
      </c>
      <c r="E74" s="2">
        <f>全价!B74</f>
        <v>97.960958904109589</v>
      </c>
      <c r="F74">
        <f t="shared" si="2"/>
        <v>-7.1</v>
      </c>
      <c r="G74">
        <v>-7.1</v>
      </c>
      <c r="H74">
        <f t="shared" si="3"/>
        <v>-107.1</v>
      </c>
      <c r="J74" s="1">
        <v>42384</v>
      </c>
      <c r="K74" s="1">
        <v>42546</v>
      </c>
      <c r="L74" s="1">
        <v>42915</v>
      </c>
      <c r="M74" s="1">
        <v>43280</v>
      </c>
      <c r="N74" s="2">
        <f>全价!C74</f>
        <v>106.65068493150686</v>
      </c>
      <c r="O74">
        <v>-8.5</v>
      </c>
      <c r="P74">
        <v>-8.5</v>
      </c>
      <c r="Q74">
        <v>-108.5</v>
      </c>
      <c r="S74" s="1">
        <v>42384</v>
      </c>
      <c r="T74" s="1">
        <v>42659</v>
      </c>
      <c r="U74" s="1">
        <v>43024</v>
      </c>
      <c r="V74" s="1"/>
      <c r="W74" s="2">
        <f>全价!D74</f>
        <v>95.257616438356166</v>
      </c>
      <c r="X74" s="7">
        <v>-7.13</v>
      </c>
      <c r="Y74" s="7">
        <v>-107.13</v>
      </c>
      <c r="Z74" s="7"/>
      <c r="AB74" s="1">
        <v>42384</v>
      </c>
      <c r="AC74" s="1">
        <v>42750</v>
      </c>
      <c r="AD74" s="1"/>
      <c r="AE74" s="1"/>
      <c r="AF74" s="2">
        <f>全价!E74</f>
        <v>99.8</v>
      </c>
      <c r="AG74">
        <v>-107</v>
      </c>
      <c r="AK74" s="1">
        <v>42384</v>
      </c>
      <c r="AL74" s="1">
        <v>42406</v>
      </c>
      <c r="AM74" s="1">
        <v>42772</v>
      </c>
      <c r="AN74" s="2">
        <f>全价!F74</f>
        <v>105.48471232876713</v>
      </c>
      <c r="AO74">
        <v>-6.89</v>
      </c>
      <c r="AP74">
        <v>-106.89</v>
      </c>
    </row>
    <row r="75" spans="1:42" x14ac:dyDescent="0.15">
      <c r="A75" s="1">
        <v>42387</v>
      </c>
      <c r="B75" s="1">
        <v>42404</v>
      </c>
      <c r="C75" s="1">
        <v>42770</v>
      </c>
      <c r="D75" s="1">
        <v>43135</v>
      </c>
      <c r="E75" s="2">
        <f>全价!B75</f>
        <v>98.72931506849315</v>
      </c>
      <c r="F75">
        <f t="shared" si="2"/>
        <v>-7.1</v>
      </c>
      <c r="G75">
        <v>-7.1</v>
      </c>
      <c r="H75">
        <f t="shared" si="3"/>
        <v>-107.1</v>
      </c>
      <c r="J75" s="1">
        <v>42387</v>
      </c>
      <c r="K75" s="1">
        <v>42546</v>
      </c>
      <c r="L75" s="1">
        <v>42915</v>
      </c>
      <c r="M75" s="1">
        <v>43280</v>
      </c>
      <c r="N75" s="2">
        <f>全价!C75</f>
        <v>106.72054794520548</v>
      </c>
      <c r="O75">
        <v>-8.5</v>
      </c>
      <c r="P75">
        <v>-8.5</v>
      </c>
      <c r="Q75">
        <v>-108.5</v>
      </c>
      <c r="S75" s="1">
        <v>42387</v>
      </c>
      <c r="T75" s="1">
        <v>42659</v>
      </c>
      <c r="U75" s="1">
        <v>43024</v>
      </c>
      <c r="V75" s="1"/>
      <c r="W75" s="2">
        <f>全价!D75</f>
        <v>95.476219178082189</v>
      </c>
      <c r="X75" s="7">
        <v>-7.13</v>
      </c>
      <c r="Y75" s="7">
        <v>-107.13</v>
      </c>
      <c r="Z75" s="7"/>
      <c r="AB75" s="1">
        <v>42387</v>
      </c>
      <c r="AC75" s="1">
        <v>42750</v>
      </c>
      <c r="AD75" s="1"/>
      <c r="AE75" s="1"/>
      <c r="AF75" s="2">
        <f>全价!E75</f>
        <v>99.927534246575348</v>
      </c>
      <c r="AG75">
        <v>-107</v>
      </c>
      <c r="AK75" s="1">
        <v>42387</v>
      </c>
      <c r="AL75" s="1">
        <v>42406</v>
      </c>
      <c r="AM75" s="1">
        <v>42772</v>
      </c>
      <c r="AN75" s="2">
        <f>全价!F75</f>
        <v>105.54134246575343</v>
      </c>
      <c r="AO75">
        <v>-6.89</v>
      </c>
      <c r="AP75">
        <v>-106.89</v>
      </c>
    </row>
    <row r="76" spans="1:42" x14ac:dyDescent="0.15">
      <c r="A76" s="1">
        <v>42388</v>
      </c>
      <c r="B76" s="1">
        <v>42404</v>
      </c>
      <c r="C76" s="1">
        <v>42770</v>
      </c>
      <c r="D76" s="1">
        <v>43135</v>
      </c>
      <c r="E76" s="2">
        <f>全价!B76</f>
        <v>98.598767123287672</v>
      </c>
      <c r="F76">
        <f t="shared" si="2"/>
        <v>-7.1</v>
      </c>
      <c r="G76">
        <v>-7.1</v>
      </c>
      <c r="H76">
        <f t="shared" si="3"/>
        <v>-107.1</v>
      </c>
      <c r="J76" s="1">
        <v>42388</v>
      </c>
      <c r="K76" s="1">
        <v>42546</v>
      </c>
      <c r="L76" s="1">
        <v>42915</v>
      </c>
      <c r="M76" s="1">
        <v>43280</v>
      </c>
      <c r="N76" s="2">
        <f>全价!C76</f>
        <v>106.65383561643836</v>
      </c>
      <c r="O76">
        <v>-8.5</v>
      </c>
      <c r="P76">
        <v>-8.5</v>
      </c>
      <c r="Q76">
        <v>-108.5</v>
      </c>
      <c r="S76" s="1">
        <v>42388</v>
      </c>
      <c r="T76" s="1">
        <v>42659</v>
      </c>
      <c r="U76" s="1">
        <v>43024</v>
      </c>
      <c r="V76" s="1"/>
      <c r="W76" s="2">
        <f>全价!D76</f>
        <v>95.175753424657529</v>
      </c>
      <c r="X76" s="7">
        <v>-7.13</v>
      </c>
      <c r="Y76" s="7">
        <v>-107.13</v>
      </c>
      <c r="Z76" s="7"/>
      <c r="AB76" s="1">
        <v>42388</v>
      </c>
      <c r="AC76" s="1">
        <v>42750</v>
      </c>
      <c r="AD76" s="1"/>
      <c r="AE76" s="1"/>
      <c r="AF76" s="2">
        <f>全价!E76</f>
        <v>97.446712328767134</v>
      </c>
      <c r="AG76">
        <v>-107</v>
      </c>
      <c r="AK76" s="1">
        <v>42388</v>
      </c>
      <c r="AL76" s="1">
        <v>42406</v>
      </c>
      <c r="AM76" s="1">
        <v>42772</v>
      </c>
      <c r="AN76" s="2">
        <f>全价!F76</f>
        <v>105.56021917808219</v>
      </c>
      <c r="AO76">
        <v>-6.89</v>
      </c>
      <c r="AP76">
        <v>-106.89</v>
      </c>
    </row>
    <row r="77" spans="1:42" x14ac:dyDescent="0.15">
      <c r="A77" s="1">
        <v>42389</v>
      </c>
      <c r="B77" s="1">
        <v>42404</v>
      </c>
      <c r="C77" s="1">
        <v>42770</v>
      </c>
      <c r="D77" s="1">
        <v>43135</v>
      </c>
      <c r="E77" s="2">
        <f>全价!B77</f>
        <v>98.478219178082199</v>
      </c>
      <c r="F77">
        <f t="shared" si="2"/>
        <v>-7.1</v>
      </c>
      <c r="G77">
        <v>-7.1</v>
      </c>
      <c r="H77">
        <f t="shared" si="3"/>
        <v>-107.1</v>
      </c>
      <c r="J77" s="1">
        <v>42389</v>
      </c>
      <c r="K77" s="1">
        <v>42546</v>
      </c>
      <c r="L77" s="1">
        <v>42915</v>
      </c>
      <c r="M77" s="1">
        <v>43280</v>
      </c>
      <c r="N77" s="2">
        <f>全价!C77</f>
        <v>106.66712328767123</v>
      </c>
      <c r="O77">
        <v>-8.5</v>
      </c>
      <c r="P77">
        <v>-8.5</v>
      </c>
      <c r="Q77">
        <v>-108.5</v>
      </c>
      <c r="S77" s="1">
        <v>42389</v>
      </c>
      <c r="T77" s="1">
        <v>42659</v>
      </c>
      <c r="U77" s="1">
        <v>43024</v>
      </c>
      <c r="V77" s="1"/>
      <c r="W77" s="2">
        <f>全价!D77</f>
        <v>95.015287671232883</v>
      </c>
      <c r="X77" s="7">
        <v>-7.13</v>
      </c>
      <c r="Y77" s="7">
        <v>-107.13</v>
      </c>
      <c r="Z77" s="7"/>
      <c r="AB77" s="1">
        <v>42389</v>
      </c>
      <c r="AC77" s="1">
        <v>42750</v>
      </c>
      <c r="AD77" s="1"/>
      <c r="AE77" s="1"/>
      <c r="AF77" s="2">
        <f>全价!E77</f>
        <v>97.395890410958899</v>
      </c>
      <c r="AG77">
        <v>-107</v>
      </c>
      <c r="AK77" s="1">
        <v>42389</v>
      </c>
      <c r="AL77" s="1">
        <v>42406</v>
      </c>
      <c r="AM77" s="1">
        <v>42772</v>
      </c>
      <c r="AN77" s="2">
        <f>全价!F77</f>
        <v>106.42909589041096</v>
      </c>
      <c r="AO77">
        <v>-6.89</v>
      </c>
      <c r="AP77">
        <v>-106.89</v>
      </c>
    </row>
    <row r="78" spans="1:42" x14ac:dyDescent="0.15">
      <c r="A78" s="1">
        <v>42390</v>
      </c>
      <c r="B78" s="1">
        <v>42404</v>
      </c>
      <c r="C78" s="1">
        <v>42770</v>
      </c>
      <c r="D78" s="1">
        <v>43135</v>
      </c>
      <c r="E78" s="2">
        <f>全价!B78</f>
        <v>98.497671232876712</v>
      </c>
      <c r="F78">
        <f t="shared" si="2"/>
        <v>-7.1</v>
      </c>
      <c r="G78">
        <v>-7.1</v>
      </c>
      <c r="H78">
        <f t="shared" si="3"/>
        <v>-107.1</v>
      </c>
      <c r="J78" s="1">
        <v>42390</v>
      </c>
      <c r="K78" s="1">
        <v>42546</v>
      </c>
      <c r="L78" s="1">
        <v>42915</v>
      </c>
      <c r="M78" s="1">
        <v>43280</v>
      </c>
      <c r="N78" s="2">
        <f>全价!C78</f>
        <v>106.69041095890411</v>
      </c>
      <c r="O78">
        <v>-8.5</v>
      </c>
      <c r="P78">
        <v>-8.5</v>
      </c>
      <c r="Q78">
        <v>-108.5</v>
      </c>
      <c r="S78" s="1">
        <v>42390</v>
      </c>
      <c r="T78" s="1">
        <v>42659</v>
      </c>
      <c r="U78" s="1">
        <v>43024</v>
      </c>
      <c r="V78" s="1"/>
      <c r="W78" s="2">
        <f>全价!D78</f>
        <v>95.224821917808214</v>
      </c>
      <c r="X78" s="7">
        <v>-7.13</v>
      </c>
      <c r="Y78" s="7">
        <v>-107.13</v>
      </c>
      <c r="Z78" s="7"/>
      <c r="AB78" s="1">
        <v>42390</v>
      </c>
      <c r="AC78" s="1">
        <v>42750</v>
      </c>
      <c r="AD78" s="1"/>
      <c r="AE78" s="1"/>
      <c r="AF78" s="2">
        <f>全价!E78</f>
        <v>97.415068493150685</v>
      </c>
      <c r="AG78">
        <v>-107</v>
      </c>
      <c r="AK78" s="1">
        <v>42390</v>
      </c>
      <c r="AL78" s="1">
        <v>42406</v>
      </c>
      <c r="AM78" s="1">
        <v>42772</v>
      </c>
      <c r="AN78" s="2">
        <f>全价!F78</f>
        <v>106.34797260273973</v>
      </c>
      <c r="AO78">
        <v>-6.89</v>
      </c>
      <c r="AP78">
        <v>-106.89</v>
      </c>
    </row>
    <row r="79" spans="1:42" x14ac:dyDescent="0.15">
      <c r="A79" s="1">
        <v>42391</v>
      </c>
      <c r="B79" s="1">
        <v>42404</v>
      </c>
      <c r="C79" s="1">
        <v>42770</v>
      </c>
      <c r="D79" s="1">
        <v>43135</v>
      </c>
      <c r="E79" s="2">
        <f>全价!B79</f>
        <v>98.717123287671242</v>
      </c>
      <c r="F79">
        <f t="shared" si="2"/>
        <v>-7.1</v>
      </c>
      <c r="G79">
        <v>-7.1</v>
      </c>
      <c r="H79">
        <f t="shared" si="3"/>
        <v>-107.1</v>
      </c>
      <c r="J79" s="1">
        <v>42391</v>
      </c>
      <c r="K79" s="1">
        <v>42546</v>
      </c>
      <c r="L79" s="1">
        <v>42915</v>
      </c>
      <c r="M79" s="1">
        <v>43280</v>
      </c>
      <c r="N79" s="2">
        <f>全价!C79</f>
        <v>106.71369863013699</v>
      </c>
      <c r="O79">
        <v>-8.5</v>
      </c>
      <c r="P79">
        <v>-8.5</v>
      </c>
      <c r="Q79">
        <v>-108.5</v>
      </c>
      <c r="S79" s="1">
        <v>42391</v>
      </c>
      <c r="T79" s="1">
        <v>42659</v>
      </c>
      <c r="U79" s="1">
        <v>43024</v>
      </c>
      <c r="V79" s="1"/>
      <c r="W79" s="2">
        <f>全价!D79</f>
        <v>95.284356164383567</v>
      </c>
      <c r="X79" s="7">
        <v>-7.13</v>
      </c>
      <c r="Y79" s="7">
        <v>-107.13</v>
      </c>
      <c r="Z79" s="7"/>
      <c r="AB79" s="1">
        <v>42391</v>
      </c>
      <c r="AC79" s="1">
        <v>42750</v>
      </c>
      <c r="AD79" s="1"/>
      <c r="AE79" s="1"/>
      <c r="AF79" s="2">
        <f>全价!E79</f>
        <v>97.114246575342463</v>
      </c>
      <c r="AG79">
        <v>-107</v>
      </c>
      <c r="AK79" s="1">
        <v>42391</v>
      </c>
      <c r="AL79" s="1">
        <v>42406</v>
      </c>
      <c r="AM79" s="1">
        <v>42772</v>
      </c>
      <c r="AN79" s="2">
        <f>全价!F79</f>
        <v>108.09684931506848</v>
      </c>
      <c r="AO79">
        <v>-6.89</v>
      </c>
      <c r="AP79">
        <v>-106.89</v>
      </c>
    </row>
    <row r="80" spans="1:42" x14ac:dyDescent="0.15">
      <c r="A80" s="1">
        <v>42394</v>
      </c>
      <c r="B80" s="1">
        <v>42404</v>
      </c>
      <c r="C80" s="1">
        <v>42770</v>
      </c>
      <c r="D80" s="1">
        <v>43135</v>
      </c>
      <c r="E80" s="2">
        <f>全价!B80</f>
        <v>98.815479452054788</v>
      </c>
      <c r="F80">
        <f t="shared" si="2"/>
        <v>-7.1</v>
      </c>
      <c r="G80">
        <v>-7.1</v>
      </c>
      <c r="H80">
        <f t="shared" si="3"/>
        <v>-107.1</v>
      </c>
      <c r="J80" s="1">
        <v>42394</v>
      </c>
      <c r="K80" s="1">
        <v>42546</v>
      </c>
      <c r="L80" s="1">
        <v>42915</v>
      </c>
      <c r="M80" s="1">
        <v>43280</v>
      </c>
      <c r="N80" s="2">
        <f>全价!C80</f>
        <v>106.78356164383561</v>
      </c>
      <c r="O80">
        <v>-8.5</v>
      </c>
      <c r="P80">
        <v>-8.5</v>
      </c>
      <c r="Q80">
        <v>-108.5</v>
      </c>
      <c r="S80" s="1">
        <v>42394</v>
      </c>
      <c r="T80" s="1">
        <v>42659</v>
      </c>
      <c r="U80" s="1">
        <v>43024</v>
      </c>
      <c r="V80" s="1"/>
      <c r="W80" s="2">
        <f>全价!D80</f>
        <v>95.242958904109585</v>
      </c>
      <c r="X80" s="7">
        <v>-7.13</v>
      </c>
      <c r="Y80" s="7">
        <v>-107.13</v>
      </c>
      <c r="Z80" s="7"/>
      <c r="AB80" s="1">
        <v>42394</v>
      </c>
      <c r="AC80" s="1">
        <v>42750</v>
      </c>
      <c r="AD80" s="1"/>
      <c r="AE80" s="1"/>
      <c r="AF80" s="2">
        <f>全价!E80</f>
        <v>97.181780821917798</v>
      </c>
      <c r="AG80">
        <v>-107</v>
      </c>
      <c r="AK80" s="1">
        <v>42394</v>
      </c>
      <c r="AL80" s="1">
        <v>42406</v>
      </c>
      <c r="AM80" s="1">
        <v>42772</v>
      </c>
      <c r="AN80" s="2">
        <f>全价!F80</f>
        <v>108.1534794520548</v>
      </c>
      <c r="AO80">
        <v>-6.89</v>
      </c>
      <c r="AP80">
        <v>-106.89</v>
      </c>
    </row>
    <row r="81" spans="1:42" x14ac:dyDescent="0.15">
      <c r="A81" s="1">
        <v>42395</v>
      </c>
      <c r="B81" s="1">
        <v>42404</v>
      </c>
      <c r="C81" s="1">
        <v>42770</v>
      </c>
      <c r="D81" s="1">
        <v>43135</v>
      </c>
      <c r="E81" s="2">
        <f>全价!B81</f>
        <v>98.674931506849319</v>
      </c>
      <c r="F81">
        <f t="shared" si="2"/>
        <v>-7.1</v>
      </c>
      <c r="G81">
        <v>-7.1</v>
      </c>
      <c r="H81">
        <f t="shared" si="3"/>
        <v>-107.1</v>
      </c>
      <c r="J81" s="1">
        <v>42395</v>
      </c>
      <c r="K81" s="1">
        <v>42546</v>
      </c>
      <c r="L81" s="1">
        <v>42915</v>
      </c>
      <c r="M81" s="1">
        <v>43280</v>
      </c>
      <c r="N81" s="2">
        <f>全价!C81</f>
        <v>106.80684931506849</v>
      </c>
      <c r="O81">
        <v>-8.5</v>
      </c>
      <c r="P81">
        <v>-8.5</v>
      </c>
      <c r="Q81">
        <v>-108.5</v>
      </c>
      <c r="S81" s="1">
        <v>42395</v>
      </c>
      <c r="T81" s="1">
        <v>42659</v>
      </c>
      <c r="U81" s="1">
        <v>43024</v>
      </c>
      <c r="V81" s="1"/>
      <c r="W81" s="2">
        <f>全价!D81</f>
        <v>94.822493150684934</v>
      </c>
      <c r="X81" s="7">
        <v>-7.13</v>
      </c>
      <c r="Y81" s="7">
        <v>-107.13</v>
      </c>
      <c r="Z81" s="7"/>
      <c r="AB81" s="1">
        <v>42395</v>
      </c>
      <c r="AC81" s="1">
        <v>42750</v>
      </c>
      <c r="AD81" s="1"/>
      <c r="AE81" s="1"/>
      <c r="AF81" s="2">
        <f>全价!E81</f>
        <v>97.050958904109592</v>
      </c>
      <c r="AG81">
        <v>-107</v>
      </c>
      <c r="AK81" s="1">
        <v>42395</v>
      </c>
      <c r="AL81" s="1">
        <v>42406</v>
      </c>
      <c r="AM81" s="1">
        <v>42772</v>
      </c>
      <c r="AN81" s="2">
        <f>全价!F81</f>
        <v>108.17235616438356</v>
      </c>
      <c r="AO81">
        <v>-6.89</v>
      </c>
      <c r="AP81">
        <v>-106.89</v>
      </c>
    </row>
    <row r="82" spans="1:42" x14ac:dyDescent="0.15">
      <c r="A82" s="1">
        <v>42396</v>
      </c>
      <c r="B82" s="1">
        <v>42404</v>
      </c>
      <c r="C82" s="1">
        <v>42770</v>
      </c>
      <c r="D82" s="1">
        <v>43135</v>
      </c>
      <c r="E82" s="2">
        <f>全价!B82</f>
        <v>98.604383561643829</v>
      </c>
      <c r="F82">
        <f t="shared" si="2"/>
        <v>-7.1</v>
      </c>
      <c r="G82">
        <v>-7.1</v>
      </c>
      <c r="H82">
        <f t="shared" si="3"/>
        <v>-107.1</v>
      </c>
      <c r="J82" s="1">
        <v>42396</v>
      </c>
      <c r="K82" s="1">
        <v>42546</v>
      </c>
      <c r="L82" s="1">
        <v>42915</v>
      </c>
      <c r="M82" s="1">
        <v>43280</v>
      </c>
      <c r="N82" s="2">
        <f>全价!C82</f>
        <v>106.62013698630138</v>
      </c>
      <c r="O82">
        <v>-8.5</v>
      </c>
      <c r="P82">
        <v>-8.5</v>
      </c>
      <c r="Q82">
        <v>-108.5</v>
      </c>
      <c r="S82" s="1">
        <v>42396</v>
      </c>
      <c r="T82" s="1">
        <v>42659</v>
      </c>
      <c r="U82" s="1">
        <v>43024</v>
      </c>
      <c r="V82" s="1"/>
      <c r="W82" s="2">
        <f>全价!D82</f>
        <v>94.512027397260269</v>
      </c>
      <c r="X82" s="7">
        <v>-7.13</v>
      </c>
      <c r="Y82" s="7">
        <v>-107.13</v>
      </c>
      <c r="Z82" s="7"/>
      <c r="AB82" s="1">
        <v>42396</v>
      </c>
      <c r="AC82" s="1">
        <v>42750</v>
      </c>
      <c r="AD82" s="1"/>
      <c r="AE82" s="1"/>
      <c r="AF82" s="2">
        <f>全价!E82</f>
        <v>97.080136986301369</v>
      </c>
      <c r="AG82">
        <v>-107</v>
      </c>
      <c r="AK82" s="1">
        <v>42396</v>
      </c>
      <c r="AL82" s="1">
        <v>42406</v>
      </c>
      <c r="AM82" s="1">
        <v>42772</v>
      </c>
      <c r="AN82" s="2">
        <f>全价!F82</f>
        <v>108.19123287671232</v>
      </c>
      <c r="AO82">
        <v>-6.89</v>
      </c>
      <c r="AP82">
        <v>-106.89</v>
      </c>
    </row>
    <row r="83" spans="1:42" x14ac:dyDescent="0.15">
      <c r="A83" s="1">
        <v>42397</v>
      </c>
      <c r="B83" s="1">
        <v>42404</v>
      </c>
      <c r="C83" s="1">
        <v>42770</v>
      </c>
      <c r="D83" s="1">
        <v>43135</v>
      </c>
      <c r="E83" s="2">
        <f>全价!B83</f>
        <v>98.533835616438353</v>
      </c>
      <c r="F83">
        <f t="shared" si="2"/>
        <v>-7.1</v>
      </c>
      <c r="G83">
        <v>-7.1</v>
      </c>
      <c r="H83">
        <f t="shared" si="3"/>
        <v>-107.1</v>
      </c>
      <c r="J83" s="1">
        <v>42397</v>
      </c>
      <c r="K83" s="1">
        <v>42546</v>
      </c>
      <c r="L83" s="1">
        <v>42915</v>
      </c>
      <c r="M83" s="1">
        <v>43280</v>
      </c>
      <c r="N83" s="2">
        <f>全价!C83</f>
        <v>106.81342465753426</v>
      </c>
      <c r="O83">
        <v>-8.5</v>
      </c>
      <c r="P83">
        <v>-8.5</v>
      </c>
      <c r="Q83">
        <v>-108.5</v>
      </c>
      <c r="S83" s="1">
        <v>42397</v>
      </c>
      <c r="T83" s="1">
        <v>42659</v>
      </c>
      <c r="U83" s="1">
        <v>43024</v>
      </c>
      <c r="V83" s="1"/>
      <c r="W83" s="2">
        <f>全价!D83</f>
        <v>94.481561643835619</v>
      </c>
      <c r="X83" s="7">
        <v>-7.13</v>
      </c>
      <c r="Y83" s="7">
        <v>-107.13</v>
      </c>
      <c r="Z83" s="7"/>
      <c r="AB83" s="1">
        <v>42397</v>
      </c>
      <c r="AC83" s="1">
        <v>42750</v>
      </c>
      <c r="AD83" s="1"/>
      <c r="AE83" s="1"/>
      <c r="AF83" s="2">
        <f>全价!E83</f>
        <v>96.969315068493145</v>
      </c>
      <c r="AG83">
        <v>-107</v>
      </c>
      <c r="AK83" s="1">
        <v>42397</v>
      </c>
      <c r="AL83" s="1">
        <v>42406</v>
      </c>
      <c r="AM83" s="1">
        <v>42772</v>
      </c>
      <c r="AN83" s="2">
        <f>全价!F83</f>
        <v>102.7801095890411</v>
      </c>
      <c r="AO83">
        <v>-6.89</v>
      </c>
      <c r="AP83">
        <v>-106.89</v>
      </c>
    </row>
    <row r="84" spans="1:42" x14ac:dyDescent="0.15">
      <c r="A84" s="1">
        <v>42398</v>
      </c>
      <c r="B84" s="1">
        <v>42404</v>
      </c>
      <c r="C84" s="1">
        <v>42770</v>
      </c>
      <c r="D84" s="1">
        <v>43135</v>
      </c>
      <c r="E84" s="2">
        <f>全价!B84</f>
        <v>98.503287671232869</v>
      </c>
      <c r="F84">
        <f t="shared" si="2"/>
        <v>-7.1</v>
      </c>
      <c r="G84">
        <v>-7.1</v>
      </c>
      <c r="H84">
        <f t="shared" si="3"/>
        <v>-107.1</v>
      </c>
      <c r="J84" s="1">
        <v>42398</v>
      </c>
      <c r="K84" s="1">
        <v>42546</v>
      </c>
      <c r="L84" s="1">
        <v>42915</v>
      </c>
      <c r="M84" s="1">
        <v>43280</v>
      </c>
      <c r="N84" s="2">
        <f>全价!C84</f>
        <v>106.83671232876713</v>
      </c>
      <c r="O84">
        <v>-8.5</v>
      </c>
      <c r="P84">
        <v>-8.5</v>
      </c>
      <c r="Q84">
        <v>-108.5</v>
      </c>
      <c r="S84" s="1">
        <v>42398</v>
      </c>
      <c r="T84" s="1">
        <v>42659</v>
      </c>
      <c r="U84" s="1">
        <v>43024</v>
      </c>
      <c r="V84" s="1"/>
      <c r="W84" s="2">
        <f>全价!D84</f>
        <v>94.301095890410963</v>
      </c>
      <c r="X84" s="7">
        <v>-7.13</v>
      </c>
      <c r="Y84" s="7">
        <v>-107.13</v>
      </c>
      <c r="Z84" s="7"/>
      <c r="AB84" s="1">
        <v>42398</v>
      </c>
      <c r="AC84" s="1">
        <v>42750</v>
      </c>
      <c r="AD84" s="1"/>
      <c r="AE84" s="1"/>
      <c r="AF84" s="2">
        <f>全价!E84</f>
        <v>96.938493150684934</v>
      </c>
      <c r="AG84">
        <v>-107</v>
      </c>
      <c r="AK84" s="1">
        <v>42398</v>
      </c>
      <c r="AL84" s="1">
        <v>42406</v>
      </c>
      <c r="AM84" s="1">
        <v>42772</v>
      </c>
      <c r="AN84" s="2">
        <f>全价!F84</f>
        <v>102.71898630136987</v>
      </c>
      <c r="AO84">
        <v>-6.89</v>
      </c>
      <c r="AP84">
        <v>-106.89</v>
      </c>
    </row>
    <row r="85" spans="1:42" x14ac:dyDescent="0.15">
      <c r="A85" s="1">
        <v>42401</v>
      </c>
      <c r="B85" s="1">
        <v>42404</v>
      </c>
      <c r="C85" s="1">
        <v>42770</v>
      </c>
      <c r="D85" s="1">
        <v>43135</v>
      </c>
      <c r="E85" s="2">
        <f>全价!B85</f>
        <v>98.341643835616438</v>
      </c>
      <c r="F85">
        <f t="shared" si="2"/>
        <v>-7.1</v>
      </c>
      <c r="G85">
        <v>-7.1</v>
      </c>
      <c r="H85">
        <f t="shared" si="3"/>
        <v>-107.1</v>
      </c>
      <c r="J85" s="1">
        <v>42401</v>
      </c>
      <c r="K85" s="1">
        <v>42546</v>
      </c>
      <c r="L85" s="1">
        <v>42915</v>
      </c>
      <c r="M85" s="1">
        <v>43280</v>
      </c>
      <c r="N85" s="2">
        <f>全价!C85</f>
        <v>105.59657534246575</v>
      </c>
      <c r="O85">
        <v>-8.5</v>
      </c>
      <c r="P85">
        <v>-8.5</v>
      </c>
      <c r="Q85">
        <v>-108.5</v>
      </c>
      <c r="S85" s="1">
        <v>42401</v>
      </c>
      <c r="T85" s="1">
        <v>42659</v>
      </c>
      <c r="U85" s="1">
        <v>43024</v>
      </c>
      <c r="V85" s="1"/>
      <c r="W85" s="2">
        <f>全价!D85</f>
        <v>93.49969863013699</v>
      </c>
      <c r="X85" s="7">
        <v>-7.13</v>
      </c>
      <c r="Y85" s="7">
        <v>-107.13</v>
      </c>
      <c r="Z85" s="7"/>
      <c r="AB85" s="1">
        <v>42401</v>
      </c>
      <c r="AC85" s="1">
        <v>42750</v>
      </c>
      <c r="AD85" s="1"/>
      <c r="AE85" s="1"/>
      <c r="AF85" s="2">
        <f>全价!E85</f>
        <v>96.156027397260274</v>
      </c>
      <c r="AG85">
        <v>-107</v>
      </c>
      <c r="AK85" s="1">
        <v>42401</v>
      </c>
      <c r="AL85" s="1">
        <v>42406</v>
      </c>
      <c r="AM85" s="1">
        <v>42772</v>
      </c>
      <c r="AN85" s="2">
        <f>全价!F85</f>
        <v>102.79561643835616</v>
      </c>
      <c r="AO85">
        <v>-6.89</v>
      </c>
      <c r="AP85">
        <v>-106.89</v>
      </c>
    </row>
    <row r="86" spans="1:42" x14ac:dyDescent="0.15">
      <c r="A86" s="1">
        <v>42402</v>
      </c>
      <c r="B86" s="1">
        <v>42404</v>
      </c>
      <c r="C86" s="1">
        <v>42770</v>
      </c>
      <c r="D86" s="1">
        <v>43135</v>
      </c>
      <c r="E86" s="2">
        <f>全价!B86</f>
        <v>98.131095890410947</v>
      </c>
      <c r="F86">
        <f t="shared" si="2"/>
        <v>-7.1</v>
      </c>
      <c r="G86">
        <v>-7.1</v>
      </c>
      <c r="H86">
        <f t="shared" si="3"/>
        <v>-107.1</v>
      </c>
      <c r="J86" s="1">
        <v>42402</v>
      </c>
      <c r="K86" s="1">
        <v>42546</v>
      </c>
      <c r="L86" s="1">
        <v>42915</v>
      </c>
      <c r="M86" s="1">
        <v>43280</v>
      </c>
      <c r="N86" s="2">
        <f>全价!C86</f>
        <v>105.67986301369864</v>
      </c>
      <c r="O86">
        <v>-8.5</v>
      </c>
      <c r="P86">
        <v>-8.5</v>
      </c>
      <c r="Q86">
        <v>-108.5</v>
      </c>
      <c r="S86" s="1">
        <v>42402</v>
      </c>
      <c r="T86" s="1">
        <v>42659</v>
      </c>
      <c r="U86" s="1">
        <v>43024</v>
      </c>
      <c r="V86" s="1"/>
      <c r="W86" s="2">
        <f>全价!D86</f>
        <v>93.399232876712318</v>
      </c>
      <c r="X86" s="7">
        <v>-7.13</v>
      </c>
      <c r="Y86" s="7">
        <v>-107.13</v>
      </c>
      <c r="Z86" s="7"/>
      <c r="AB86" s="1">
        <v>42402</v>
      </c>
      <c r="AC86" s="1">
        <v>42750</v>
      </c>
      <c r="AD86" s="1"/>
      <c r="AE86" s="1"/>
      <c r="AF86" s="2">
        <f>全价!E86</f>
        <v>95.90520547945205</v>
      </c>
      <c r="AG86">
        <v>-107</v>
      </c>
      <c r="AK86" s="1">
        <v>42402</v>
      </c>
      <c r="AL86" s="1">
        <v>42406</v>
      </c>
      <c r="AM86" s="1">
        <v>42772</v>
      </c>
      <c r="AN86" s="2">
        <f>全价!F86</f>
        <v>102.39449315068492</v>
      </c>
      <c r="AO86">
        <v>-6.89</v>
      </c>
      <c r="AP86">
        <v>-106.89</v>
      </c>
    </row>
    <row r="87" spans="1:42" x14ac:dyDescent="0.15">
      <c r="A87" s="1">
        <v>42403</v>
      </c>
      <c r="B87" s="1">
        <v>42404</v>
      </c>
      <c r="C87" s="1">
        <v>42770</v>
      </c>
      <c r="D87" s="1">
        <v>43135</v>
      </c>
      <c r="E87" s="2">
        <f>全价!B87</f>
        <v>98.240547945205478</v>
      </c>
      <c r="F87">
        <f t="shared" si="2"/>
        <v>-7.1</v>
      </c>
      <c r="G87">
        <v>-7.1</v>
      </c>
      <c r="H87">
        <f t="shared" si="3"/>
        <v>-107.1</v>
      </c>
      <c r="J87" s="1">
        <v>42403</v>
      </c>
      <c r="K87" s="1">
        <v>42546</v>
      </c>
      <c r="L87" s="1">
        <v>42915</v>
      </c>
      <c r="M87" s="1">
        <v>43280</v>
      </c>
      <c r="N87" s="2">
        <f>全价!C87</f>
        <v>105.70315068493152</v>
      </c>
      <c r="O87">
        <v>-8.5</v>
      </c>
      <c r="P87">
        <v>-8.5</v>
      </c>
      <c r="Q87">
        <v>-108.5</v>
      </c>
      <c r="S87" s="1">
        <v>42403</v>
      </c>
      <c r="T87" s="1">
        <v>42659</v>
      </c>
      <c r="U87" s="1">
        <v>43024</v>
      </c>
      <c r="V87" s="1"/>
      <c r="W87" s="2">
        <f>全价!D87</f>
        <v>93.308767123287666</v>
      </c>
      <c r="X87" s="7">
        <v>-7.13</v>
      </c>
      <c r="Y87" s="7">
        <v>-107.13</v>
      </c>
      <c r="Z87" s="7"/>
      <c r="AB87" s="1">
        <v>42403</v>
      </c>
      <c r="AC87" s="1">
        <v>42750</v>
      </c>
      <c r="AD87" s="1"/>
      <c r="AE87" s="1"/>
      <c r="AF87" s="2">
        <f>全价!E87</f>
        <v>95.894383561643835</v>
      </c>
      <c r="AG87">
        <v>-107</v>
      </c>
      <c r="AK87" s="1">
        <v>42403</v>
      </c>
      <c r="AL87" s="1">
        <v>42406</v>
      </c>
      <c r="AM87" s="1">
        <v>42772</v>
      </c>
      <c r="AN87" s="2">
        <f>全价!F87</f>
        <v>102.3833698630137</v>
      </c>
      <c r="AO87">
        <v>-6.89</v>
      </c>
      <c r="AP87">
        <v>-106.89</v>
      </c>
    </row>
    <row r="88" spans="1:42" x14ac:dyDescent="0.15">
      <c r="A88" s="1">
        <v>42404</v>
      </c>
      <c r="B88" s="1">
        <v>42770</v>
      </c>
      <c r="C88" s="1">
        <v>43135</v>
      </c>
      <c r="E88" s="2">
        <f>全价!B88</f>
        <v>91.77</v>
      </c>
      <c r="F88">
        <f t="shared" si="2"/>
        <v>-7.1</v>
      </c>
      <c r="G88">
        <v>-107.1</v>
      </c>
      <c r="J88" s="1">
        <v>42404</v>
      </c>
      <c r="K88" s="1">
        <v>42546</v>
      </c>
      <c r="L88" s="1">
        <v>42915</v>
      </c>
      <c r="M88" s="1">
        <v>43280</v>
      </c>
      <c r="N88" s="2">
        <f>全价!C88</f>
        <v>105.72643835616439</v>
      </c>
      <c r="O88">
        <v>-8.5</v>
      </c>
      <c r="P88">
        <v>-8.5</v>
      </c>
      <c r="Q88">
        <v>-108.5</v>
      </c>
      <c r="S88" s="1">
        <v>42404</v>
      </c>
      <c r="T88" s="1">
        <v>42659</v>
      </c>
      <c r="U88" s="1">
        <v>43024</v>
      </c>
      <c r="V88" s="1"/>
      <c r="W88" s="2">
        <f>全价!D88</f>
        <v>93.62830136986301</v>
      </c>
      <c r="X88" s="7">
        <v>-7.13</v>
      </c>
      <c r="Y88" s="7">
        <v>-107.13</v>
      </c>
      <c r="Z88" s="7"/>
      <c r="AB88" s="1">
        <v>42404</v>
      </c>
      <c r="AC88" s="1">
        <v>42750</v>
      </c>
      <c r="AD88" s="1"/>
      <c r="AE88" s="1"/>
      <c r="AF88" s="2">
        <f>全价!E88</f>
        <v>95.983561643835614</v>
      </c>
      <c r="AG88">
        <v>-107</v>
      </c>
      <c r="AK88" s="1">
        <v>42404</v>
      </c>
      <c r="AL88" s="1">
        <v>42406</v>
      </c>
      <c r="AM88" s="1">
        <v>42772</v>
      </c>
      <c r="AN88" s="2">
        <f>全价!F88</f>
        <v>102.45224657534246</v>
      </c>
      <c r="AO88">
        <v>-6.89</v>
      </c>
      <c r="AP88">
        <v>-106.89</v>
      </c>
    </row>
    <row r="89" spans="1:42" x14ac:dyDescent="0.15">
      <c r="A89" s="1">
        <v>42405</v>
      </c>
      <c r="B89" s="1">
        <v>42770</v>
      </c>
      <c r="C89" s="1">
        <v>43135</v>
      </c>
      <c r="E89" s="2">
        <f>全价!B89</f>
        <v>92.599452054794526</v>
      </c>
      <c r="F89">
        <f t="shared" si="2"/>
        <v>-7.1</v>
      </c>
      <c r="G89">
        <v>-107.1</v>
      </c>
      <c r="J89" s="1">
        <v>42405</v>
      </c>
      <c r="K89" s="1">
        <v>42546</v>
      </c>
      <c r="L89" s="1">
        <v>42915</v>
      </c>
      <c r="M89" s="1">
        <v>43280</v>
      </c>
      <c r="N89" s="2">
        <f>全价!C89</f>
        <v>105.99972602739726</v>
      </c>
      <c r="O89">
        <v>-8.5</v>
      </c>
      <c r="P89">
        <v>-8.5</v>
      </c>
      <c r="Q89">
        <v>-108.5</v>
      </c>
      <c r="S89" s="1">
        <v>42405</v>
      </c>
      <c r="T89" s="1">
        <v>42659</v>
      </c>
      <c r="U89" s="1">
        <v>43024</v>
      </c>
      <c r="V89" s="1"/>
      <c r="W89" s="2">
        <f>全价!D89</f>
        <v>94.037835616438358</v>
      </c>
      <c r="X89" s="7">
        <v>-7.13</v>
      </c>
      <c r="Y89" s="7">
        <v>-107.13</v>
      </c>
      <c r="Z89" s="7"/>
      <c r="AB89" s="1">
        <v>42405</v>
      </c>
      <c r="AC89" s="1">
        <v>42750</v>
      </c>
      <c r="AD89" s="1"/>
      <c r="AE89" s="1"/>
      <c r="AF89" s="2">
        <f>全价!E89</f>
        <v>96.402739726027391</v>
      </c>
      <c r="AG89">
        <v>-107</v>
      </c>
      <c r="AK89" s="1">
        <v>42405</v>
      </c>
      <c r="AL89" s="1">
        <v>42406</v>
      </c>
      <c r="AM89" s="1">
        <v>42772</v>
      </c>
      <c r="AN89" s="2">
        <f>全价!F89</f>
        <v>103.32112328767124</v>
      </c>
      <c r="AO89">
        <v>-6.89</v>
      </c>
      <c r="AP89">
        <v>-106.89</v>
      </c>
    </row>
    <row r="90" spans="1:42" x14ac:dyDescent="0.15">
      <c r="A90" s="1">
        <v>42415</v>
      </c>
      <c r="B90" s="1">
        <v>42770</v>
      </c>
      <c r="C90" s="1">
        <v>43135</v>
      </c>
      <c r="E90" s="2">
        <f>全价!B90</f>
        <v>92.603972602739731</v>
      </c>
      <c r="F90">
        <f t="shared" si="2"/>
        <v>-7.1</v>
      </c>
      <c r="G90">
        <v>-107.1</v>
      </c>
      <c r="J90" s="1">
        <v>42415</v>
      </c>
      <c r="K90" s="1">
        <v>42546</v>
      </c>
      <c r="L90" s="1">
        <v>42915</v>
      </c>
      <c r="M90" s="1">
        <v>43280</v>
      </c>
      <c r="N90" s="2">
        <f>全价!C90</f>
        <v>106.23260273972603</v>
      </c>
      <c r="O90">
        <v>-8.5</v>
      </c>
      <c r="P90">
        <v>-8.5</v>
      </c>
      <c r="Q90">
        <v>-108.5</v>
      </c>
      <c r="S90" s="1">
        <v>42415</v>
      </c>
      <c r="T90" s="1">
        <v>42659</v>
      </c>
      <c r="U90" s="1">
        <v>43024</v>
      </c>
      <c r="V90" s="1"/>
      <c r="W90" s="2">
        <f>全价!D90</f>
        <v>94.083178082191779</v>
      </c>
      <c r="X90" s="7">
        <v>-7.13</v>
      </c>
      <c r="Y90" s="7">
        <v>-107.13</v>
      </c>
      <c r="Z90" s="7"/>
      <c r="AB90" s="1">
        <v>42415</v>
      </c>
      <c r="AC90" s="1">
        <v>42750</v>
      </c>
      <c r="AD90" s="1"/>
      <c r="AE90" s="1"/>
      <c r="AF90" s="2">
        <f>全价!E90</f>
        <v>96.474520547945204</v>
      </c>
      <c r="AG90">
        <v>-107</v>
      </c>
      <c r="AK90" s="1">
        <v>42415</v>
      </c>
      <c r="AL90" s="1">
        <v>42772</v>
      </c>
      <c r="AM90" s="1"/>
      <c r="AN90" s="2">
        <f>全价!F90</f>
        <v>96.769890410958894</v>
      </c>
      <c r="AO90">
        <v>-106.89</v>
      </c>
    </row>
    <row r="91" spans="1:42" x14ac:dyDescent="0.15">
      <c r="A91" s="1">
        <v>42416</v>
      </c>
      <c r="B91" s="1">
        <v>42770</v>
      </c>
      <c r="C91" s="1">
        <v>43135</v>
      </c>
      <c r="E91" s="2">
        <f>全价!B91</f>
        <v>92.64342465753424</v>
      </c>
      <c r="F91">
        <f t="shared" si="2"/>
        <v>-7.1</v>
      </c>
      <c r="G91">
        <v>-107.1</v>
      </c>
      <c r="J91" s="1">
        <v>42416</v>
      </c>
      <c r="K91" s="1">
        <v>42546</v>
      </c>
      <c r="L91" s="1">
        <v>42915</v>
      </c>
      <c r="M91" s="1">
        <v>43280</v>
      </c>
      <c r="N91" s="2">
        <f>全价!C91</f>
        <v>106.30589041095891</v>
      </c>
      <c r="O91">
        <v>-8.5</v>
      </c>
      <c r="P91">
        <v>-8.5</v>
      </c>
      <c r="Q91">
        <v>-108.5</v>
      </c>
      <c r="S91" s="1">
        <v>42416</v>
      </c>
      <c r="T91" s="1">
        <v>42659</v>
      </c>
      <c r="U91" s="1">
        <v>43024</v>
      </c>
      <c r="V91" s="1"/>
      <c r="W91" s="2">
        <f>全价!D91</f>
        <v>94.002712328767117</v>
      </c>
      <c r="X91" s="7">
        <v>-7.13</v>
      </c>
      <c r="Y91" s="7">
        <v>-107.13</v>
      </c>
      <c r="Z91" s="7"/>
      <c r="AB91" s="1">
        <v>42416</v>
      </c>
      <c r="AC91" s="1">
        <v>42750</v>
      </c>
      <c r="AD91" s="1"/>
      <c r="AE91" s="1"/>
      <c r="AF91" s="2">
        <f>全价!E91</f>
        <v>96.313698630136983</v>
      </c>
      <c r="AG91">
        <v>-107</v>
      </c>
      <c r="AK91" s="1">
        <v>42416</v>
      </c>
      <c r="AL91" s="1">
        <v>42772</v>
      </c>
      <c r="AM91" s="1"/>
      <c r="AN91" s="2">
        <f>全价!F91</f>
        <v>96.238767123287673</v>
      </c>
      <c r="AO91">
        <v>-106.89</v>
      </c>
    </row>
    <row r="92" spans="1:42" x14ac:dyDescent="0.15">
      <c r="A92" s="1">
        <v>42417</v>
      </c>
      <c r="B92" s="1">
        <v>42770</v>
      </c>
      <c r="C92" s="1">
        <v>43135</v>
      </c>
      <c r="E92" s="2">
        <f>全价!B92</f>
        <v>92.732876712328775</v>
      </c>
      <c r="F92">
        <f t="shared" si="2"/>
        <v>-7.1</v>
      </c>
      <c r="G92">
        <v>-107.1</v>
      </c>
      <c r="J92" s="1">
        <v>42417</v>
      </c>
      <c r="K92" s="1">
        <v>42546</v>
      </c>
      <c r="L92" s="1">
        <v>42915</v>
      </c>
      <c r="M92" s="1">
        <v>43280</v>
      </c>
      <c r="N92" s="2">
        <f>全价!C92</f>
        <v>106.98917808219178</v>
      </c>
      <c r="O92">
        <v>-8.5</v>
      </c>
      <c r="P92">
        <v>-8.5</v>
      </c>
      <c r="Q92">
        <v>-108.5</v>
      </c>
      <c r="S92" s="1">
        <v>42417</v>
      </c>
      <c r="T92" s="1">
        <v>42659</v>
      </c>
      <c r="U92" s="1">
        <v>43024</v>
      </c>
      <c r="V92" s="1"/>
      <c r="W92" s="2">
        <f>全价!D92</f>
        <v>94.022246575342464</v>
      </c>
      <c r="X92" s="7">
        <v>-7.13</v>
      </c>
      <c r="Y92" s="7">
        <v>-107.13</v>
      </c>
      <c r="Z92" s="7"/>
      <c r="AB92" s="1">
        <v>42417</v>
      </c>
      <c r="AC92" s="1">
        <v>42750</v>
      </c>
      <c r="AD92" s="1"/>
      <c r="AE92" s="1"/>
      <c r="AF92" s="2">
        <f>全价!E92</f>
        <v>96.302876712328768</v>
      </c>
      <c r="AG92">
        <v>-107</v>
      </c>
      <c r="AK92" s="1">
        <v>42417</v>
      </c>
      <c r="AL92" s="1">
        <v>42772</v>
      </c>
      <c r="AM92" s="1"/>
      <c r="AN92" s="2">
        <f>全价!F92</f>
        <v>96.627643835616439</v>
      </c>
      <c r="AO92">
        <v>-106.89</v>
      </c>
    </row>
    <row r="93" spans="1:42" x14ac:dyDescent="0.15">
      <c r="A93" s="1">
        <v>42418</v>
      </c>
      <c r="B93" s="1">
        <v>42770</v>
      </c>
      <c r="C93" s="1">
        <v>43135</v>
      </c>
      <c r="E93" s="2">
        <f>全价!B93</f>
        <v>92.532328767123289</v>
      </c>
      <c r="F93">
        <f t="shared" si="2"/>
        <v>-7.1</v>
      </c>
      <c r="G93">
        <v>-107.1</v>
      </c>
      <c r="J93" s="1">
        <v>42418</v>
      </c>
      <c r="K93" s="1">
        <v>42546</v>
      </c>
      <c r="L93" s="1">
        <v>42915</v>
      </c>
      <c r="M93" s="1">
        <v>43280</v>
      </c>
      <c r="N93" s="2">
        <f>全价!C93</f>
        <v>106.84246575342465</v>
      </c>
      <c r="O93">
        <v>-8.5</v>
      </c>
      <c r="P93">
        <v>-8.5</v>
      </c>
      <c r="Q93">
        <v>-108.5</v>
      </c>
      <c r="S93" s="1">
        <v>42418</v>
      </c>
      <c r="T93" s="1">
        <v>42659</v>
      </c>
      <c r="U93" s="1">
        <v>43024</v>
      </c>
      <c r="V93" s="1"/>
      <c r="W93" s="2">
        <f>全价!D93</f>
        <v>93.931780821917798</v>
      </c>
      <c r="X93" s="7">
        <v>-7.13</v>
      </c>
      <c r="Y93" s="7">
        <v>-107.13</v>
      </c>
      <c r="Z93" s="7"/>
      <c r="AB93" s="1">
        <v>42418</v>
      </c>
      <c r="AC93" s="1">
        <v>42750</v>
      </c>
      <c r="AD93" s="1"/>
      <c r="AE93" s="1"/>
      <c r="AF93" s="2">
        <f>全价!E93</f>
        <v>96.432054794520553</v>
      </c>
      <c r="AG93">
        <v>-107</v>
      </c>
      <c r="AK93" s="1">
        <v>42418</v>
      </c>
      <c r="AL93" s="1">
        <v>42772</v>
      </c>
      <c r="AM93" s="1"/>
      <c r="AN93" s="2">
        <f>全价!F93</f>
        <v>96.2565205479452</v>
      </c>
      <c r="AO93">
        <v>-106.89</v>
      </c>
    </row>
    <row r="94" spans="1:42" x14ac:dyDescent="0.15">
      <c r="A94" s="1">
        <v>42419</v>
      </c>
      <c r="B94" s="1">
        <v>42770</v>
      </c>
      <c r="C94" s="1">
        <v>43135</v>
      </c>
      <c r="E94" s="2">
        <f>全价!B94</f>
        <v>92.501780821917805</v>
      </c>
      <c r="F94">
        <f t="shared" si="2"/>
        <v>-7.1</v>
      </c>
      <c r="G94">
        <v>-107.1</v>
      </c>
      <c r="J94" s="1">
        <v>42419</v>
      </c>
      <c r="K94" s="1">
        <v>42546</v>
      </c>
      <c r="L94" s="1">
        <v>42915</v>
      </c>
      <c r="M94" s="1">
        <v>43280</v>
      </c>
      <c r="N94" s="2">
        <f>全价!C94</f>
        <v>106.82575342465753</v>
      </c>
      <c r="O94">
        <v>-8.5</v>
      </c>
      <c r="P94">
        <v>-8.5</v>
      </c>
      <c r="Q94">
        <v>-108.5</v>
      </c>
      <c r="S94" s="1">
        <v>42419</v>
      </c>
      <c r="T94" s="1">
        <v>42659</v>
      </c>
      <c r="U94" s="1">
        <v>43024</v>
      </c>
      <c r="V94" s="1"/>
      <c r="W94" s="2">
        <f>全价!D94</f>
        <v>93.971315068493155</v>
      </c>
      <c r="X94" s="7">
        <v>-7.13</v>
      </c>
      <c r="Y94" s="7">
        <v>-107.13</v>
      </c>
      <c r="Z94" s="7"/>
      <c r="AB94" s="1">
        <v>42419</v>
      </c>
      <c r="AC94" s="1">
        <v>42750</v>
      </c>
      <c r="AD94" s="1"/>
      <c r="AE94" s="1"/>
      <c r="AF94" s="2">
        <f>全价!E94</f>
        <v>96.651232876712328</v>
      </c>
      <c r="AG94">
        <v>-107</v>
      </c>
      <c r="AK94" s="1">
        <v>42419</v>
      </c>
      <c r="AL94" s="1">
        <v>42772</v>
      </c>
      <c r="AM94" s="1"/>
      <c r="AN94" s="2">
        <f>全价!F94</f>
        <v>98.815397260273969</v>
      </c>
      <c r="AO94">
        <v>-106.89</v>
      </c>
    </row>
    <row r="95" spans="1:42" x14ac:dyDescent="0.15">
      <c r="A95" s="1">
        <v>42422</v>
      </c>
      <c r="B95" s="1">
        <v>42770</v>
      </c>
      <c r="C95" s="1">
        <v>43135</v>
      </c>
      <c r="E95" s="2">
        <f>全价!B95</f>
        <v>92.420136986301358</v>
      </c>
      <c r="F95">
        <f t="shared" si="2"/>
        <v>-7.1</v>
      </c>
      <c r="G95">
        <v>-107.1</v>
      </c>
      <c r="J95" s="1">
        <v>42422</v>
      </c>
      <c r="K95" s="1">
        <v>42546</v>
      </c>
      <c r="L95" s="1">
        <v>42915</v>
      </c>
      <c r="M95" s="1">
        <v>43280</v>
      </c>
      <c r="N95" s="2">
        <f>全价!C95</f>
        <v>106.78561643835617</v>
      </c>
      <c r="O95">
        <v>-8.5</v>
      </c>
      <c r="P95">
        <v>-8.5</v>
      </c>
      <c r="Q95">
        <v>-108.5</v>
      </c>
      <c r="S95" s="1">
        <v>42422</v>
      </c>
      <c r="T95" s="1">
        <v>42659</v>
      </c>
      <c r="U95" s="1">
        <v>43024</v>
      </c>
      <c r="V95" s="1"/>
      <c r="W95" s="2">
        <f>全价!D95</f>
        <v>93.919917808219182</v>
      </c>
      <c r="X95" s="7">
        <v>-7.13</v>
      </c>
      <c r="Y95" s="7">
        <v>-107.13</v>
      </c>
      <c r="Z95" s="7"/>
      <c r="AB95" s="1">
        <v>42422</v>
      </c>
      <c r="AC95" s="1">
        <v>42750</v>
      </c>
      <c r="AD95" s="1"/>
      <c r="AE95" s="1"/>
      <c r="AF95" s="2">
        <f>全价!E95</f>
        <v>96.728767123287668</v>
      </c>
      <c r="AG95">
        <v>-107</v>
      </c>
      <c r="AK95" s="1">
        <v>42422</v>
      </c>
      <c r="AL95" s="1">
        <v>42772</v>
      </c>
      <c r="AM95" s="1"/>
      <c r="AN95" s="2">
        <f>全价!F95</f>
        <v>98.872027397260268</v>
      </c>
      <c r="AO95">
        <v>-106.89</v>
      </c>
    </row>
    <row r="96" spans="1:42" x14ac:dyDescent="0.15">
      <c r="A96" s="1">
        <v>42423</v>
      </c>
      <c r="B96" s="1">
        <v>42770</v>
      </c>
      <c r="C96" s="1">
        <v>43135</v>
      </c>
      <c r="E96" s="2">
        <f>全价!B96</f>
        <v>92.41958904109589</v>
      </c>
      <c r="F96">
        <f t="shared" si="2"/>
        <v>-7.1</v>
      </c>
      <c r="G96">
        <v>-107.1</v>
      </c>
      <c r="J96" s="1">
        <v>42423</v>
      </c>
      <c r="K96" s="1">
        <v>42546</v>
      </c>
      <c r="L96" s="1">
        <v>42915</v>
      </c>
      <c r="M96" s="1">
        <v>43280</v>
      </c>
      <c r="N96" s="2">
        <f>全价!C96</f>
        <v>106.86890410958904</v>
      </c>
      <c r="O96">
        <v>-8.5</v>
      </c>
      <c r="P96">
        <v>-8.5</v>
      </c>
      <c r="Q96">
        <v>-108.5</v>
      </c>
      <c r="S96" s="1">
        <v>42423</v>
      </c>
      <c r="T96" s="1">
        <v>42659</v>
      </c>
      <c r="U96" s="1">
        <v>43024</v>
      </c>
      <c r="V96" s="1"/>
      <c r="W96" s="2">
        <f>全价!D96</f>
        <v>93.919452054794519</v>
      </c>
      <c r="X96" s="7">
        <v>-7.13</v>
      </c>
      <c r="Y96" s="7">
        <v>-107.13</v>
      </c>
      <c r="Z96" s="7"/>
      <c r="AB96" s="1">
        <v>42423</v>
      </c>
      <c r="AC96" s="1">
        <v>42750</v>
      </c>
      <c r="AD96" s="1"/>
      <c r="AE96" s="1"/>
      <c r="AF96" s="2">
        <f>全价!E96</f>
        <v>97.107945205479453</v>
      </c>
      <c r="AG96">
        <v>-107</v>
      </c>
      <c r="AK96" s="1">
        <v>42423</v>
      </c>
      <c r="AL96" s="1">
        <v>42772</v>
      </c>
      <c r="AM96" s="1"/>
      <c r="AN96" s="2">
        <f>全价!F96</f>
        <v>96.820904109589037</v>
      </c>
      <c r="AO96">
        <v>-106.89</v>
      </c>
    </row>
    <row r="97" spans="1:41" x14ac:dyDescent="0.15">
      <c r="A97" s="1">
        <v>42424</v>
      </c>
      <c r="B97" s="1">
        <v>42770</v>
      </c>
      <c r="C97" s="1">
        <v>43135</v>
      </c>
      <c r="E97" s="2">
        <f>全价!B97</f>
        <v>92.439041095890403</v>
      </c>
      <c r="F97">
        <f t="shared" si="2"/>
        <v>-7.1</v>
      </c>
      <c r="G97">
        <v>-107.1</v>
      </c>
      <c r="J97" s="1">
        <v>42424</v>
      </c>
      <c r="K97" s="1">
        <v>42546</v>
      </c>
      <c r="L97" s="1">
        <v>42915</v>
      </c>
      <c r="M97" s="1">
        <v>43280</v>
      </c>
      <c r="N97" s="2">
        <f>全价!C97</f>
        <v>106.88219178082193</v>
      </c>
      <c r="O97">
        <v>-8.5</v>
      </c>
      <c r="P97">
        <v>-8.5</v>
      </c>
      <c r="Q97">
        <v>-108.5</v>
      </c>
      <c r="S97" s="1">
        <v>42424</v>
      </c>
      <c r="T97" s="1">
        <v>42659</v>
      </c>
      <c r="U97" s="1">
        <v>43024</v>
      </c>
      <c r="V97" s="1"/>
      <c r="W97" s="2">
        <f>全价!D97</f>
        <v>93.748986301369854</v>
      </c>
      <c r="X97" s="7">
        <v>-7.13</v>
      </c>
      <c r="Y97" s="7">
        <v>-107.13</v>
      </c>
      <c r="Z97" s="7"/>
      <c r="AB97" s="1">
        <v>42424</v>
      </c>
      <c r="AC97" s="1">
        <v>42750</v>
      </c>
      <c r="AD97" s="1"/>
      <c r="AE97" s="1"/>
      <c r="AF97" s="2">
        <f>全价!E97</f>
        <v>97.057123287671246</v>
      </c>
      <c r="AG97">
        <v>-107</v>
      </c>
      <c r="AK97" s="1">
        <v>42424</v>
      </c>
      <c r="AL97" s="1">
        <v>42772</v>
      </c>
      <c r="AM97" s="1"/>
      <c r="AN97" s="2">
        <f>全价!F97</f>
        <v>96.829780821917808</v>
      </c>
      <c r="AO97">
        <v>-106.89</v>
      </c>
    </row>
    <row r="98" spans="1:41" x14ac:dyDescent="0.15">
      <c r="A98" s="1">
        <v>42425</v>
      </c>
      <c r="B98" s="1">
        <v>42770</v>
      </c>
      <c r="C98" s="1">
        <v>43135</v>
      </c>
      <c r="E98" s="2">
        <f>全价!B98</f>
        <v>92.06849315068493</v>
      </c>
      <c r="F98">
        <f t="shared" si="2"/>
        <v>-7.1</v>
      </c>
      <c r="G98">
        <v>-107.1</v>
      </c>
      <c r="J98" s="1">
        <v>42425</v>
      </c>
      <c r="K98" s="1">
        <v>42546</v>
      </c>
      <c r="L98" s="1">
        <v>42915</v>
      </c>
      <c r="M98" s="1">
        <v>43280</v>
      </c>
      <c r="N98" s="2">
        <f>全价!C98</f>
        <v>106.40547945205479</v>
      </c>
      <c r="O98">
        <v>-8.5</v>
      </c>
      <c r="P98">
        <v>-8.5</v>
      </c>
      <c r="Q98">
        <v>-108.5</v>
      </c>
      <c r="S98" s="1">
        <v>42425</v>
      </c>
      <c r="T98" s="1">
        <v>42659</v>
      </c>
      <c r="U98" s="1">
        <v>43024</v>
      </c>
      <c r="V98" s="1"/>
      <c r="W98" s="2">
        <f>全价!D98</f>
        <v>92.298520547945202</v>
      </c>
      <c r="X98" s="7">
        <v>-7.13</v>
      </c>
      <c r="Y98" s="7">
        <v>-107.13</v>
      </c>
      <c r="Z98" s="7"/>
      <c r="AB98" s="1">
        <v>42425</v>
      </c>
      <c r="AC98" s="1">
        <v>42750</v>
      </c>
      <c r="AD98" s="1"/>
      <c r="AE98" s="1"/>
      <c r="AF98" s="2">
        <f>全价!E98</f>
        <v>96.75630136986301</v>
      </c>
      <c r="AG98">
        <v>-107</v>
      </c>
      <c r="AK98" s="1">
        <v>42425</v>
      </c>
      <c r="AL98" s="1">
        <v>42772</v>
      </c>
      <c r="AM98" s="1"/>
      <c r="AN98" s="2">
        <f>全价!F98</f>
        <v>96.358657534246575</v>
      </c>
      <c r="AO98">
        <v>-106.89</v>
      </c>
    </row>
    <row r="99" spans="1:41" x14ac:dyDescent="0.15">
      <c r="A99" s="1">
        <v>42426</v>
      </c>
      <c r="B99" s="1">
        <v>42770</v>
      </c>
      <c r="C99" s="1">
        <v>43135</v>
      </c>
      <c r="E99" s="2">
        <f>全价!B99</f>
        <v>92.457945205479447</v>
      </c>
      <c r="F99">
        <f t="shared" si="2"/>
        <v>-7.1</v>
      </c>
      <c r="G99">
        <v>-107.1</v>
      </c>
      <c r="J99" s="1">
        <v>42426</v>
      </c>
      <c r="K99" s="1">
        <v>42546</v>
      </c>
      <c r="L99" s="1">
        <v>42915</v>
      </c>
      <c r="M99" s="1">
        <v>43280</v>
      </c>
      <c r="N99" s="2">
        <f>全价!C99</f>
        <v>106.42876712328767</v>
      </c>
      <c r="O99">
        <v>-8.5</v>
      </c>
      <c r="P99">
        <v>-8.5</v>
      </c>
      <c r="Q99">
        <v>-108.5</v>
      </c>
      <c r="S99" s="1">
        <v>42426</v>
      </c>
      <c r="T99" s="1">
        <v>42659</v>
      </c>
      <c r="U99" s="1">
        <v>43024</v>
      </c>
      <c r="V99" s="1"/>
      <c r="W99" s="2">
        <f>全价!D99</f>
        <v>92.398054794520547</v>
      </c>
      <c r="X99" s="7">
        <v>-7.13</v>
      </c>
      <c r="Y99" s="7">
        <v>-107.13</v>
      </c>
      <c r="Z99" s="7"/>
      <c r="AB99" s="1">
        <v>42426</v>
      </c>
      <c r="AC99" s="1">
        <v>42750</v>
      </c>
      <c r="AD99" s="1"/>
      <c r="AE99" s="1"/>
      <c r="AF99" s="2">
        <f>全价!E99</f>
        <v>96.905479452054792</v>
      </c>
      <c r="AG99">
        <v>-107</v>
      </c>
      <c r="AK99" s="1">
        <v>42426</v>
      </c>
      <c r="AL99" s="1">
        <v>42772</v>
      </c>
      <c r="AM99" s="1"/>
      <c r="AN99" s="2">
        <f>全价!F99</f>
        <v>96.737534246575336</v>
      </c>
      <c r="AO99">
        <v>-106.89</v>
      </c>
    </row>
    <row r="100" spans="1:41" x14ac:dyDescent="0.15">
      <c r="A100" s="1">
        <v>42429</v>
      </c>
      <c r="B100" s="1">
        <v>42770</v>
      </c>
      <c r="C100" s="1">
        <v>43135</v>
      </c>
      <c r="E100" s="2">
        <f>全价!B100</f>
        <v>92.306301369863007</v>
      </c>
      <c r="F100">
        <f t="shared" si="2"/>
        <v>-7.1</v>
      </c>
      <c r="G100">
        <v>-107.1</v>
      </c>
      <c r="J100" s="1">
        <v>42429</v>
      </c>
      <c r="K100" s="1">
        <v>42546</v>
      </c>
      <c r="L100" s="1">
        <v>42915</v>
      </c>
      <c r="M100" s="1">
        <v>43280</v>
      </c>
      <c r="N100" s="2">
        <f>全价!C100</f>
        <v>106.1586301369863</v>
      </c>
      <c r="O100">
        <v>-8.5</v>
      </c>
      <c r="P100">
        <v>-8.5</v>
      </c>
      <c r="Q100">
        <v>-108.5</v>
      </c>
      <c r="S100" s="1">
        <v>42429</v>
      </c>
      <c r="T100" s="1">
        <v>42659</v>
      </c>
      <c r="U100" s="1">
        <v>43024</v>
      </c>
      <c r="V100" s="1"/>
      <c r="W100" s="2">
        <f>全价!D100</f>
        <v>91.936657534246578</v>
      </c>
      <c r="X100" s="7">
        <v>-7.13</v>
      </c>
      <c r="Y100" s="7">
        <v>-107.13</v>
      </c>
      <c r="Z100" s="7"/>
      <c r="AB100" s="1">
        <v>42429</v>
      </c>
      <c r="AC100" s="1">
        <v>42750</v>
      </c>
      <c r="AD100" s="1"/>
      <c r="AE100" s="1"/>
      <c r="AF100" s="2">
        <f>全价!E100</f>
        <v>96.863013698630141</v>
      </c>
      <c r="AG100">
        <v>-107</v>
      </c>
      <c r="AK100" s="1">
        <v>42429</v>
      </c>
      <c r="AL100" s="1">
        <v>42772</v>
      </c>
      <c r="AM100" s="1"/>
      <c r="AN100" s="2">
        <f>全价!F100</f>
        <v>96.424164383561646</v>
      </c>
      <c r="AO100">
        <v>-106.89</v>
      </c>
    </row>
    <row r="101" spans="1:41" x14ac:dyDescent="0.15">
      <c r="A101" s="1">
        <v>42430</v>
      </c>
      <c r="B101" s="1">
        <v>42770</v>
      </c>
      <c r="C101" s="1">
        <v>43135</v>
      </c>
      <c r="E101" s="2">
        <f>全价!B101</f>
        <v>92.415753424657538</v>
      </c>
      <c r="F101">
        <f t="shared" si="2"/>
        <v>-7.1</v>
      </c>
      <c r="G101">
        <v>-107.1</v>
      </c>
      <c r="J101" s="1">
        <v>42430</v>
      </c>
      <c r="K101" s="1">
        <v>42546</v>
      </c>
      <c r="L101" s="1">
        <v>42915</v>
      </c>
      <c r="M101" s="1">
        <v>43280</v>
      </c>
      <c r="N101" s="2">
        <f>全价!C101</f>
        <v>105.98191780821918</v>
      </c>
      <c r="O101">
        <v>-8.5</v>
      </c>
      <c r="P101">
        <v>-8.5</v>
      </c>
      <c r="Q101">
        <v>-108.5</v>
      </c>
      <c r="S101" s="1">
        <v>42430</v>
      </c>
      <c r="T101" s="1">
        <v>42659</v>
      </c>
      <c r="U101" s="1">
        <v>43024</v>
      </c>
      <c r="V101" s="1"/>
      <c r="W101" s="2">
        <f>全价!D101</f>
        <v>91.806191780821919</v>
      </c>
      <c r="X101" s="7">
        <v>-7.13</v>
      </c>
      <c r="Y101" s="7">
        <v>-107.13</v>
      </c>
      <c r="Z101" s="7"/>
      <c r="AB101" s="1">
        <v>42430</v>
      </c>
      <c r="AC101" s="1">
        <v>42750</v>
      </c>
      <c r="AD101" s="1"/>
      <c r="AE101" s="1"/>
      <c r="AF101" s="2">
        <f>全价!E101</f>
        <v>96.872191780821908</v>
      </c>
      <c r="AG101">
        <v>-107</v>
      </c>
      <c r="AK101" s="1">
        <v>42430</v>
      </c>
      <c r="AL101" s="1">
        <v>42772</v>
      </c>
      <c r="AM101" s="1"/>
      <c r="AN101" s="2">
        <f>全价!F101</f>
        <v>96.443041095890408</v>
      </c>
      <c r="AO101">
        <v>-106.89</v>
      </c>
    </row>
    <row r="102" spans="1:41" x14ac:dyDescent="0.15">
      <c r="A102" s="1">
        <v>42431</v>
      </c>
      <c r="B102" s="1">
        <v>42770</v>
      </c>
      <c r="C102" s="1">
        <v>43135</v>
      </c>
      <c r="E102" s="2">
        <f>全价!B102</f>
        <v>92.42520547945206</v>
      </c>
      <c r="F102">
        <f t="shared" si="2"/>
        <v>-7.1</v>
      </c>
      <c r="G102">
        <v>-107.1</v>
      </c>
      <c r="J102" s="1">
        <v>42431</v>
      </c>
      <c r="K102" s="1">
        <v>42546</v>
      </c>
      <c r="L102" s="1">
        <v>42915</v>
      </c>
      <c r="M102" s="1">
        <v>43280</v>
      </c>
      <c r="N102" s="2">
        <f>全价!C102</f>
        <v>105.84520547945206</v>
      </c>
      <c r="O102">
        <v>-8.5</v>
      </c>
      <c r="P102">
        <v>-8.5</v>
      </c>
      <c r="Q102">
        <v>-108.5</v>
      </c>
      <c r="S102" s="1">
        <v>42431</v>
      </c>
      <c r="T102" s="1">
        <v>42659</v>
      </c>
      <c r="U102" s="1">
        <v>43024</v>
      </c>
      <c r="V102" s="1"/>
      <c r="W102" s="2">
        <f>全价!D102</f>
        <v>92.595726027397262</v>
      </c>
      <c r="X102" s="7">
        <v>-7.13</v>
      </c>
      <c r="Y102" s="7">
        <v>-107.13</v>
      </c>
      <c r="Z102" s="7"/>
      <c r="AB102" s="1">
        <v>42431</v>
      </c>
      <c r="AC102" s="1">
        <v>42750</v>
      </c>
      <c r="AD102" s="1"/>
      <c r="AE102" s="1"/>
      <c r="AF102" s="2">
        <f>全价!E102</f>
        <v>96.961369863013701</v>
      </c>
      <c r="AG102">
        <v>-107</v>
      </c>
      <c r="AK102" s="1">
        <v>42431</v>
      </c>
      <c r="AL102" s="1">
        <v>42772</v>
      </c>
      <c r="AM102" s="1"/>
      <c r="AN102" s="2">
        <f>全价!F102</f>
        <v>96.171917808219177</v>
      </c>
      <c r="AO102">
        <v>-106.89</v>
      </c>
    </row>
    <row r="103" spans="1:41" x14ac:dyDescent="0.15">
      <c r="A103" s="1">
        <v>42432</v>
      </c>
      <c r="B103" s="1">
        <v>42770</v>
      </c>
      <c r="C103" s="1">
        <v>43135</v>
      </c>
      <c r="E103" s="2">
        <f>全价!B103</f>
        <v>92.644657534246562</v>
      </c>
      <c r="F103">
        <f t="shared" si="2"/>
        <v>-7.1</v>
      </c>
      <c r="G103">
        <v>-107.1</v>
      </c>
      <c r="J103" s="1">
        <v>42432</v>
      </c>
      <c r="K103" s="1">
        <v>42546</v>
      </c>
      <c r="L103" s="1">
        <v>42915</v>
      </c>
      <c r="M103" s="1">
        <v>43280</v>
      </c>
      <c r="N103" s="2">
        <f>全价!C103</f>
        <v>105.86849315068493</v>
      </c>
      <c r="O103">
        <v>-8.5</v>
      </c>
      <c r="P103">
        <v>-8.5</v>
      </c>
      <c r="Q103">
        <v>-108.5</v>
      </c>
      <c r="S103" s="1">
        <v>42432</v>
      </c>
      <c r="T103" s="1">
        <v>42659</v>
      </c>
      <c r="U103" s="1">
        <v>43024</v>
      </c>
      <c r="V103" s="1"/>
      <c r="W103" s="2">
        <f>全价!D103</f>
        <v>93.045260273972602</v>
      </c>
      <c r="X103" s="7">
        <v>-7.13</v>
      </c>
      <c r="Y103" s="7">
        <v>-107.13</v>
      </c>
      <c r="Z103" s="7"/>
      <c r="AB103" s="1">
        <v>42432</v>
      </c>
      <c r="AC103" s="1">
        <v>42750</v>
      </c>
      <c r="AD103" s="1"/>
      <c r="AE103" s="1"/>
      <c r="AF103" s="2">
        <f>全价!E103</f>
        <v>97.080547945205481</v>
      </c>
      <c r="AG103">
        <v>-107</v>
      </c>
      <c r="AK103" s="1">
        <v>42432</v>
      </c>
      <c r="AL103" s="1">
        <v>42772</v>
      </c>
      <c r="AM103" s="1"/>
      <c r="AN103" s="2">
        <f>全价!F103</f>
        <v>96.090794520547945</v>
      </c>
      <c r="AO103">
        <v>-106.89</v>
      </c>
    </row>
    <row r="104" spans="1:41" x14ac:dyDescent="0.15">
      <c r="A104" s="1">
        <v>42433</v>
      </c>
      <c r="B104" s="1">
        <v>42770</v>
      </c>
      <c r="C104" s="1">
        <v>43135</v>
      </c>
      <c r="E104" s="2">
        <f>全价!B104</f>
        <v>92.66410958904109</v>
      </c>
      <c r="F104">
        <f t="shared" si="2"/>
        <v>-7.1</v>
      </c>
      <c r="G104">
        <v>-107.1</v>
      </c>
      <c r="J104" s="1">
        <v>42433</v>
      </c>
      <c r="K104" s="1">
        <v>42546</v>
      </c>
      <c r="L104" s="1">
        <v>42915</v>
      </c>
      <c r="M104" s="1">
        <v>43280</v>
      </c>
      <c r="N104" s="2">
        <f>全价!C104</f>
        <v>105.89178082191781</v>
      </c>
      <c r="O104">
        <v>-8.5</v>
      </c>
      <c r="P104">
        <v>-8.5</v>
      </c>
      <c r="Q104">
        <v>-108.5</v>
      </c>
      <c r="S104" s="1">
        <v>42433</v>
      </c>
      <c r="T104" s="1">
        <v>42659</v>
      </c>
      <c r="U104" s="1">
        <v>43024</v>
      </c>
      <c r="V104" s="1"/>
      <c r="W104" s="2">
        <f>全价!D104</f>
        <v>93.254794520547946</v>
      </c>
      <c r="X104" s="7">
        <v>-7.13</v>
      </c>
      <c r="Y104" s="7">
        <v>-107.13</v>
      </c>
      <c r="Z104" s="7"/>
      <c r="AB104" s="1">
        <v>42433</v>
      </c>
      <c r="AC104" s="1">
        <v>42750</v>
      </c>
      <c r="AD104" s="1"/>
      <c r="AE104" s="1"/>
      <c r="AF104" s="2">
        <f>全价!E104</f>
        <v>97.189726027397256</v>
      </c>
      <c r="AG104">
        <v>-107</v>
      </c>
      <c r="AK104" s="1">
        <v>42433</v>
      </c>
      <c r="AL104" s="1">
        <v>42772</v>
      </c>
      <c r="AM104" s="1"/>
      <c r="AN104" s="2">
        <f>全价!F104</f>
        <v>96.109671232876707</v>
      </c>
      <c r="AO104">
        <v>-106.89</v>
      </c>
    </row>
    <row r="105" spans="1:41" x14ac:dyDescent="0.15">
      <c r="A105" s="1">
        <v>42436</v>
      </c>
      <c r="B105" s="1">
        <v>42770</v>
      </c>
      <c r="C105" s="1">
        <v>43135</v>
      </c>
      <c r="E105" s="2">
        <f>全价!B105</f>
        <v>92.942465753424656</v>
      </c>
      <c r="F105">
        <f t="shared" si="2"/>
        <v>-7.1</v>
      </c>
      <c r="G105">
        <v>-107.1</v>
      </c>
      <c r="J105" s="1">
        <v>42436</v>
      </c>
      <c r="K105" s="1">
        <v>42546</v>
      </c>
      <c r="L105" s="1">
        <v>42915</v>
      </c>
      <c r="M105" s="1">
        <v>43280</v>
      </c>
      <c r="N105" s="2">
        <f>全价!C105</f>
        <v>105.95164383561644</v>
      </c>
      <c r="O105">
        <v>-8.5</v>
      </c>
      <c r="P105">
        <v>-8.5</v>
      </c>
      <c r="Q105">
        <v>-108.5</v>
      </c>
      <c r="S105" s="1">
        <v>42436</v>
      </c>
      <c r="T105" s="1">
        <v>42659</v>
      </c>
      <c r="U105" s="1">
        <v>43024</v>
      </c>
      <c r="V105" s="1"/>
      <c r="W105" s="2">
        <f>全价!D105</f>
        <v>93.573397260273978</v>
      </c>
      <c r="X105" s="7">
        <v>-7.13</v>
      </c>
      <c r="Y105" s="7">
        <v>-107.13</v>
      </c>
      <c r="Z105" s="7"/>
      <c r="AB105" s="1">
        <v>42436</v>
      </c>
      <c r="AC105" s="1">
        <v>42750</v>
      </c>
      <c r="AD105" s="1"/>
      <c r="AE105" s="1"/>
      <c r="AF105" s="2">
        <f>全价!E105</f>
        <v>97.307260273972602</v>
      </c>
      <c r="AG105">
        <v>-107</v>
      </c>
      <c r="AK105" s="1">
        <v>42436</v>
      </c>
      <c r="AL105" s="1">
        <v>42772</v>
      </c>
      <c r="AM105" s="1"/>
      <c r="AN105" s="2">
        <f>全价!F105</f>
        <v>96.166301369863007</v>
      </c>
      <c r="AO105">
        <v>-106.89</v>
      </c>
    </row>
    <row r="106" spans="1:41" x14ac:dyDescent="0.15">
      <c r="A106" s="1">
        <v>42437</v>
      </c>
      <c r="B106" s="1">
        <v>42770</v>
      </c>
      <c r="C106" s="1">
        <v>43135</v>
      </c>
      <c r="E106" s="2">
        <f>全价!B106</f>
        <v>92.941917808219173</v>
      </c>
      <c r="F106">
        <f t="shared" si="2"/>
        <v>-7.1</v>
      </c>
      <c r="G106">
        <v>-107.1</v>
      </c>
      <c r="J106" s="1">
        <v>42437</v>
      </c>
      <c r="K106" s="1">
        <v>42546</v>
      </c>
      <c r="L106" s="1">
        <v>42915</v>
      </c>
      <c r="M106" s="1">
        <v>43280</v>
      </c>
      <c r="N106" s="2">
        <f>全价!C106</f>
        <v>105.64493150684932</v>
      </c>
      <c r="O106">
        <v>-8.5</v>
      </c>
      <c r="P106">
        <v>-8.5</v>
      </c>
      <c r="Q106">
        <v>-108.5</v>
      </c>
      <c r="S106" s="1">
        <v>42437</v>
      </c>
      <c r="T106" s="1">
        <v>42659</v>
      </c>
      <c r="U106" s="1">
        <v>43024</v>
      </c>
      <c r="V106" s="1"/>
      <c r="W106" s="2">
        <f>全价!D106</f>
        <v>93.552931506849305</v>
      </c>
      <c r="X106" s="7">
        <v>-7.13</v>
      </c>
      <c r="Y106" s="7">
        <v>-107.13</v>
      </c>
      <c r="Z106" s="7"/>
      <c r="AB106" s="1">
        <v>42437</v>
      </c>
      <c r="AC106" s="1">
        <v>42750</v>
      </c>
      <c r="AD106" s="1"/>
      <c r="AE106" s="1"/>
      <c r="AF106" s="2">
        <f>全价!E106</f>
        <v>97.24643835616439</v>
      </c>
      <c r="AG106">
        <v>-107</v>
      </c>
      <c r="AK106" s="1">
        <v>42437</v>
      </c>
      <c r="AL106" s="1">
        <v>42772</v>
      </c>
      <c r="AM106" s="1"/>
      <c r="AN106" s="2">
        <f>全价!F106</f>
        <v>96.205178082191779</v>
      </c>
      <c r="AO106">
        <v>-106.89</v>
      </c>
    </row>
    <row r="107" spans="1:41" x14ac:dyDescent="0.15">
      <c r="A107" s="1">
        <v>42438</v>
      </c>
      <c r="B107" s="1">
        <v>42770</v>
      </c>
      <c r="C107" s="1">
        <v>43135</v>
      </c>
      <c r="E107" s="2">
        <f>全价!B107</f>
        <v>93.021369863013703</v>
      </c>
      <c r="F107">
        <f t="shared" si="2"/>
        <v>-7.1</v>
      </c>
      <c r="G107">
        <v>-107.1</v>
      </c>
      <c r="J107" s="1">
        <v>42438</v>
      </c>
      <c r="K107" s="1">
        <v>42546</v>
      </c>
      <c r="L107" s="1">
        <v>42915</v>
      </c>
      <c r="M107" s="1">
        <v>43280</v>
      </c>
      <c r="N107" s="2">
        <f>全价!C107</f>
        <v>104.88821917808218</v>
      </c>
      <c r="O107">
        <v>-8.5</v>
      </c>
      <c r="P107">
        <v>-8.5</v>
      </c>
      <c r="Q107">
        <v>-108.5</v>
      </c>
      <c r="S107" s="1">
        <v>42438</v>
      </c>
      <c r="T107" s="1">
        <v>42659</v>
      </c>
      <c r="U107" s="1">
        <v>43024</v>
      </c>
      <c r="V107" s="1"/>
      <c r="W107" s="2">
        <f>全价!D107</f>
        <v>93.622465753424663</v>
      </c>
      <c r="X107" s="7">
        <v>-7.13</v>
      </c>
      <c r="Y107" s="7">
        <v>-107.13</v>
      </c>
      <c r="Z107" s="7"/>
      <c r="AB107" s="1">
        <v>42438</v>
      </c>
      <c r="AC107" s="1">
        <v>42750</v>
      </c>
      <c r="AD107" s="1"/>
      <c r="AE107" s="1"/>
      <c r="AF107" s="2">
        <f>全价!E107</f>
        <v>97.225616438356155</v>
      </c>
      <c r="AG107">
        <v>-107</v>
      </c>
      <c r="AK107" s="1">
        <v>42438</v>
      </c>
      <c r="AL107" s="1">
        <v>42772</v>
      </c>
      <c r="AM107" s="1"/>
      <c r="AN107" s="2">
        <f>全价!F107</f>
        <v>96.204054794520545</v>
      </c>
      <c r="AO107">
        <v>-106.89</v>
      </c>
    </row>
    <row r="108" spans="1:41" x14ac:dyDescent="0.15">
      <c r="A108" s="1">
        <v>42439</v>
      </c>
      <c r="B108" s="1">
        <v>42770</v>
      </c>
      <c r="C108" s="1">
        <v>43135</v>
      </c>
      <c r="E108" s="2">
        <f>全价!B108</f>
        <v>92.88082191780822</v>
      </c>
      <c r="F108">
        <f t="shared" si="2"/>
        <v>-7.1</v>
      </c>
      <c r="G108">
        <v>-107.1</v>
      </c>
      <c r="J108" s="1">
        <v>42439</v>
      </c>
      <c r="K108" s="1">
        <v>42546</v>
      </c>
      <c r="L108" s="1">
        <v>42915</v>
      </c>
      <c r="M108" s="1">
        <v>43280</v>
      </c>
      <c r="N108" s="2">
        <f>全价!C108</f>
        <v>103.82150684931507</v>
      </c>
      <c r="O108">
        <v>-8.5</v>
      </c>
      <c r="P108">
        <v>-8.5</v>
      </c>
      <c r="Q108">
        <v>-108.5</v>
      </c>
      <c r="S108" s="1">
        <v>42439</v>
      </c>
      <c r="T108" s="1">
        <v>42659</v>
      </c>
      <c r="U108" s="1">
        <v>43024</v>
      </c>
      <c r="V108" s="1"/>
      <c r="W108" s="2">
        <f>全价!D108</f>
        <v>93.512</v>
      </c>
      <c r="X108" s="7">
        <v>-7.13</v>
      </c>
      <c r="Y108" s="7">
        <v>-107.13</v>
      </c>
      <c r="Z108" s="7"/>
      <c r="AB108" s="1">
        <v>42439</v>
      </c>
      <c r="AC108" s="1">
        <v>42750</v>
      </c>
      <c r="AD108" s="1"/>
      <c r="AE108" s="1"/>
      <c r="AF108" s="2">
        <f>全价!E108</f>
        <v>97.244794520547941</v>
      </c>
      <c r="AG108">
        <v>-107</v>
      </c>
      <c r="AK108" s="1">
        <v>42439</v>
      </c>
      <c r="AL108" s="1">
        <v>42772</v>
      </c>
      <c r="AM108" s="1"/>
      <c r="AN108" s="2">
        <f>全价!F108</f>
        <v>96.192931506849305</v>
      </c>
      <c r="AO108">
        <v>-106.89</v>
      </c>
    </row>
    <row r="109" spans="1:41" x14ac:dyDescent="0.15">
      <c r="A109" s="1">
        <v>42440</v>
      </c>
      <c r="B109" s="1">
        <v>42770</v>
      </c>
      <c r="C109" s="1">
        <v>43135</v>
      </c>
      <c r="E109" s="2">
        <f>全价!B109</f>
        <v>92.990273972602751</v>
      </c>
      <c r="F109">
        <f t="shared" si="2"/>
        <v>-7.1</v>
      </c>
      <c r="G109">
        <v>-107.1</v>
      </c>
      <c r="J109" s="1">
        <v>42440</v>
      </c>
      <c r="K109" s="1">
        <v>42546</v>
      </c>
      <c r="L109" s="1">
        <v>42915</v>
      </c>
      <c r="M109" s="1">
        <v>43280</v>
      </c>
      <c r="N109" s="2">
        <f>全价!C109</f>
        <v>103.60479452054794</v>
      </c>
      <c r="O109">
        <v>-8.5</v>
      </c>
      <c r="P109">
        <v>-8.5</v>
      </c>
      <c r="Q109">
        <v>-108.5</v>
      </c>
      <c r="S109" s="1">
        <v>42440</v>
      </c>
      <c r="T109" s="1">
        <v>42659</v>
      </c>
      <c r="U109" s="1">
        <v>43024</v>
      </c>
      <c r="V109" s="1"/>
      <c r="W109" s="2">
        <f>全价!D109</f>
        <v>93.771534246575342</v>
      </c>
      <c r="X109" s="7">
        <v>-7.13</v>
      </c>
      <c r="Y109" s="7">
        <v>-107.13</v>
      </c>
      <c r="Z109" s="7"/>
      <c r="AB109" s="1">
        <v>42440</v>
      </c>
      <c r="AC109" s="1">
        <v>42750</v>
      </c>
      <c r="AD109" s="1"/>
      <c r="AE109" s="1"/>
      <c r="AF109" s="2">
        <f>全价!E109</f>
        <v>97.283972602739723</v>
      </c>
      <c r="AG109">
        <v>-107</v>
      </c>
      <c r="AK109" s="1">
        <v>42440</v>
      </c>
      <c r="AL109" s="1">
        <v>42772</v>
      </c>
      <c r="AM109" s="1"/>
      <c r="AN109" s="2">
        <f>全价!F109</f>
        <v>96.181808219178095</v>
      </c>
      <c r="AO109">
        <v>-106.89</v>
      </c>
    </row>
    <row r="110" spans="1:41" x14ac:dyDescent="0.15">
      <c r="A110" s="1">
        <v>42443</v>
      </c>
      <c r="B110" s="1">
        <v>42770</v>
      </c>
      <c r="C110" s="1">
        <v>43135</v>
      </c>
      <c r="E110" s="2">
        <f>全价!B110</f>
        <v>93.008630136986298</v>
      </c>
      <c r="F110">
        <f t="shared" si="2"/>
        <v>-7.1</v>
      </c>
      <c r="G110">
        <v>-107.1</v>
      </c>
      <c r="J110" s="1">
        <v>42443</v>
      </c>
      <c r="K110" s="1">
        <v>42546</v>
      </c>
      <c r="L110" s="1">
        <v>42915</v>
      </c>
      <c r="M110" s="1">
        <v>43280</v>
      </c>
      <c r="N110" s="2">
        <f>全价!C110</f>
        <v>103.39465753424658</v>
      </c>
      <c r="O110">
        <v>-8.5</v>
      </c>
      <c r="P110">
        <v>-8.5</v>
      </c>
      <c r="Q110">
        <v>-108.5</v>
      </c>
      <c r="S110" s="1">
        <v>42443</v>
      </c>
      <c r="T110" s="1">
        <v>42659</v>
      </c>
      <c r="U110" s="1">
        <v>43024</v>
      </c>
      <c r="V110" s="1"/>
      <c r="W110" s="2">
        <f>全价!D110</f>
        <v>94.000136986301357</v>
      </c>
      <c r="X110" s="7">
        <v>-7.13</v>
      </c>
      <c r="Y110" s="7">
        <v>-107.13</v>
      </c>
      <c r="Z110" s="7"/>
      <c r="AB110" s="1">
        <v>42443</v>
      </c>
      <c r="AC110" s="1">
        <v>42750</v>
      </c>
      <c r="AD110" s="1"/>
      <c r="AE110" s="1"/>
      <c r="AF110" s="2">
        <f>全价!E110</f>
        <v>97.471506849315077</v>
      </c>
      <c r="AG110">
        <v>-107</v>
      </c>
      <c r="AK110" s="1">
        <v>42443</v>
      </c>
      <c r="AL110" s="1">
        <v>42772</v>
      </c>
      <c r="AM110" s="1"/>
      <c r="AN110" s="2">
        <f>全价!F110</f>
        <v>96.198438356164388</v>
      </c>
      <c r="AO110">
        <v>-106.89</v>
      </c>
    </row>
    <row r="111" spans="1:41" x14ac:dyDescent="0.15">
      <c r="A111" s="1">
        <v>42444</v>
      </c>
      <c r="B111" s="1">
        <v>42770</v>
      </c>
      <c r="C111" s="1">
        <v>43135</v>
      </c>
      <c r="E111" s="2">
        <f>全价!B111</f>
        <v>93.138082191780825</v>
      </c>
      <c r="F111">
        <f t="shared" si="2"/>
        <v>-7.1</v>
      </c>
      <c r="G111">
        <v>-107.1</v>
      </c>
      <c r="J111" s="1">
        <v>42444</v>
      </c>
      <c r="K111" s="1">
        <v>42546</v>
      </c>
      <c r="L111" s="1">
        <v>42915</v>
      </c>
      <c r="M111" s="1">
        <v>43280</v>
      </c>
      <c r="N111" s="2">
        <f>全价!C111</f>
        <v>103.34794520547946</v>
      </c>
      <c r="O111">
        <v>-8.5</v>
      </c>
      <c r="P111">
        <v>-8.5</v>
      </c>
      <c r="Q111">
        <v>-108.5</v>
      </c>
      <c r="S111" s="1">
        <v>42444</v>
      </c>
      <c r="T111" s="1">
        <v>42659</v>
      </c>
      <c r="U111" s="1">
        <v>43024</v>
      </c>
      <c r="V111" s="1"/>
      <c r="W111" s="2">
        <f>全价!D111</f>
        <v>94.789671232876714</v>
      </c>
      <c r="X111" s="7">
        <v>-7.13</v>
      </c>
      <c r="Y111" s="7">
        <v>-107.13</v>
      </c>
      <c r="Z111" s="7"/>
      <c r="AB111" s="1">
        <v>42444</v>
      </c>
      <c r="AC111" s="1">
        <v>42750</v>
      </c>
      <c r="AD111" s="1"/>
      <c r="AE111" s="1"/>
      <c r="AF111" s="2">
        <f>全价!E111</f>
        <v>97.980684931506843</v>
      </c>
      <c r="AG111">
        <v>-107</v>
      </c>
      <c r="AK111" s="1">
        <v>42444</v>
      </c>
      <c r="AL111" s="1">
        <v>42772</v>
      </c>
      <c r="AM111" s="1"/>
      <c r="AN111" s="2">
        <f>全价!F111</f>
        <v>96.777315068493152</v>
      </c>
      <c r="AO111">
        <v>-106.89</v>
      </c>
    </row>
    <row r="112" spans="1:41" x14ac:dyDescent="0.15">
      <c r="A112" s="1">
        <v>42445</v>
      </c>
      <c r="B112" s="1">
        <v>42770</v>
      </c>
      <c r="C112" s="1">
        <v>43135</v>
      </c>
      <c r="E112" s="2">
        <f>全价!B112</f>
        <v>93.097534246575336</v>
      </c>
      <c r="F112">
        <f t="shared" si="2"/>
        <v>-7.1</v>
      </c>
      <c r="G112">
        <v>-107.1</v>
      </c>
      <c r="J112" s="1">
        <v>42445</v>
      </c>
      <c r="K112" s="1">
        <v>42546</v>
      </c>
      <c r="L112" s="1">
        <v>42915</v>
      </c>
      <c r="M112" s="1">
        <v>43280</v>
      </c>
      <c r="N112" s="2">
        <f>全价!C112</f>
        <v>103.26123287671233</v>
      </c>
      <c r="O112">
        <v>-8.5</v>
      </c>
      <c r="P112">
        <v>-8.5</v>
      </c>
      <c r="Q112">
        <v>-108.5</v>
      </c>
      <c r="S112" s="1">
        <v>42445</v>
      </c>
      <c r="T112" s="1">
        <v>42659</v>
      </c>
      <c r="U112" s="1">
        <v>43024</v>
      </c>
      <c r="V112" s="1"/>
      <c r="W112" s="2">
        <f>全价!D112</f>
        <v>94.78920547945205</v>
      </c>
      <c r="X112" s="7">
        <v>-7.13</v>
      </c>
      <c r="Y112" s="7">
        <v>-107.13</v>
      </c>
      <c r="Z112" s="7"/>
      <c r="AB112" s="1">
        <v>42445</v>
      </c>
      <c r="AC112" s="1">
        <v>42750</v>
      </c>
      <c r="AD112" s="1"/>
      <c r="AE112" s="1"/>
      <c r="AF112" s="2">
        <f>全价!E112</f>
        <v>97.88986301369863</v>
      </c>
      <c r="AG112">
        <v>-107</v>
      </c>
      <c r="AK112" s="1">
        <v>42445</v>
      </c>
      <c r="AL112" s="1">
        <v>42772</v>
      </c>
      <c r="AM112" s="1"/>
      <c r="AN112" s="2">
        <f>全价!F112</f>
        <v>96.646191780821908</v>
      </c>
      <c r="AO112">
        <v>-106.89</v>
      </c>
    </row>
    <row r="113" spans="1:41" x14ac:dyDescent="0.15">
      <c r="A113" s="1">
        <v>42446</v>
      </c>
      <c r="B113" s="1">
        <v>42770</v>
      </c>
      <c r="C113" s="1">
        <v>43135</v>
      </c>
      <c r="E113" s="2">
        <f>全价!B113</f>
        <v>92.816986301369866</v>
      </c>
      <c r="F113">
        <f t="shared" si="2"/>
        <v>-7.1</v>
      </c>
      <c r="G113">
        <v>-107.1</v>
      </c>
      <c r="J113" s="1">
        <v>42446</v>
      </c>
      <c r="K113" s="1">
        <v>42546</v>
      </c>
      <c r="L113" s="1">
        <v>42915</v>
      </c>
      <c r="M113" s="1">
        <v>43280</v>
      </c>
      <c r="N113" s="2">
        <f>全价!C113</f>
        <v>103.1945205479452</v>
      </c>
      <c r="O113">
        <v>-8.5</v>
      </c>
      <c r="P113">
        <v>-8.5</v>
      </c>
      <c r="Q113">
        <v>-108.5</v>
      </c>
      <c r="S113" s="1">
        <v>42446</v>
      </c>
      <c r="T113" s="1">
        <v>42659</v>
      </c>
      <c r="U113" s="1">
        <v>43024</v>
      </c>
      <c r="V113" s="1"/>
      <c r="W113" s="2">
        <f>全价!D113</f>
        <v>94.838739726027399</v>
      </c>
      <c r="X113" s="7">
        <v>-7.13</v>
      </c>
      <c r="Y113" s="7">
        <v>-107.13</v>
      </c>
      <c r="Z113" s="7"/>
      <c r="AB113" s="1">
        <v>42446</v>
      </c>
      <c r="AC113" s="1">
        <v>42750</v>
      </c>
      <c r="AD113" s="1"/>
      <c r="AE113" s="1"/>
      <c r="AF113" s="2">
        <f>全价!E113</f>
        <v>97.699041095890422</v>
      </c>
      <c r="AG113">
        <v>-107</v>
      </c>
      <c r="AK113" s="1">
        <v>42446</v>
      </c>
      <c r="AL113" s="1">
        <v>42772</v>
      </c>
      <c r="AM113" s="1"/>
      <c r="AN113" s="2">
        <f>全价!F113</f>
        <v>96.695068493150686</v>
      </c>
      <c r="AO113">
        <v>-106.89</v>
      </c>
    </row>
    <row r="114" spans="1:41" x14ac:dyDescent="0.15">
      <c r="A114" s="1">
        <v>42447</v>
      </c>
      <c r="B114" s="1">
        <v>42770</v>
      </c>
      <c r="C114" s="1">
        <v>43135</v>
      </c>
      <c r="E114" s="2">
        <f>全价!B114</f>
        <v>92.86643835616438</v>
      </c>
      <c r="F114">
        <f t="shared" si="2"/>
        <v>-7.1</v>
      </c>
      <c r="G114">
        <v>-107.1</v>
      </c>
      <c r="J114" s="1">
        <v>42447</v>
      </c>
      <c r="K114" s="1">
        <v>42546</v>
      </c>
      <c r="L114" s="1">
        <v>42915</v>
      </c>
      <c r="M114" s="1">
        <v>43280</v>
      </c>
      <c r="N114" s="2">
        <f>全价!C114</f>
        <v>103.01780821917808</v>
      </c>
      <c r="O114">
        <v>-8.5</v>
      </c>
      <c r="P114">
        <v>-8.5</v>
      </c>
      <c r="Q114">
        <v>-108.5</v>
      </c>
      <c r="S114" s="1">
        <v>42447</v>
      </c>
      <c r="T114" s="1">
        <v>42659</v>
      </c>
      <c r="U114" s="1">
        <v>43024</v>
      </c>
      <c r="V114" s="1"/>
      <c r="W114" s="2">
        <f>全价!D114</f>
        <v>94.95827397260274</v>
      </c>
      <c r="X114" s="7">
        <v>-7.13</v>
      </c>
      <c r="Y114" s="7">
        <v>-107.13</v>
      </c>
      <c r="Z114" s="7"/>
      <c r="AB114" s="1">
        <v>42447</v>
      </c>
      <c r="AC114" s="1">
        <v>42750</v>
      </c>
      <c r="AD114" s="1"/>
      <c r="AE114" s="1"/>
      <c r="AF114" s="2">
        <f>全价!E114</f>
        <v>97.848219178082189</v>
      </c>
      <c r="AG114">
        <v>-107</v>
      </c>
      <c r="AK114" s="1">
        <v>42447</v>
      </c>
      <c r="AL114" s="1">
        <v>42772</v>
      </c>
      <c r="AM114" s="1"/>
      <c r="AN114" s="2">
        <f>全价!F114</f>
        <v>96.843945205479443</v>
      </c>
      <c r="AO114">
        <v>-106.89</v>
      </c>
    </row>
    <row r="115" spans="1:41" x14ac:dyDescent="0.15">
      <c r="A115" s="1">
        <v>42450</v>
      </c>
      <c r="B115" s="1">
        <v>42770</v>
      </c>
      <c r="C115" s="1">
        <v>43135</v>
      </c>
      <c r="E115" s="2">
        <f>全价!B115</f>
        <v>92.564794520547949</v>
      </c>
      <c r="F115">
        <f t="shared" si="2"/>
        <v>-7.1</v>
      </c>
      <c r="G115">
        <v>-107.1</v>
      </c>
      <c r="J115" s="1">
        <v>42450</v>
      </c>
      <c r="K115" s="1">
        <v>42546</v>
      </c>
      <c r="L115" s="1">
        <v>42915</v>
      </c>
      <c r="M115" s="1">
        <v>43280</v>
      </c>
      <c r="N115" s="2">
        <f>全价!C115</f>
        <v>103.08767123287672</v>
      </c>
      <c r="O115">
        <v>-8.5</v>
      </c>
      <c r="P115">
        <v>-8.5</v>
      </c>
      <c r="Q115">
        <v>-108.5</v>
      </c>
      <c r="S115" s="1">
        <v>42450</v>
      </c>
      <c r="T115" s="1">
        <v>42659</v>
      </c>
      <c r="U115" s="1">
        <v>43024</v>
      </c>
      <c r="V115" s="1"/>
      <c r="W115" s="2">
        <f>全价!D115</f>
        <v>94.636876712328757</v>
      </c>
      <c r="X115" s="7">
        <v>-7.13</v>
      </c>
      <c r="Y115" s="7">
        <v>-107.13</v>
      </c>
      <c r="Z115" s="7"/>
      <c r="AB115" s="1">
        <v>42450</v>
      </c>
      <c r="AC115" s="1">
        <v>42750</v>
      </c>
      <c r="AD115" s="1"/>
      <c r="AE115" s="1"/>
      <c r="AF115" s="2">
        <f>全价!E115</f>
        <v>97.665753424657538</v>
      </c>
      <c r="AG115">
        <v>-107</v>
      </c>
      <c r="AK115" s="1">
        <v>42450</v>
      </c>
      <c r="AL115" s="1">
        <v>42772</v>
      </c>
      <c r="AM115" s="1"/>
      <c r="AN115" s="2">
        <f>全价!F115</f>
        <v>96.560575342465754</v>
      </c>
      <c r="AO115">
        <v>-106.89</v>
      </c>
    </row>
    <row r="116" spans="1:41" x14ac:dyDescent="0.15">
      <c r="A116" s="1">
        <v>42451</v>
      </c>
      <c r="B116" s="1">
        <v>42770</v>
      </c>
      <c r="C116" s="1">
        <v>43135</v>
      </c>
      <c r="E116" s="2">
        <f>全价!B116</f>
        <v>92.614246575342463</v>
      </c>
      <c r="F116">
        <f t="shared" si="2"/>
        <v>-7.1</v>
      </c>
      <c r="G116">
        <v>-107.1</v>
      </c>
      <c r="J116" s="1">
        <v>42451</v>
      </c>
      <c r="K116" s="1">
        <v>42546</v>
      </c>
      <c r="L116" s="1">
        <v>42915</v>
      </c>
      <c r="M116" s="1">
        <v>43280</v>
      </c>
      <c r="N116" s="2">
        <f>全价!C116</f>
        <v>102.99095890410959</v>
      </c>
      <c r="O116">
        <v>-8.5</v>
      </c>
      <c r="P116">
        <v>-8.5</v>
      </c>
      <c r="Q116">
        <v>-108.5</v>
      </c>
      <c r="S116" s="1">
        <v>42451</v>
      </c>
      <c r="T116" s="1">
        <v>42659</v>
      </c>
      <c r="U116" s="1">
        <v>43024</v>
      </c>
      <c r="V116" s="1"/>
      <c r="W116" s="2">
        <f>全价!D116</f>
        <v>94.836410958904111</v>
      </c>
      <c r="X116" s="7">
        <v>-7.13</v>
      </c>
      <c r="Y116" s="7">
        <v>-107.13</v>
      </c>
      <c r="Z116" s="7"/>
      <c r="AB116" s="1">
        <v>42451</v>
      </c>
      <c r="AC116" s="1">
        <v>42750</v>
      </c>
      <c r="AD116" s="1"/>
      <c r="AE116" s="1"/>
      <c r="AF116" s="2">
        <f>全价!E116</f>
        <v>97.764931506849322</v>
      </c>
      <c r="AG116">
        <v>-107</v>
      </c>
      <c r="AK116" s="1">
        <v>42451</v>
      </c>
      <c r="AL116" s="1">
        <v>42772</v>
      </c>
      <c r="AM116" s="1"/>
      <c r="AN116" s="2">
        <f>全价!F116</f>
        <v>96.669452054794519</v>
      </c>
      <c r="AO116">
        <v>-106.89</v>
      </c>
    </row>
    <row r="117" spans="1:41" x14ac:dyDescent="0.15">
      <c r="A117" s="1">
        <v>42452</v>
      </c>
      <c r="B117" s="1">
        <v>42770</v>
      </c>
      <c r="C117" s="1">
        <v>43135</v>
      </c>
      <c r="E117" s="2">
        <f>全价!B117</f>
        <v>92.623698630136985</v>
      </c>
      <c r="F117">
        <f t="shared" si="2"/>
        <v>-7.1</v>
      </c>
      <c r="G117">
        <v>-107.1</v>
      </c>
      <c r="J117" s="1">
        <v>42452</v>
      </c>
      <c r="K117" s="1">
        <v>42546</v>
      </c>
      <c r="L117" s="1">
        <v>42915</v>
      </c>
      <c r="M117" s="1">
        <v>43280</v>
      </c>
      <c r="N117" s="2">
        <f>全价!C117</f>
        <v>103.02424657534246</v>
      </c>
      <c r="O117">
        <v>-8.5</v>
      </c>
      <c r="P117">
        <v>-8.5</v>
      </c>
      <c r="Q117">
        <v>-108.5</v>
      </c>
      <c r="S117" s="1">
        <v>42452</v>
      </c>
      <c r="T117" s="1">
        <v>42659</v>
      </c>
      <c r="U117" s="1">
        <v>43024</v>
      </c>
      <c r="V117" s="1"/>
      <c r="W117" s="2">
        <f>全价!D117</f>
        <v>94.80594520547946</v>
      </c>
      <c r="X117" s="7">
        <v>-7.13</v>
      </c>
      <c r="Y117" s="7">
        <v>-107.13</v>
      </c>
      <c r="Z117" s="7"/>
      <c r="AB117" s="1">
        <v>42452</v>
      </c>
      <c r="AC117" s="1">
        <v>42750</v>
      </c>
      <c r="AD117" s="1"/>
      <c r="AE117" s="1"/>
      <c r="AF117" s="2">
        <f>全价!E117</f>
        <v>97.864109589041092</v>
      </c>
      <c r="AG117">
        <v>-107</v>
      </c>
      <c r="AK117" s="1">
        <v>42452</v>
      </c>
      <c r="AL117" s="1">
        <v>42772</v>
      </c>
      <c r="AM117" s="1"/>
      <c r="AN117" s="2">
        <f>全价!F117</f>
        <v>96.728328767123287</v>
      </c>
      <c r="AO117">
        <v>-106.89</v>
      </c>
    </row>
    <row r="118" spans="1:41" x14ac:dyDescent="0.15">
      <c r="A118" s="1">
        <v>42453</v>
      </c>
      <c r="B118" s="1">
        <v>42770</v>
      </c>
      <c r="C118" s="1">
        <v>43135</v>
      </c>
      <c r="E118" s="2">
        <f>全价!B118</f>
        <v>92.643150684931499</v>
      </c>
      <c r="F118">
        <f t="shared" si="2"/>
        <v>-7.1</v>
      </c>
      <c r="G118">
        <v>-107.1</v>
      </c>
      <c r="J118" s="1">
        <v>42453</v>
      </c>
      <c r="K118" s="1">
        <v>42546</v>
      </c>
      <c r="L118" s="1">
        <v>42915</v>
      </c>
      <c r="M118" s="1">
        <v>43280</v>
      </c>
      <c r="N118" s="2">
        <f>全价!C118</f>
        <v>103.00753424657535</v>
      </c>
      <c r="O118">
        <v>-8.5</v>
      </c>
      <c r="P118">
        <v>-8.5</v>
      </c>
      <c r="Q118">
        <v>-108.5</v>
      </c>
      <c r="S118" s="1">
        <v>42453</v>
      </c>
      <c r="T118" s="1">
        <v>42659</v>
      </c>
      <c r="U118" s="1">
        <v>43024</v>
      </c>
      <c r="V118" s="1"/>
      <c r="W118" s="2">
        <f>全价!D118</f>
        <v>94.775479452054796</v>
      </c>
      <c r="X118" s="7">
        <v>-7.13</v>
      </c>
      <c r="Y118" s="7">
        <v>-107.13</v>
      </c>
      <c r="Z118" s="7"/>
      <c r="AB118" s="1">
        <v>42453</v>
      </c>
      <c r="AC118" s="1">
        <v>42750</v>
      </c>
      <c r="AD118" s="1"/>
      <c r="AE118" s="1"/>
      <c r="AF118" s="2">
        <f>全价!E118</f>
        <v>97.893287671232869</v>
      </c>
      <c r="AG118">
        <v>-107</v>
      </c>
      <c r="AK118" s="1">
        <v>42453</v>
      </c>
      <c r="AL118" s="1">
        <v>42772</v>
      </c>
      <c r="AM118" s="1"/>
      <c r="AN118" s="2">
        <f>全价!F118</f>
        <v>96.627205479452044</v>
      </c>
      <c r="AO118">
        <v>-106.89</v>
      </c>
    </row>
    <row r="119" spans="1:41" x14ac:dyDescent="0.15">
      <c r="A119" s="1">
        <v>42454</v>
      </c>
      <c r="B119" s="1">
        <v>42770</v>
      </c>
      <c r="C119" s="1">
        <v>43135</v>
      </c>
      <c r="E119" s="2">
        <f>全价!B119</f>
        <v>92.762602739726034</v>
      </c>
      <c r="F119">
        <f t="shared" si="2"/>
        <v>-7.1</v>
      </c>
      <c r="G119">
        <v>-107.1</v>
      </c>
      <c r="J119" s="1">
        <v>42454</v>
      </c>
      <c r="K119" s="1">
        <v>42546</v>
      </c>
      <c r="L119" s="1">
        <v>42915</v>
      </c>
      <c r="M119" s="1">
        <v>43280</v>
      </c>
      <c r="N119" s="2">
        <f>全价!C119</f>
        <v>103.02082191780822</v>
      </c>
      <c r="O119">
        <v>-8.5</v>
      </c>
      <c r="P119">
        <v>-8.5</v>
      </c>
      <c r="Q119">
        <v>-108.5</v>
      </c>
      <c r="S119" s="1">
        <v>42454</v>
      </c>
      <c r="T119" s="1">
        <v>42659</v>
      </c>
      <c r="U119" s="1">
        <v>43024</v>
      </c>
      <c r="V119" s="1"/>
      <c r="W119" s="2">
        <f>全价!D119</f>
        <v>94.855013698630131</v>
      </c>
      <c r="X119" s="7">
        <v>-7.13</v>
      </c>
      <c r="Y119" s="7">
        <v>-107.13</v>
      </c>
      <c r="Z119" s="7"/>
      <c r="AB119" s="1">
        <v>42454</v>
      </c>
      <c r="AC119" s="1">
        <v>42750</v>
      </c>
      <c r="AD119" s="1"/>
      <c r="AE119" s="1"/>
      <c r="AF119" s="2">
        <f>全价!E119</f>
        <v>97.872465753424663</v>
      </c>
      <c r="AG119">
        <v>-107</v>
      </c>
      <c r="AK119" s="1">
        <v>42454</v>
      </c>
      <c r="AL119" s="1">
        <v>42772</v>
      </c>
      <c r="AM119" s="1"/>
      <c r="AN119" s="2">
        <f>全价!F119</f>
        <v>96.596082191780823</v>
      </c>
      <c r="AO119">
        <v>-106.89</v>
      </c>
    </row>
    <row r="120" spans="1:41" x14ac:dyDescent="0.15">
      <c r="A120" s="1">
        <v>42457</v>
      </c>
      <c r="B120" s="1">
        <v>42770</v>
      </c>
      <c r="C120" s="1">
        <v>43135</v>
      </c>
      <c r="E120" s="2">
        <f>全价!B120</f>
        <v>92.770958904109577</v>
      </c>
      <c r="F120">
        <f t="shared" si="2"/>
        <v>-7.1</v>
      </c>
      <c r="G120">
        <v>-107.1</v>
      </c>
      <c r="J120" s="1">
        <v>42457</v>
      </c>
      <c r="K120" s="1">
        <v>42546</v>
      </c>
      <c r="L120" s="1">
        <v>42915</v>
      </c>
      <c r="M120" s="1">
        <v>43280</v>
      </c>
      <c r="N120" s="2">
        <f>全价!C120</f>
        <v>103.04068493150686</v>
      </c>
      <c r="O120">
        <v>-8.5</v>
      </c>
      <c r="P120">
        <v>-8.5</v>
      </c>
      <c r="Q120">
        <v>-108.5</v>
      </c>
      <c r="S120" s="1">
        <v>42457</v>
      </c>
      <c r="T120" s="1">
        <v>42659</v>
      </c>
      <c r="U120" s="1">
        <v>43024</v>
      </c>
      <c r="V120" s="1"/>
      <c r="W120" s="2">
        <f>全价!D120</f>
        <v>94.83361643835616</v>
      </c>
      <c r="X120" s="7">
        <v>-7.13</v>
      </c>
      <c r="Y120" s="7">
        <v>-107.13</v>
      </c>
      <c r="Z120" s="7"/>
      <c r="AB120" s="1">
        <v>42457</v>
      </c>
      <c r="AC120" s="1">
        <v>42750</v>
      </c>
      <c r="AD120" s="1"/>
      <c r="AE120" s="1"/>
      <c r="AF120" s="2">
        <f>全价!E120</f>
        <v>97.92</v>
      </c>
      <c r="AG120">
        <v>-107</v>
      </c>
      <c r="AK120" s="1">
        <v>42457</v>
      </c>
      <c r="AL120" s="1">
        <v>42772</v>
      </c>
      <c r="AM120" s="1"/>
      <c r="AN120" s="2">
        <f>全价!F120</f>
        <v>96.662712328767128</v>
      </c>
      <c r="AO120">
        <v>-106.89</v>
      </c>
    </row>
    <row r="121" spans="1:41" x14ac:dyDescent="0.15">
      <c r="A121" s="1">
        <v>42458</v>
      </c>
      <c r="B121" s="1">
        <v>42770</v>
      </c>
      <c r="C121" s="1">
        <v>43135</v>
      </c>
      <c r="E121" s="2">
        <f>全价!B121</f>
        <v>92.660410958904109</v>
      </c>
      <c r="F121">
        <f t="shared" si="2"/>
        <v>-7.1</v>
      </c>
      <c r="G121">
        <v>-107.1</v>
      </c>
      <c r="J121" s="1">
        <v>42458</v>
      </c>
      <c r="K121" s="1">
        <v>42546</v>
      </c>
      <c r="L121" s="1">
        <v>42915</v>
      </c>
      <c r="M121" s="1">
        <v>43280</v>
      </c>
      <c r="N121" s="2">
        <f>全价!C121</f>
        <v>100.77397260273972</v>
      </c>
      <c r="O121">
        <v>-8.5</v>
      </c>
      <c r="P121">
        <v>-8.5</v>
      </c>
      <c r="Q121">
        <v>-108.5</v>
      </c>
      <c r="S121" s="1">
        <v>42458</v>
      </c>
      <c r="T121" s="1">
        <v>42659</v>
      </c>
      <c r="U121" s="1">
        <v>43024</v>
      </c>
      <c r="V121" s="1"/>
      <c r="W121" s="2">
        <f>全价!D121</f>
        <v>94.343150684931516</v>
      </c>
      <c r="X121" s="7">
        <v>-7.13</v>
      </c>
      <c r="Y121" s="7">
        <v>-107.13</v>
      </c>
      <c r="Z121" s="7"/>
      <c r="AB121" s="1">
        <v>42458</v>
      </c>
      <c r="AC121" s="1">
        <v>42750</v>
      </c>
      <c r="AD121" s="1"/>
      <c r="AE121" s="1"/>
      <c r="AF121" s="2">
        <f>全价!E121</f>
        <v>97.929178082191783</v>
      </c>
      <c r="AG121">
        <v>-107</v>
      </c>
      <c r="AK121" s="1">
        <v>42458</v>
      </c>
      <c r="AL121" s="1">
        <v>42772</v>
      </c>
      <c r="AM121" s="1"/>
      <c r="AN121" s="2">
        <f>全价!F121</f>
        <v>96.68158904109589</v>
      </c>
      <c r="AO121">
        <v>-106.89</v>
      </c>
    </row>
    <row r="122" spans="1:41" x14ac:dyDescent="0.15">
      <c r="A122" s="1">
        <v>42459</v>
      </c>
      <c r="B122" s="1">
        <v>42770</v>
      </c>
      <c r="C122" s="1">
        <v>43135</v>
      </c>
      <c r="E122" s="2">
        <f>全价!B122</f>
        <v>92.699863013698632</v>
      </c>
      <c r="F122">
        <f t="shared" si="2"/>
        <v>-7.1</v>
      </c>
      <c r="G122">
        <v>-107.1</v>
      </c>
      <c r="J122" s="1">
        <v>42459</v>
      </c>
      <c r="K122" s="1">
        <v>42546</v>
      </c>
      <c r="L122" s="1">
        <v>42915</v>
      </c>
      <c r="M122" s="1">
        <v>43280</v>
      </c>
      <c r="N122" s="2">
        <f>全价!C122</f>
        <v>101.78726027397261</v>
      </c>
      <c r="O122">
        <v>-8.5</v>
      </c>
      <c r="P122">
        <v>-8.5</v>
      </c>
      <c r="Q122">
        <v>-108.5</v>
      </c>
      <c r="S122" s="1">
        <v>42459</v>
      </c>
      <c r="T122" s="1">
        <v>42659</v>
      </c>
      <c r="U122" s="1">
        <v>43024</v>
      </c>
      <c r="V122" s="1"/>
      <c r="W122" s="2">
        <f>全价!D122</f>
        <v>94.162684931506845</v>
      </c>
      <c r="X122" s="7">
        <v>-7.13</v>
      </c>
      <c r="Y122" s="7">
        <v>-107.13</v>
      </c>
      <c r="Z122" s="7"/>
      <c r="AB122" s="1">
        <v>42459</v>
      </c>
      <c r="AC122" s="1">
        <v>42750</v>
      </c>
      <c r="AD122" s="1"/>
      <c r="AE122" s="1"/>
      <c r="AF122" s="2">
        <f>全价!E122</f>
        <v>97.958356164383559</v>
      </c>
      <c r="AG122">
        <v>-107</v>
      </c>
      <c r="AK122" s="1">
        <v>42459</v>
      </c>
      <c r="AL122" s="1">
        <v>42772</v>
      </c>
      <c r="AM122" s="1"/>
      <c r="AN122" s="2">
        <f>全价!F122</f>
        <v>96.700465753424666</v>
      </c>
      <c r="AO122">
        <v>-106.89</v>
      </c>
    </row>
    <row r="123" spans="1:41" x14ac:dyDescent="0.15">
      <c r="A123" s="1">
        <v>42460</v>
      </c>
      <c r="B123" s="1">
        <v>42770</v>
      </c>
      <c r="C123" s="1">
        <v>43135</v>
      </c>
      <c r="E123" s="2">
        <f>全价!B123</f>
        <v>92.689315068493144</v>
      </c>
      <c r="F123">
        <f t="shared" si="2"/>
        <v>-7.1</v>
      </c>
      <c r="G123">
        <v>-107.1</v>
      </c>
      <c r="J123" s="1">
        <v>42460</v>
      </c>
      <c r="K123" s="1">
        <v>42546</v>
      </c>
      <c r="L123" s="1">
        <v>42915</v>
      </c>
      <c r="M123" s="1">
        <v>43280</v>
      </c>
      <c r="N123" s="2">
        <f>全价!C123</f>
        <v>101.81054794520549</v>
      </c>
      <c r="O123">
        <v>-8.5</v>
      </c>
      <c r="P123">
        <v>-8.5</v>
      </c>
      <c r="Q123">
        <v>-108.5</v>
      </c>
      <c r="S123" s="1">
        <v>42460</v>
      </c>
      <c r="T123" s="1">
        <v>42659</v>
      </c>
      <c r="U123" s="1">
        <v>43024</v>
      </c>
      <c r="V123" s="1"/>
      <c r="W123" s="2">
        <f>全价!D123</f>
        <v>94.12221917808219</v>
      </c>
      <c r="X123" s="7">
        <v>-7.13</v>
      </c>
      <c r="Y123" s="7">
        <v>-107.13</v>
      </c>
      <c r="Z123" s="7"/>
      <c r="AB123" s="1">
        <v>42460</v>
      </c>
      <c r="AC123" s="1">
        <v>42750</v>
      </c>
      <c r="AD123" s="1"/>
      <c r="AE123" s="1"/>
      <c r="AF123" s="2">
        <f>全价!E123</f>
        <v>97.98753424657535</v>
      </c>
      <c r="AG123">
        <v>-107</v>
      </c>
      <c r="AK123" s="1">
        <v>42460</v>
      </c>
      <c r="AL123" s="1">
        <v>42772</v>
      </c>
      <c r="AM123" s="1"/>
      <c r="AN123" s="2">
        <f>全价!F123</f>
        <v>96.729342465753419</v>
      </c>
      <c r="AO123">
        <v>-106.89</v>
      </c>
    </row>
    <row r="124" spans="1:41" x14ac:dyDescent="0.15">
      <c r="A124" s="1">
        <v>42461</v>
      </c>
      <c r="B124" s="1">
        <v>42770</v>
      </c>
      <c r="C124" s="1">
        <v>43135</v>
      </c>
      <c r="E124" s="2">
        <f>全价!B124</f>
        <v>92.30876712328768</v>
      </c>
      <c r="F124">
        <f t="shared" si="2"/>
        <v>-7.1</v>
      </c>
      <c r="G124">
        <v>-107.1</v>
      </c>
      <c r="J124" s="1">
        <v>42461</v>
      </c>
      <c r="K124" s="1">
        <v>42546</v>
      </c>
      <c r="L124" s="1">
        <v>42915</v>
      </c>
      <c r="M124" s="1">
        <v>43280</v>
      </c>
      <c r="N124" s="2">
        <f>全价!C124</f>
        <v>101.53383561643835</v>
      </c>
      <c r="O124">
        <v>-8.5</v>
      </c>
      <c r="P124">
        <v>-8.5</v>
      </c>
      <c r="Q124">
        <v>-108.5</v>
      </c>
      <c r="S124" s="1">
        <v>42461</v>
      </c>
      <c r="T124" s="1">
        <v>42659</v>
      </c>
      <c r="U124" s="1">
        <v>43024</v>
      </c>
      <c r="V124" s="1"/>
      <c r="W124" s="2">
        <f>全价!D124</f>
        <v>93.211753424657545</v>
      </c>
      <c r="X124" s="7">
        <v>-7.13</v>
      </c>
      <c r="Y124" s="7">
        <v>-107.13</v>
      </c>
      <c r="Z124" s="7"/>
      <c r="AB124" s="1">
        <v>42461</v>
      </c>
      <c r="AC124" s="1">
        <v>42750</v>
      </c>
      <c r="AD124" s="1"/>
      <c r="AE124" s="1"/>
      <c r="AF124" s="2">
        <f>全价!E124</f>
        <v>97.956712328767125</v>
      </c>
      <c r="AG124">
        <v>-107</v>
      </c>
      <c r="AK124" s="1">
        <v>42461</v>
      </c>
      <c r="AL124" s="1">
        <v>42772</v>
      </c>
      <c r="AM124" s="1"/>
      <c r="AN124" s="2">
        <f>全价!F124</f>
        <v>96.698219178082184</v>
      </c>
      <c r="AO124">
        <v>-106.89</v>
      </c>
    </row>
    <row r="125" spans="1:41" x14ac:dyDescent="0.15">
      <c r="A125" s="1">
        <v>42465</v>
      </c>
      <c r="B125" s="1">
        <v>42770</v>
      </c>
      <c r="C125" s="1">
        <v>43135</v>
      </c>
      <c r="E125" s="2">
        <f>全价!B125</f>
        <v>92.016575342465757</v>
      </c>
      <c r="F125">
        <f t="shared" si="2"/>
        <v>-7.1</v>
      </c>
      <c r="G125">
        <v>-107.1</v>
      </c>
      <c r="J125" s="1">
        <v>42465</v>
      </c>
      <c r="K125" s="1">
        <v>42546</v>
      </c>
      <c r="L125" s="1">
        <v>42915</v>
      </c>
      <c r="M125" s="1">
        <v>43280</v>
      </c>
      <c r="N125" s="2">
        <f>全价!C125</f>
        <v>101.02698630136986</v>
      </c>
      <c r="O125">
        <v>-8.5</v>
      </c>
      <c r="P125">
        <v>-8.5</v>
      </c>
      <c r="Q125">
        <v>-108.5</v>
      </c>
      <c r="S125" s="1">
        <v>42465</v>
      </c>
      <c r="T125" s="1">
        <v>42659</v>
      </c>
      <c r="U125" s="1">
        <v>43024</v>
      </c>
      <c r="V125" s="1"/>
      <c r="W125" s="2">
        <f>全价!D125</f>
        <v>92.999890410958898</v>
      </c>
      <c r="X125" s="7">
        <v>-7.13</v>
      </c>
      <c r="Y125" s="7">
        <v>-107.13</v>
      </c>
      <c r="Z125" s="7"/>
      <c r="AB125" s="1">
        <v>42465</v>
      </c>
      <c r="AC125" s="1">
        <v>42750</v>
      </c>
      <c r="AD125" s="1"/>
      <c r="AE125" s="1"/>
      <c r="AF125" s="2">
        <f>全价!E125</f>
        <v>97.953424657534256</v>
      </c>
      <c r="AG125">
        <v>-107</v>
      </c>
      <c r="AK125" s="1">
        <v>42465</v>
      </c>
      <c r="AL125" s="1">
        <v>42772</v>
      </c>
      <c r="AM125" s="1"/>
      <c r="AN125" s="2">
        <f>全价!F125</f>
        <v>96.733726027397267</v>
      </c>
      <c r="AO125">
        <v>-106.89</v>
      </c>
    </row>
    <row r="126" spans="1:41" x14ac:dyDescent="0.15">
      <c r="A126" s="1">
        <v>42466</v>
      </c>
      <c r="B126" s="1">
        <v>42770</v>
      </c>
      <c r="C126" s="1">
        <v>43135</v>
      </c>
      <c r="E126" s="2">
        <f>全价!B126</f>
        <v>91.906027397260274</v>
      </c>
      <c r="F126">
        <f t="shared" si="2"/>
        <v>-7.1</v>
      </c>
      <c r="G126">
        <v>-107.1</v>
      </c>
      <c r="J126" s="1">
        <v>42466</v>
      </c>
      <c r="K126" s="1">
        <v>42546</v>
      </c>
      <c r="L126" s="1">
        <v>42915</v>
      </c>
      <c r="M126" s="1">
        <v>43280</v>
      </c>
      <c r="N126" s="2">
        <f>全价!C126</f>
        <v>100.65027397260273</v>
      </c>
      <c r="O126">
        <v>-8.5</v>
      </c>
      <c r="P126">
        <v>-8.5</v>
      </c>
      <c r="Q126">
        <v>-108.5</v>
      </c>
      <c r="S126" s="1">
        <v>42466</v>
      </c>
      <c r="T126" s="1">
        <v>42659</v>
      </c>
      <c r="U126" s="1">
        <v>43024</v>
      </c>
      <c r="V126" s="1"/>
      <c r="W126" s="2">
        <f>全价!D126</f>
        <v>93.019424657534245</v>
      </c>
      <c r="X126" s="7">
        <v>-7.13</v>
      </c>
      <c r="Y126" s="7">
        <v>-107.13</v>
      </c>
      <c r="Z126" s="7"/>
      <c r="AB126" s="1">
        <v>42466</v>
      </c>
      <c r="AC126" s="1">
        <v>42750</v>
      </c>
      <c r="AD126" s="1"/>
      <c r="AE126" s="1"/>
      <c r="AF126" s="2">
        <f>全价!E126</f>
        <v>98.042602739726021</v>
      </c>
      <c r="AG126">
        <v>-107</v>
      </c>
      <c r="AK126" s="1">
        <v>42466</v>
      </c>
      <c r="AL126" s="1">
        <v>42772</v>
      </c>
      <c r="AM126" s="1"/>
      <c r="AN126" s="2">
        <f>全价!F126</f>
        <v>96.812602739726032</v>
      </c>
      <c r="AO126">
        <v>-106.89</v>
      </c>
    </row>
    <row r="127" spans="1:41" x14ac:dyDescent="0.15">
      <c r="A127" s="1">
        <v>42467</v>
      </c>
      <c r="B127" s="1">
        <v>42770</v>
      </c>
      <c r="C127" s="1">
        <v>43135</v>
      </c>
      <c r="E127" s="2">
        <f>全价!B127</f>
        <v>92.025479452054796</v>
      </c>
      <c r="F127">
        <f t="shared" si="2"/>
        <v>-7.1</v>
      </c>
      <c r="G127">
        <v>-107.1</v>
      </c>
      <c r="J127" s="1">
        <v>42467</v>
      </c>
      <c r="K127" s="1">
        <v>42546</v>
      </c>
      <c r="L127" s="1">
        <v>42915</v>
      </c>
      <c r="M127" s="1">
        <v>43280</v>
      </c>
      <c r="N127" s="2">
        <f>全价!C127</f>
        <v>100.31356164383561</v>
      </c>
      <c r="O127">
        <v>-8.5</v>
      </c>
      <c r="P127">
        <v>-8.5</v>
      </c>
      <c r="Q127">
        <v>-108.5</v>
      </c>
      <c r="S127" s="1">
        <v>42467</v>
      </c>
      <c r="T127" s="1">
        <v>42659</v>
      </c>
      <c r="U127" s="1">
        <v>43024</v>
      </c>
      <c r="V127" s="1"/>
      <c r="W127" s="2">
        <f>全价!D127</f>
        <v>93.61895890410959</v>
      </c>
      <c r="X127" s="7">
        <v>-7.13</v>
      </c>
      <c r="Y127" s="7">
        <v>-107.13</v>
      </c>
      <c r="Z127" s="7"/>
      <c r="AB127" s="1">
        <v>42467</v>
      </c>
      <c r="AC127" s="1">
        <v>42750</v>
      </c>
      <c r="AD127" s="1"/>
      <c r="AE127" s="1"/>
      <c r="AF127" s="2">
        <f>全价!E127</f>
        <v>98.231780821917809</v>
      </c>
      <c r="AG127">
        <v>-107</v>
      </c>
      <c r="AK127" s="1">
        <v>42467</v>
      </c>
      <c r="AL127" s="1">
        <v>42772</v>
      </c>
      <c r="AM127" s="1"/>
      <c r="AN127" s="2">
        <f>全价!F127</f>
        <v>97.031479452054796</v>
      </c>
      <c r="AO127">
        <v>-106.89</v>
      </c>
    </row>
    <row r="128" spans="1:41" x14ac:dyDescent="0.15">
      <c r="A128" s="1">
        <v>42468</v>
      </c>
      <c r="B128" s="1">
        <v>42770</v>
      </c>
      <c r="C128" s="1">
        <v>43135</v>
      </c>
      <c r="E128" s="2">
        <f>全价!B128</f>
        <v>92.564931506849305</v>
      </c>
      <c r="F128">
        <f t="shared" si="2"/>
        <v>-7.1</v>
      </c>
      <c r="G128">
        <v>-107.1</v>
      </c>
      <c r="J128" s="1">
        <v>42468</v>
      </c>
      <c r="K128" s="1">
        <v>42546</v>
      </c>
      <c r="L128" s="1">
        <v>42915</v>
      </c>
      <c r="M128" s="1">
        <v>43280</v>
      </c>
      <c r="N128" s="2">
        <f>全价!C128</f>
        <v>100.50684931506849</v>
      </c>
      <c r="O128">
        <v>-8.5</v>
      </c>
      <c r="P128">
        <v>-8.5</v>
      </c>
      <c r="Q128">
        <v>-108.5</v>
      </c>
      <c r="S128" s="1">
        <v>42468</v>
      </c>
      <c r="T128" s="1">
        <v>42659</v>
      </c>
      <c r="U128" s="1">
        <v>43024</v>
      </c>
      <c r="V128" s="1"/>
      <c r="W128" s="2">
        <f>全价!D128</f>
        <v>93.828493150684935</v>
      </c>
      <c r="X128" s="7">
        <v>-7.13</v>
      </c>
      <c r="Y128" s="7">
        <v>-107.13</v>
      </c>
      <c r="Z128" s="7"/>
      <c r="AB128" s="1">
        <v>42468</v>
      </c>
      <c r="AC128" s="1">
        <v>42750</v>
      </c>
      <c r="AD128" s="1"/>
      <c r="AE128" s="1"/>
      <c r="AF128" s="2">
        <f>全价!E128</f>
        <v>98.540958904109601</v>
      </c>
      <c r="AG128">
        <v>-107</v>
      </c>
      <c r="AK128" s="1">
        <v>42468</v>
      </c>
      <c r="AL128" s="1">
        <v>42772</v>
      </c>
      <c r="AM128" s="1"/>
      <c r="AN128" s="2">
        <f>全价!F128</f>
        <v>97.230356164383565</v>
      </c>
      <c r="AO128">
        <v>-106.89</v>
      </c>
    </row>
    <row r="129" spans="1:41" x14ac:dyDescent="0.15">
      <c r="A129" s="1">
        <v>42471</v>
      </c>
      <c r="B129" s="1">
        <v>42770</v>
      </c>
      <c r="C129" s="1">
        <v>43135</v>
      </c>
      <c r="E129" s="2">
        <f>全价!B129</f>
        <v>92.403287671232874</v>
      </c>
      <c r="F129">
        <f t="shared" si="2"/>
        <v>-7.1</v>
      </c>
      <c r="G129">
        <v>-107.1</v>
      </c>
      <c r="J129" s="1">
        <v>42471</v>
      </c>
      <c r="K129" s="1">
        <v>42546</v>
      </c>
      <c r="L129" s="1">
        <v>42915</v>
      </c>
      <c r="M129" s="1">
        <v>43280</v>
      </c>
      <c r="N129" s="2">
        <f>全价!C129</f>
        <v>100.32671232876712</v>
      </c>
      <c r="O129">
        <v>-8.5</v>
      </c>
      <c r="P129">
        <v>-8.5</v>
      </c>
      <c r="Q129">
        <v>-108.5</v>
      </c>
      <c r="S129" s="1">
        <v>42471</v>
      </c>
      <c r="T129" s="1">
        <v>42659</v>
      </c>
      <c r="U129" s="1">
        <v>43024</v>
      </c>
      <c r="V129" s="1"/>
      <c r="W129" s="2">
        <f>全价!D129</f>
        <v>93.887095890410961</v>
      </c>
      <c r="X129" s="7">
        <v>-7.13</v>
      </c>
      <c r="Y129" s="7">
        <v>-107.13</v>
      </c>
      <c r="Z129" s="7"/>
      <c r="AB129" s="1">
        <v>42471</v>
      </c>
      <c r="AC129" s="1">
        <v>42750</v>
      </c>
      <c r="AD129" s="1"/>
      <c r="AE129" s="1"/>
      <c r="AF129" s="2">
        <f>全价!E129</f>
        <v>98.558493150684939</v>
      </c>
      <c r="AG129">
        <v>-107</v>
      </c>
      <c r="AK129" s="1">
        <v>42471</v>
      </c>
      <c r="AL129" s="1">
        <v>42772</v>
      </c>
      <c r="AM129" s="1"/>
      <c r="AN129" s="2">
        <f>全价!F129</f>
        <v>97.296986301369856</v>
      </c>
      <c r="AO129">
        <v>-106.89</v>
      </c>
    </row>
    <row r="130" spans="1:41" x14ac:dyDescent="0.15">
      <c r="A130" s="1">
        <v>42472</v>
      </c>
      <c r="B130" s="1">
        <v>42770</v>
      </c>
      <c r="C130" s="1">
        <v>43135</v>
      </c>
      <c r="E130" s="2">
        <f>全价!B130</f>
        <v>92.422739726027388</v>
      </c>
      <c r="F130">
        <f t="shared" si="2"/>
        <v>-7.1</v>
      </c>
      <c r="G130">
        <v>-107.1</v>
      </c>
      <c r="J130" s="1">
        <v>42472</v>
      </c>
      <c r="K130" s="1">
        <v>42546</v>
      </c>
      <c r="L130" s="1">
        <v>42915</v>
      </c>
      <c r="M130" s="1">
        <v>43280</v>
      </c>
      <c r="N130" s="2">
        <f>全价!C130</f>
        <v>100.39999999999999</v>
      </c>
      <c r="O130">
        <v>-8.5</v>
      </c>
      <c r="P130">
        <v>-8.5</v>
      </c>
      <c r="Q130">
        <v>-108.5</v>
      </c>
      <c r="S130" s="1">
        <v>42472</v>
      </c>
      <c r="T130" s="1">
        <v>42659</v>
      </c>
      <c r="U130" s="1">
        <v>43024</v>
      </c>
      <c r="V130" s="1"/>
      <c r="W130" s="2">
        <f>全价!D130</f>
        <v>93.596630136986292</v>
      </c>
      <c r="X130" s="7">
        <v>-7.13</v>
      </c>
      <c r="Y130" s="7">
        <v>-107.13</v>
      </c>
      <c r="Z130" s="7"/>
      <c r="AB130" s="1">
        <v>42472</v>
      </c>
      <c r="AC130" s="1">
        <v>42750</v>
      </c>
      <c r="AD130" s="1"/>
      <c r="AE130" s="1"/>
      <c r="AF130" s="2">
        <f>全价!E130</f>
        <v>98.537671232876704</v>
      </c>
      <c r="AG130">
        <v>-107</v>
      </c>
      <c r="AK130" s="1">
        <v>42472</v>
      </c>
      <c r="AL130" s="1">
        <v>42772</v>
      </c>
      <c r="AM130" s="1"/>
      <c r="AN130" s="2">
        <f>全价!F130</f>
        <v>97.055863013698627</v>
      </c>
      <c r="AO130">
        <v>-106.89</v>
      </c>
    </row>
    <row r="131" spans="1:41" x14ac:dyDescent="0.15">
      <c r="A131" s="1">
        <v>42473</v>
      </c>
      <c r="B131" s="1">
        <v>42770</v>
      </c>
      <c r="C131" s="1">
        <v>43135</v>
      </c>
      <c r="E131" s="2">
        <f>全价!B131</f>
        <v>92.322191780821925</v>
      </c>
      <c r="F131">
        <f t="shared" si="2"/>
        <v>-7.1</v>
      </c>
      <c r="G131">
        <v>-107.1</v>
      </c>
      <c r="J131" s="1">
        <v>42473</v>
      </c>
      <c r="K131" s="1">
        <v>42546</v>
      </c>
      <c r="L131" s="1">
        <v>42915</v>
      </c>
      <c r="M131" s="1">
        <v>43280</v>
      </c>
      <c r="N131" s="2">
        <f>全价!C131</f>
        <v>100.31328767123287</v>
      </c>
      <c r="O131">
        <v>-8.5</v>
      </c>
      <c r="P131">
        <v>-8.5</v>
      </c>
      <c r="Q131">
        <v>-108.5</v>
      </c>
      <c r="S131" s="1">
        <v>42473</v>
      </c>
      <c r="T131" s="1">
        <v>42659</v>
      </c>
      <c r="U131" s="1">
        <v>43024</v>
      </c>
      <c r="V131" s="1"/>
      <c r="W131" s="2">
        <f>全价!D131</f>
        <v>93.536164383561641</v>
      </c>
      <c r="X131" s="7">
        <v>-7.13</v>
      </c>
      <c r="Y131" s="7">
        <v>-107.13</v>
      </c>
      <c r="Z131" s="7"/>
      <c r="AB131" s="1">
        <v>42473</v>
      </c>
      <c r="AC131" s="1">
        <v>42750</v>
      </c>
      <c r="AD131" s="1"/>
      <c r="AE131" s="1"/>
      <c r="AF131" s="2">
        <f>全价!E131</f>
        <v>98.586849315068491</v>
      </c>
      <c r="AG131">
        <v>-107</v>
      </c>
      <c r="AK131" s="1">
        <v>42473</v>
      </c>
      <c r="AL131" s="1">
        <v>42772</v>
      </c>
      <c r="AM131" s="1"/>
      <c r="AN131" s="2">
        <f>全价!F131</f>
        <v>97.144739726027396</v>
      </c>
      <c r="AO131">
        <v>-106.89</v>
      </c>
    </row>
    <row r="132" spans="1:41" x14ac:dyDescent="0.15">
      <c r="A132" s="1">
        <v>42474</v>
      </c>
      <c r="B132" s="1">
        <v>42770</v>
      </c>
      <c r="C132" s="1">
        <v>43135</v>
      </c>
      <c r="E132" s="2">
        <f>全价!B132</f>
        <v>92.071643835616428</v>
      </c>
      <c r="F132">
        <f t="shared" ref="F132:F195" si="4">-7.1</f>
        <v>-7.1</v>
      </c>
      <c r="G132">
        <v>-107.1</v>
      </c>
      <c r="J132" s="1">
        <v>42474</v>
      </c>
      <c r="K132" s="1">
        <v>42546</v>
      </c>
      <c r="L132" s="1">
        <v>42915</v>
      </c>
      <c r="M132" s="1">
        <v>43280</v>
      </c>
      <c r="N132" s="2">
        <f>全价!C132</f>
        <v>100.34657534246575</v>
      </c>
      <c r="O132">
        <v>-8.5</v>
      </c>
      <c r="P132">
        <v>-8.5</v>
      </c>
      <c r="Q132">
        <v>-108.5</v>
      </c>
      <c r="S132" s="1">
        <v>42474</v>
      </c>
      <c r="T132" s="1">
        <v>42659</v>
      </c>
      <c r="U132" s="1">
        <v>43024</v>
      </c>
      <c r="V132" s="1"/>
      <c r="W132" s="2">
        <f>全价!D132</f>
        <v>93.525698630136986</v>
      </c>
      <c r="X132" s="7">
        <v>-7.13</v>
      </c>
      <c r="Y132" s="7">
        <v>-107.13</v>
      </c>
      <c r="Z132" s="7"/>
      <c r="AB132" s="1">
        <v>42474</v>
      </c>
      <c r="AC132" s="1">
        <v>42750</v>
      </c>
      <c r="AD132" s="1"/>
      <c r="AE132" s="1"/>
      <c r="AF132" s="2">
        <f>全价!E132</f>
        <v>98.526027397260265</v>
      </c>
      <c r="AG132">
        <v>-107</v>
      </c>
      <c r="AK132" s="1">
        <v>42474</v>
      </c>
      <c r="AL132" s="1">
        <v>42772</v>
      </c>
      <c r="AM132" s="1"/>
      <c r="AN132" s="2">
        <f>全价!F132</f>
        <v>97.163616438356158</v>
      </c>
      <c r="AO132">
        <v>-106.89</v>
      </c>
    </row>
    <row r="133" spans="1:41" x14ac:dyDescent="0.15">
      <c r="A133" s="1">
        <v>42475</v>
      </c>
      <c r="B133" s="1">
        <v>42770</v>
      </c>
      <c r="C133" s="1">
        <v>43135</v>
      </c>
      <c r="E133" s="2">
        <f>全价!B133</f>
        <v>92.121095890410956</v>
      </c>
      <c r="F133">
        <f t="shared" si="4"/>
        <v>-7.1</v>
      </c>
      <c r="G133">
        <v>-107.1</v>
      </c>
      <c r="J133" s="1">
        <v>42475</v>
      </c>
      <c r="K133" s="1">
        <v>42546</v>
      </c>
      <c r="L133" s="1">
        <v>42915</v>
      </c>
      <c r="M133" s="1">
        <v>43280</v>
      </c>
      <c r="N133" s="2">
        <f>全价!C133</f>
        <v>100.43986301369863</v>
      </c>
      <c r="O133">
        <v>-8.5</v>
      </c>
      <c r="P133">
        <v>-8.5</v>
      </c>
      <c r="Q133">
        <v>-108.5</v>
      </c>
      <c r="S133" s="1">
        <v>42475</v>
      </c>
      <c r="T133" s="1">
        <v>42659</v>
      </c>
      <c r="U133" s="1">
        <v>43024</v>
      </c>
      <c r="V133" s="1"/>
      <c r="W133" s="2">
        <f>全价!D133</f>
        <v>93.535232876712328</v>
      </c>
      <c r="X133" s="7">
        <v>-7.13</v>
      </c>
      <c r="Y133" s="7">
        <v>-107.13</v>
      </c>
      <c r="Z133" s="7"/>
      <c r="AB133" s="1">
        <v>42475</v>
      </c>
      <c r="AC133" s="1">
        <v>42750</v>
      </c>
      <c r="AD133" s="1"/>
      <c r="AE133" s="1"/>
      <c r="AF133" s="2">
        <f>全价!E133</f>
        <v>98.545205479452051</v>
      </c>
      <c r="AG133">
        <v>-107</v>
      </c>
      <c r="AK133" s="1">
        <v>42475</v>
      </c>
      <c r="AL133" s="1">
        <v>42772</v>
      </c>
      <c r="AM133" s="1"/>
      <c r="AN133" s="2">
        <f>全价!F133</f>
        <v>97.152493150684933</v>
      </c>
      <c r="AO133">
        <v>-106.89</v>
      </c>
    </row>
    <row r="134" spans="1:41" x14ac:dyDescent="0.15">
      <c r="A134" s="1">
        <v>42478</v>
      </c>
      <c r="B134" s="1">
        <v>42770</v>
      </c>
      <c r="C134" s="1">
        <v>43135</v>
      </c>
      <c r="E134" s="2">
        <f>全价!B134</f>
        <v>92.059452054794519</v>
      </c>
      <c r="F134">
        <f t="shared" si="4"/>
        <v>-7.1</v>
      </c>
      <c r="G134">
        <v>-107.1</v>
      </c>
      <c r="J134" s="1">
        <v>42478</v>
      </c>
      <c r="K134" s="1">
        <v>42546</v>
      </c>
      <c r="L134" s="1">
        <v>42915</v>
      </c>
      <c r="M134" s="1">
        <v>43280</v>
      </c>
      <c r="N134" s="2">
        <f>全价!C134</f>
        <v>100.42972602739725</v>
      </c>
      <c r="O134">
        <v>-8.5</v>
      </c>
      <c r="P134">
        <v>-8.5</v>
      </c>
      <c r="Q134">
        <v>-108.5</v>
      </c>
      <c r="S134" s="1">
        <v>42478</v>
      </c>
      <c r="T134" s="1">
        <v>42659</v>
      </c>
      <c r="U134" s="1">
        <v>43024</v>
      </c>
      <c r="V134" s="1"/>
      <c r="W134" s="2">
        <f>全价!D134</f>
        <v>93.363835616438351</v>
      </c>
      <c r="X134" s="7">
        <v>-7.13</v>
      </c>
      <c r="Y134" s="7">
        <v>-107.13</v>
      </c>
      <c r="Z134" s="7"/>
      <c r="AB134" s="1">
        <v>42478</v>
      </c>
      <c r="AC134" s="1">
        <v>42750</v>
      </c>
      <c r="AD134" s="1"/>
      <c r="AE134" s="1"/>
      <c r="AF134" s="2">
        <f>全价!E134</f>
        <v>98.482739726027404</v>
      </c>
      <c r="AG134">
        <v>-107</v>
      </c>
      <c r="AK134" s="1">
        <v>42478</v>
      </c>
      <c r="AL134" s="1">
        <v>42772</v>
      </c>
      <c r="AM134" s="1"/>
      <c r="AN134" s="2">
        <f>全价!F134</f>
        <v>97.049123287671236</v>
      </c>
      <c r="AO134">
        <v>-106.89</v>
      </c>
    </row>
    <row r="135" spans="1:41" x14ac:dyDescent="0.15">
      <c r="A135" s="1">
        <v>42479</v>
      </c>
      <c r="B135" s="1">
        <v>42770</v>
      </c>
      <c r="C135" s="1">
        <v>43135</v>
      </c>
      <c r="E135" s="2">
        <f>全价!B135</f>
        <v>92.128904109589044</v>
      </c>
      <c r="F135">
        <f t="shared" si="4"/>
        <v>-7.1</v>
      </c>
      <c r="G135">
        <v>-107.1</v>
      </c>
      <c r="J135" s="1">
        <v>42479</v>
      </c>
      <c r="K135" s="1">
        <v>42546</v>
      </c>
      <c r="L135" s="1">
        <v>42915</v>
      </c>
      <c r="M135" s="1">
        <v>43280</v>
      </c>
      <c r="N135" s="2">
        <f>全价!C135</f>
        <v>100.46301369863014</v>
      </c>
      <c r="O135">
        <v>-8.5</v>
      </c>
      <c r="P135">
        <v>-8.5</v>
      </c>
      <c r="Q135">
        <v>-108.5</v>
      </c>
      <c r="S135" s="1">
        <v>42479</v>
      </c>
      <c r="T135" s="1">
        <v>42659</v>
      </c>
      <c r="U135" s="1">
        <v>43024</v>
      </c>
      <c r="V135" s="1"/>
      <c r="W135" s="2">
        <f>全价!D135</f>
        <v>93.573369863013696</v>
      </c>
      <c r="X135" s="7">
        <v>-7.13</v>
      </c>
      <c r="Y135" s="7">
        <v>-107.13</v>
      </c>
      <c r="Z135" s="7"/>
      <c r="AB135" s="1">
        <v>42479</v>
      </c>
      <c r="AC135" s="1">
        <v>42750</v>
      </c>
      <c r="AD135" s="1"/>
      <c r="AE135" s="1"/>
      <c r="AF135" s="2">
        <f>全价!E135</f>
        <v>98.521917808219186</v>
      </c>
      <c r="AG135">
        <v>-107</v>
      </c>
      <c r="AK135" s="1">
        <v>42479</v>
      </c>
      <c r="AL135" s="1">
        <v>42772</v>
      </c>
      <c r="AM135" s="1"/>
      <c r="AN135" s="2">
        <f>全价!F135</f>
        <v>97.028000000000006</v>
      </c>
      <c r="AO135">
        <v>-106.89</v>
      </c>
    </row>
    <row r="136" spans="1:41" x14ac:dyDescent="0.15">
      <c r="A136" s="1">
        <v>42480</v>
      </c>
      <c r="B136" s="1">
        <v>42770</v>
      </c>
      <c r="C136" s="1">
        <v>43135</v>
      </c>
      <c r="E136" s="2">
        <f>全价!B136</f>
        <v>92.018356164383562</v>
      </c>
      <c r="F136">
        <f t="shared" si="4"/>
        <v>-7.1</v>
      </c>
      <c r="G136">
        <v>-107.1</v>
      </c>
      <c r="J136" s="1">
        <v>42480</v>
      </c>
      <c r="K136" s="1">
        <v>42546</v>
      </c>
      <c r="L136" s="1">
        <v>42915</v>
      </c>
      <c r="M136" s="1">
        <v>43280</v>
      </c>
      <c r="N136" s="2">
        <f>全价!C136</f>
        <v>100.47630136986301</v>
      </c>
      <c r="O136">
        <v>-8.5</v>
      </c>
      <c r="P136">
        <v>-8.5</v>
      </c>
      <c r="Q136">
        <v>-108.5</v>
      </c>
      <c r="S136" s="1">
        <v>42480</v>
      </c>
      <c r="T136" s="1">
        <v>42659</v>
      </c>
      <c r="U136" s="1">
        <v>43024</v>
      </c>
      <c r="V136" s="1"/>
      <c r="W136" s="2">
        <f>全价!D136</f>
        <v>93.652904109589045</v>
      </c>
      <c r="X136" s="7">
        <v>-7.13</v>
      </c>
      <c r="Y136" s="7">
        <v>-107.13</v>
      </c>
      <c r="Z136" s="7"/>
      <c r="AB136" s="1">
        <v>42480</v>
      </c>
      <c r="AC136" s="1">
        <v>42750</v>
      </c>
      <c r="AD136" s="1"/>
      <c r="AE136" s="1"/>
      <c r="AF136" s="2">
        <f>全价!E136</f>
        <v>98.431095890410958</v>
      </c>
      <c r="AG136">
        <v>-107</v>
      </c>
      <c r="AK136" s="1">
        <v>42480</v>
      </c>
      <c r="AL136" s="1">
        <v>42772</v>
      </c>
      <c r="AM136" s="1"/>
      <c r="AN136" s="2">
        <f>全价!F136</f>
        <v>96.946876712328759</v>
      </c>
      <c r="AO136">
        <v>-106.89</v>
      </c>
    </row>
    <row r="137" spans="1:41" x14ac:dyDescent="0.15">
      <c r="A137" s="1">
        <v>42481</v>
      </c>
      <c r="B137" s="1">
        <v>42770</v>
      </c>
      <c r="C137" s="1">
        <v>43135</v>
      </c>
      <c r="E137" s="2">
        <f>全价!B137</f>
        <v>92.097808219178077</v>
      </c>
      <c r="F137">
        <f t="shared" si="4"/>
        <v>-7.1</v>
      </c>
      <c r="G137">
        <v>-107.1</v>
      </c>
      <c r="J137" s="1">
        <v>42481</v>
      </c>
      <c r="K137" s="1">
        <v>42546</v>
      </c>
      <c r="L137" s="1">
        <v>42915</v>
      </c>
      <c r="M137" s="1">
        <v>43280</v>
      </c>
      <c r="N137" s="2">
        <f>全价!C137</f>
        <v>100.4095890410959</v>
      </c>
      <c r="O137">
        <v>-8.5</v>
      </c>
      <c r="P137">
        <v>-8.5</v>
      </c>
      <c r="Q137">
        <v>-108.5</v>
      </c>
      <c r="S137" s="1">
        <v>42481</v>
      </c>
      <c r="T137" s="1">
        <v>42659</v>
      </c>
      <c r="U137" s="1">
        <v>43024</v>
      </c>
      <c r="V137" s="1"/>
      <c r="W137" s="2">
        <f>全价!D137</f>
        <v>93.452438356164379</v>
      </c>
      <c r="X137" s="7">
        <v>-7.13</v>
      </c>
      <c r="Y137" s="7">
        <v>-107.13</v>
      </c>
      <c r="Z137" s="7"/>
      <c r="AB137" s="1">
        <v>42481</v>
      </c>
      <c r="AC137" s="1">
        <v>42750</v>
      </c>
      <c r="AD137" s="1"/>
      <c r="AE137" s="1"/>
      <c r="AF137" s="2">
        <f>全价!E137</f>
        <v>98.310273972602744</v>
      </c>
      <c r="AG137">
        <v>-107</v>
      </c>
      <c r="AK137" s="1">
        <v>42481</v>
      </c>
      <c r="AL137" s="1">
        <v>42772</v>
      </c>
      <c r="AM137" s="1"/>
      <c r="AN137" s="2">
        <f>全价!F137</f>
        <v>96.965753424657535</v>
      </c>
      <c r="AO137">
        <v>-106.89</v>
      </c>
    </row>
    <row r="138" spans="1:41" x14ac:dyDescent="0.15">
      <c r="A138" s="1">
        <v>42482</v>
      </c>
      <c r="B138" s="1">
        <v>42770</v>
      </c>
      <c r="C138" s="1">
        <v>43135</v>
      </c>
      <c r="E138" s="2">
        <f>全价!B138</f>
        <v>91.97726027397259</v>
      </c>
      <c r="F138">
        <f t="shared" si="4"/>
        <v>-7.1</v>
      </c>
      <c r="G138">
        <v>-107.1</v>
      </c>
      <c r="J138" s="1">
        <v>42482</v>
      </c>
      <c r="K138" s="1">
        <v>42546</v>
      </c>
      <c r="L138" s="1">
        <v>42915</v>
      </c>
      <c r="M138" s="1">
        <v>43280</v>
      </c>
      <c r="N138" s="2">
        <f>全价!C138</f>
        <v>100.41287671232877</v>
      </c>
      <c r="O138">
        <v>-8.5</v>
      </c>
      <c r="P138">
        <v>-8.5</v>
      </c>
      <c r="Q138">
        <v>-108.5</v>
      </c>
      <c r="S138" s="1">
        <v>42482</v>
      </c>
      <c r="T138" s="1">
        <v>42659</v>
      </c>
      <c r="U138" s="1">
        <v>43024</v>
      </c>
      <c r="V138" s="1"/>
      <c r="W138" s="2">
        <f>全价!D138</f>
        <v>93.211972602739721</v>
      </c>
      <c r="X138" s="7">
        <v>-7.13</v>
      </c>
      <c r="Y138" s="7">
        <v>-107.13</v>
      </c>
      <c r="Z138" s="7"/>
      <c r="AB138" s="1">
        <v>42482</v>
      </c>
      <c r="AC138" s="1">
        <v>42750</v>
      </c>
      <c r="AD138" s="1"/>
      <c r="AE138" s="1"/>
      <c r="AF138" s="2">
        <f>全价!E138</f>
        <v>98.149452054794523</v>
      </c>
      <c r="AG138">
        <v>-107</v>
      </c>
      <c r="AK138" s="1">
        <v>42482</v>
      </c>
      <c r="AL138" s="1">
        <v>42772</v>
      </c>
      <c r="AM138" s="1"/>
      <c r="AN138" s="2">
        <f>全价!F138</f>
        <v>96.914630136986304</v>
      </c>
      <c r="AO138">
        <v>-106.89</v>
      </c>
    </row>
    <row r="139" spans="1:41" x14ac:dyDescent="0.15">
      <c r="A139" s="1">
        <v>42485</v>
      </c>
      <c r="B139" s="1">
        <v>42770</v>
      </c>
      <c r="C139" s="1">
        <v>43135</v>
      </c>
      <c r="E139" s="2">
        <f>全价!B139</f>
        <v>92.025616438356167</v>
      </c>
      <c r="F139">
        <f t="shared" si="4"/>
        <v>-7.1</v>
      </c>
      <c r="G139">
        <v>-107.1</v>
      </c>
      <c r="J139" s="1">
        <v>42485</v>
      </c>
      <c r="K139" s="1">
        <v>42546</v>
      </c>
      <c r="L139" s="1">
        <v>42915</v>
      </c>
      <c r="M139" s="1">
        <v>43280</v>
      </c>
      <c r="N139" s="2">
        <f>全价!C139</f>
        <v>100.45273972602739</v>
      </c>
      <c r="O139">
        <v>-8.5</v>
      </c>
      <c r="P139">
        <v>-8.5</v>
      </c>
      <c r="Q139">
        <v>-108.5</v>
      </c>
      <c r="S139" s="1">
        <v>42485</v>
      </c>
      <c r="T139" s="1">
        <v>42659</v>
      </c>
      <c r="U139" s="1">
        <v>43024</v>
      </c>
      <c r="V139" s="1"/>
      <c r="W139" s="2">
        <f>全价!D139</f>
        <v>93.500575342465751</v>
      </c>
      <c r="X139" s="7">
        <v>-7.13</v>
      </c>
      <c r="Y139" s="7">
        <v>-107.13</v>
      </c>
      <c r="Z139" s="7"/>
      <c r="AB139" s="1">
        <v>42485</v>
      </c>
      <c r="AC139" s="1">
        <v>42750</v>
      </c>
      <c r="AD139" s="1"/>
      <c r="AE139" s="1"/>
      <c r="AF139" s="2">
        <f>全价!E139</f>
        <v>98.14698630136985</v>
      </c>
      <c r="AG139">
        <v>-107</v>
      </c>
      <c r="AK139" s="1">
        <v>42485</v>
      </c>
      <c r="AL139" s="1">
        <v>42772</v>
      </c>
      <c r="AM139" s="1"/>
      <c r="AN139" s="2">
        <f>全价!F139</f>
        <v>97.001260273972605</v>
      </c>
      <c r="AO139">
        <v>-106.89</v>
      </c>
    </row>
    <row r="140" spans="1:41" x14ac:dyDescent="0.15">
      <c r="A140" s="1">
        <v>42486</v>
      </c>
      <c r="B140" s="1">
        <v>42770</v>
      </c>
      <c r="C140" s="1">
        <v>43135</v>
      </c>
      <c r="E140" s="2">
        <f>全价!B140</f>
        <v>92.085068493150686</v>
      </c>
      <c r="F140">
        <f t="shared" si="4"/>
        <v>-7.1</v>
      </c>
      <c r="G140">
        <v>-107.1</v>
      </c>
      <c r="J140" s="1">
        <v>42486</v>
      </c>
      <c r="K140" s="1">
        <v>42546</v>
      </c>
      <c r="L140" s="1">
        <v>42915</v>
      </c>
      <c r="M140" s="1">
        <v>43280</v>
      </c>
      <c r="N140" s="2">
        <f>全价!C140</f>
        <v>100.47602739726027</v>
      </c>
      <c r="O140">
        <v>-8.5</v>
      </c>
      <c r="P140">
        <v>-8.5</v>
      </c>
      <c r="Q140">
        <v>-108.5</v>
      </c>
      <c r="S140" s="1">
        <v>42486</v>
      </c>
      <c r="T140" s="1">
        <v>42659</v>
      </c>
      <c r="U140" s="1">
        <v>43024</v>
      </c>
      <c r="V140" s="1"/>
      <c r="W140" s="2">
        <f>全价!D140</f>
        <v>93.740109589041097</v>
      </c>
      <c r="X140" s="7">
        <v>-7.13</v>
      </c>
      <c r="Y140" s="7">
        <v>-107.13</v>
      </c>
      <c r="Z140" s="7"/>
      <c r="AB140" s="1">
        <v>42486</v>
      </c>
      <c r="AC140" s="1">
        <v>42750</v>
      </c>
      <c r="AD140" s="1"/>
      <c r="AE140" s="1"/>
      <c r="AF140" s="2">
        <f>全价!E140</f>
        <v>98.236164383561643</v>
      </c>
      <c r="AG140">
        <v>-107</v>
      </c>
      <c r="AK140" s="1">
        <v>42486</v>
      </c>
      <c r="AL140" s="1">
        <v>42772</v>
      </c>
      <c r="AM140" s="1"/>
      <c r="AN140" s="2">
        <f>全价!F140</f>
        <v>96.99013698630138</v>
      </c>
      <c r="AO140">
        <v>-106.89</v>
      </c>
    </row>
    <row r="141" spans="1:41" x14ac:dyDescent="0.15">
      <c r="A141" s="1">
        <v>42487</v>
      </c>
      <c r="B141" s="1">
        <v>42770</v>
      </c>
      <c r="C141" s="1">
        <v>43135</v>
      </c>
      <c r="E141" s="2">
        <f>全价!B141</f>
        <v>92.164520547945202</v>
      </c>
      <c r="F141">
        <f t="shared" si="4"/>
        <v>-7.1</v>
      </c>
      <c r="G141">
        <v>-107.1</v>
      </c>
      <c r="J141" s="1">
        <v>42487</v>
      </c>
      <c r="K141" s="1">
        <v>42546</v>
      </c>
      <c r="L141" s="1">
        <v>42915</v>
      </c>
      <c r="M141" s="1">
        <v>43280</v>
      </c>
      <c r="N141" s="2">
        <f>全价!C141</f>
        <v>100.60931506849315</v>
      </c>
      <c r="O141">
        <v>-8.5</v>
      </c>
      <c r="P141">
        <v>-8.5</v>
      </c>
      <c r="Q141">
        <v>-108.5</v>
      </c>
      <c r="S141" s="1">
        <v>42487</v>
      </c>
      <c r="T141" s="1">
        <v>42659</v>
      </c>
      <c r="U141" s="1">
        <v>43024</v>
      </c>
      <c r="V141" s="1"/>
      <c r="W141" s="2">
        <f>全价!D141</f>
        <v>94.039643835616431</v>
      </c>
      <c r="X141" s="7">
        <v>-7.13</v>
      </c>
      <c r="Y141" s="7">
        <v>-107.13</v>
      </c>
      <c r="Z141" s="7"/>
      <c r="AB141" s="1">
        <v>42487</v>
      </c>
      <c r="AC141" s="1">
        <v>42750</v>
      </c>
      <c r="AD141" s="1"/>
      <c r="AE141" s="1"/>
      <c r="AF141" s="2">
        <f>全价!E141</f>
        <v>98.385342465753425</v>
      </c>
      <c r="AG141">
        <v>-107</v>
      </c>
      <c r="AK141" s="1">
        <v>42487</v>
      </c>
      <c r="AL141" s="1">
        <v>42772</v>
      </c>
      <c r="AM141" s="1"/>
      <c r="AN141" s="2">
        <f>全价!F141</f>
        <v>97.039013698630143</v>
      </c>
      <c r="AO141">
        <v>-106.89</v>
      </c>
    </row>
    <row r="142" spans="1:41" x14ac:dyDescent="0.15">
      <c r="A142" s="1">
        <v>42488</v>
      </c>
      <c r="B142" s="1">
        <v>42770</v>
      </c>
      <c r="C142" s="1">
        <v>43135</v>
      </c>
      <c r="E142" s="2">
        <f>全价!B142</f>
        <v>92.093972602739726</v>
      </c>
      <c r="F142">
        <f t="shared" si="4"/>
        <v>-7.1</v>
      </c>
      <c r="G142">
        <v>-107.1</v>
      </c>
      <c r="J142" s="1">
        <v>42488</v>
      </c>
      <c r="K142" s="1">
        <v>42546</v>
      </c>
      <c r="L142" s="1">
        <v>42915</v>
      </c>
      <c r="M142" s="1">
        <v>43280</v>
      </c>
      <c r="N142" s="2">
        <f>全价!C142</f>
        <v>100.67260273972603</v>
      </c>
      <c r="O142">
        <v>-8.5</v>
      </c>
      <c r="P142">
        <v>-8.5</v>
      </c>
      <c r="Q142">
        <v>-108.5</v>
      </c>
      <c r="S142" s="1">
        <v>42488</v>
      </c>
      <c r="T142" s="1">
        <v>42659</v>
      </c>
      <c r="U142" s="1">
        <v>43024</v>
      </c>
      <c r="V142" s="1"/>
      <c r="W142" s="2">
        <f>全价!D142</f>
        <v>94.059178082191778</v>
      </c>
      <c r="X142" s="7">
        <v>-7.13</v>
      </c>
      <c r="Y142" s="7">
        <v>-107.13</v>
      </c>
      <c r="Z142" s="7"/>
      <c r="AB142" s="1">
        <v>42488</v>
      </c>
      <c r="AC142" s="1">
        <v>42750</v>
      </c>
      <c r="AD142" s="1"/>
      <c r="AE142" s="1"/>
      <c r="AF142" s="2">
        <f>全价!E142</f>
        <v>98.414520547945202</v>
      </c>
      <c r="AG142">
        <v>-107</v>
      </c>
      <c r="AK142" s="1">
        <v>42488</v>
      </c>
      <c r="AL142" s="1">
        <v>42772</v>
      </c>
      <c r="AM142" s="1"/>
      <c r="AN142" s="2">
        <f>全价!F142</f>
        <v>97.067890410958896</v>
      </c>
      <c r="AO142">
        <v>-106.89</v>
      </c>
    </row>
    <row r="143" spans="1:41" x14ac:dyDescent="0.15">
      <c r="A143" s="1">
        <v>42489</v>
      </c>
      <c r="B143" s="1">
        <v>42770</v>
      </c>
      <c r="C143" s="1">
        <v>43135</v>
      </c>
      <c r="E143" s="2">
        <f>全价!B143</f>
        <v>92.003424657534239</v>
      </c>
      <c r="F143">
        <f t="shared" si="4"/>
        <v>-7.1</v>
      </c>
      <c r="G143">
        <v>-107.1</v>
      </c>
      <c r="J143" s="1">
        <v>42489</v>
      </c>
      <c r="K143" s="1">
        <v>42546</v>
      </c>
      <c r="L143" s="1">
        <v>42915</v>
      </c>
      <c r="M143" s="1">
        <v>43280</v>
      </c>
      <c r="N143" s="2">
        <f>全价!C143</f>
        <v>100.6858904109589</v>
      </c>
      <c r="O143">
        <v>-8.5</v>
      </c>
      <c r="P143">
        <v>-8.5</v>
      </c>
      <c r="Q143">
        <v>-108.5</v>
      </c>
      <c r="S143" s="1">
        <v>42489</v>
      </c>
      <c r="T143" s="1">
        <v>42659</v>
      </c>
      <c r="U143" s="1">
        <v>43024</v>
      </c>
      <c r="V143" s="1"/>
      <c r="W143" s="2">
        <f>全价!D143</f>
        <v>93.94871232876713</v>
      </c>
      <c r="X143" s="7">
        <v>-7.13</v>
      </c>
      <c r="Y143" s="7">
        <v>-107.13</v>
      </c>
      <c r="Z143" s="7"/>
      <c r="AB143" s="1">
        <v>42489</v>
      </c>
      <c r="AC143" s="1">
        <v>42750</v>
      </c>
      <c r="AD143" s="1"/>
      <c r="AE143" s="1"/>
      <c r="AF143" s="2">
        <f>全价!E143</f>
        <v>98.47369863013698</v>
      </c>
      <c r="AG143">
        <v>-107</v>
      </c>
      <c r="AK143" s="1">
        <v>42489</v>
      </c>
      <c r="AL143" s="1">
        <v>42772</v>
      </c>
      <c r="AM143" s="1"/>
      <c r="AN143" s="2">
        <f>全价!F143</f>
        <v>97.076767123287681</v>
      </c>
      <c r="AO143">
        <v>-106.89</v>
      </c>
    </row>
    <row r="144" spans="1:41" x14ac:dyDescent="0.15">
      <c r="A144" s="1">
        <v>42493</v>
      </c>
      <c r="B144" s="1">
        <v>42770</v>
      </c>
      <c r="C144" s="1">
        <v>43135</v>
      </c>
      <c r="E144" s="2">
        <f>全价!B144</f>
        <v>91.841232876712326</v>
      </c>
      <c r="F144">
        <f t="shared" si="4"/>
        <v>-7.1</v>
      </c>
      <c r="G144">
        <v>-107.1</v>
      </c>
      <c r="J144" s="1">
        <v>42493</v>
      </c>
      <c r="K144" s="1">
        <v>42546</v>
      </c>
      <c r="L144" s="1">
        <v>42915</v>
      </c>
      <c r="M144" s="1">
        <v>43280</v>
      </c>
      <c r="N144" s="2">
        <f>全价!C144</f>
        <v>100.79904109589042</v>
      </c>
      <c r="O144">
        <v>-8.5</v>
      </c>
      <c r="P144">
        <v>-8.5</v>
      </c>
      <c r="Q144">
        <v>-108.5</v>
      </c>
      <c r="S144" s="1">
        <v>42493</v>
      </c>
      <c r="T144" s="1">
        <v>42659</v>
      </c>
      <c r="U144" s="1">
        <v>43024</v>
      </c>
      <c r="V144" s="1"/>
      <c r="W144" s="2">
        <f>全价!D144</f>
        <v>93.966849315068501</v>
      </c>
      <c r="X144" s="7">
        <v>-7.13</v>
      </c>
      <c r="Y144" s="7">
        <v>-107.13</v>
      </c>
      <c r="Z144" s="7"/>
      <c r="AB144" s="1">
        <v>42493</v>
      </c>
      <c r="AC144" s="1">
        <v>42750</v>
      </c>
      <c r="AD144" s="1"/>
      <c r="AE144" s="1"/>
      <c r="AF144" s="2">
        <f>全价!E144</f>
        <v>98.550410958904109</v>
      </c>
      <c r="AG144">
        <v>-107</v>
      </c>
      <c r="AK144" s="1">
        <v>42493</v>
      </c>
      <c r="AL144" s="1">
        <v>42772</v>
      </c>
      <c r="AM144" s="1"/>
      <c r="AN144" s="2">
        <f>全价!F144</f>
        <v>97.082273972602735</v>
      </c>
      <c r="AO144">
        <v>-106.89</v>
      </c>
    </row>
    <row r="145" spans="1:41" x14ac:dyDescent="0.15">
      <c r="A145" s="1">
        <v>42494</v>
      </c>
      <c r="B145" s="1">
        <v>42770</v>
      </c>
      <c r="C145" s="1">
        <v>43135</v>
      </c>
      <c r="E145" s="2">
        <f>全价!B145</f>
        <v>91.750684931506854</v>
      </c>
      <c r="F145">
        <f t="shared" si="4"/>
        <v>-7.1</v>
      </c>
      <c r="G145">
        <v>-107.1</v>
      </c>
      <c r="J145" s="1">
        <v>42494</v>
      </c>
      <c r="K145" s="1">
        <v>42546</v>
      </c>
      <c r="L145" s="1">
        <v>42915</v>
      </c>
      <c r="M145" s="1">
        <v>43280</v>
      </c>
      <c r="N145" s="2">
        <f>全价!C145</f>
        <v>100.81232876712329</v>
      </c>
      <c r="O145">
        <v>-8.5</v>
      </c>
      <c r="P145">
        <v>-8.5</v>
      </c>
      <c r="Q145">
        <v>-108.5</v>
      </c>
      <c r="S145" s="1">
        <v>42494</v>
      </c>
      <c r="T145" s="1">
        <v>42659</v>
      </c>
      <c r="U145" s="1">
        <v>43024</v>
      </c>
      <c r="V145" s="1"/>
      <c r="W145" s="2">
        <f>全价!D145</f>
        <v>93.976383561643829</v>
      </c>
      <c r="X145" s="7">
        <v>-7.13</v>
      </c>
      <c r="Y145" s="7">
        <v>-107.13</v>
      </c>
      <c r="Z145" s="7"/>
      <c r="AB145" s="1">
        <v>42494</v>
      </c>
      <c r="AC145" s="1">
        <v>42750</v>
      </c>
      <c r="AD145" s="1"/>
      <c r="AE145" s="1"/>
      <c r="AF145" s="2">
        <f>全价!E145</f>
        <v>98.569589041095881</v>
      </c>
      <c r="AG145">
        <v>-107</v>
      </c>
      <c r="AK145" s="1">
        <v>42494</v>
      </c>
      <c r="AL145" s="1">
        <v>42772</v>
      </c>
      <c r="AM145" s="1"/>
      <c r="AN145" s="2">
        <f>全价!F145</f>
        <v>97.141150684931517</v>
      </c>
      <c r="AO145">
        <v>-106.89</v>
      </c>
    </row>
    <row r="146" spans="1:41" x14ac:dyDescent="0.15">
      <c r="A146" s="1">
        <v>42495</v>
      </c>
      <c r="B146" s="1">
        <v>42770</v>
      </c>
      <c r="C146" s="1">
        <v>43135</v>
      </c>
      <c r="E146" s="2">
        <f>全价!B146</f>
        <v>91.790136986301363</v>
      </c>
      <c r="F146">
        <f t="shared" si="4"/>
        <v>-7.1</v>
      </c>
      <c r="G146">
        <v>-107.1</v>
      </c>
      <c r="J146" s="1">
        <v>42495</v>
      </c>
      <c r="K146" s="1">
        <v>42546</v>
      </c>
      <c r="L146" s="1">
        <v>42915</v>
      </c>
      <c r="M146" s="1">
        <v>43280</v>
      </c>
      <c r="N146" s="2">
        <f>全价!C146</f>
        <v>100.92561643835617</v>
      </c>
      <c r="O146">
        <v>-8.5</v>
      </c>
      <c r="P146">
        <v>-8.5</v>
      </c>
      <c r="Q146">
        <v>-108.5</v>
      </c>
      <c r="S146" s="1">
        <v>42495</v>
      </c>
      <c r="T146" s="1">
        <v>42659</v>
      </c>
      <c r="U146" s="1">
        <v>43024</v>
      </c>
      <c r="V146" s="1"/>
      <c r="W146" s="2">
        <f>全价!D146</f>
        <v>93.915917808219177</v>
      </c>
      <c r="X146" s="7">
        <v>-7.13</v>
      </c>
      <c r="Y146" s="7">
        <v>-107.13</v>
      </c>
      <c r="Z146" s="7"/>
      <c r="AB146" s="1">
        <v>42495</v>
      </c>
      <c r="AC146" s="1">
        <v>42750</v>
      </c>
      <c r="AD146" s="1"/>
      <c r="AE146" s="1"/>
      <c r="AF146" s="2">
        <f>全价!E146</f>
        <v>98.588767123287667</v>
      </c>
      <c r="AG146">
        <v>-107</v>
      </c>
      <c r="AK146" s="1">
        <v>42495</v>
      </c>
      <c r="AL146" s="1">
        <v>42772</v>
      </c>
      <c r="AM146" s="1"/>
      <c r="AN146" s="2">
        <f>全价!F146</f>
        <v>97.17002739726027</v>
      </c>
      <c r="AO146">
        <v>-106.89</v>
      </c>
    </row>
    <row r="147" spans="1:41" x14ac:dyDescent="0.15">
      <c r="A147" s="1">
        <v>42496</v>
      </c>
      <c r="B147" s="1">
        <v>42770</v>
      </c>
      <c r="C147" s="1">
        <v>43135</v>
      </c>
      <c r="E147" s="2">
        <f>全价!B147</f>
        <v>91.869589041095892</v>
      </c>
      <c r="F147">
        <f t="shared" si="4"/>
        <v>-7.1</v>
      </c>
      <c r="G147">
        <v>-107.1</v>
      </c>
      <c r="J147" s="1">
        <v>42496</v>
      </c>
      <c r="K147" s="1">
        <v>42546</v>
      </c>
      <c r="L147" s="1">
        <v>42915</v>
      </c>
      <c r="M147" s="1">
        <v>43280</v>
      </c>
      <c r="N147" s="2">
        <f>全价!C147</f>
        <v>100.85890410958905</v>
      </c>
      <c r="O147">
        <v>-8.5</v>
      </c>
      <c r="P147">
        <v>-8.5</v>
      </c>
      <c r="Q147">
        <v>-108.5</v>
      </c>
      <c r="S147" s="1">
        <v>42496</v>
      </c>
      <c r="T147" s="1">
        <v>42659</v>
      </c>
      <c r="U147" s="1">
        <v>43024</v>
      </c>
      <c r="V147" s="1"/>
      <c r="W147" s="2">
        <f>全价!D147</f>
        <v>94.025452054794528</v>
      </c>
      <c r="X147" s="7">
        <v>-7.13</v>
      </c>
      <c r="Y147" s="7">
        <v>-107.13</v>
      </c>
      <c r="Z147" s="7"/>
      <c r="AB147" s="1">
        <v>42496</v>
      </c>
      <c r="AC147" s="1">
        <v>42750</v>
      </c>
      <c r="AD147" s="1"/>
      <c r="AE147" s="1"/>
      <c r="AF147" s="2">
        <f>全价!E147</f>
        <v>98.767945205479464</v>
      </c>
      <c r="AG147">
        <v>-107</v>
      </c>
      <c r="AK147" s="1">
        <v>42496</v>
      </c>
      <c r="AL147" s="1">
        <v>42772</v>
      </c>
      <c r="AM147" s="1"/>
      <c r="AN147" s="2">
        <f>全价!F147</f>
        <v>97.368904109589039</v>
      </c>
      <c r="AO147">
        <v>-106.89</v>
      </c>
    </row>
    <row r="148" spans="1:41" x14ac:dyDescent="0.15">
      <c r="A148" s="1">
        <v>42499</v>
      </c>
      <c r="B148" s="1">
        <v>42770</v>
      </c>
      <c r="C148" s="1">
        <v>43135</v>
      </c>
      <c r="E148" s="2">
        <f>全价!B148</f>
        <v>91.707945205479447</v>
      </c>
      <c r="F148">
        <f t="shared" si="4"/>
        <v>-7.1</v>
      </c>
      <c r="G148">
        <v>-107.1</v>
      </c>
      <c r="J148" s="1">
        <v>42499</v>
      </c>
      <c r="K148" s="1">
        <v>42546</v>
      </c>
      <c r="L148" s="1">
        <v>42915</v>
      </c>
      <c r="M148" s="1">
        <v>43280</v>
      </c>
      <c r="N148" s="2">
        <f>全价!C148</f>
        <v>100.70876712328767</v>
      </c>
      <c r="O148">
        <v>-8.5</v>
      </c>
      <c r="P148">
        <v>-8.5</v>
      </c>
      <c r="Q148">
        <v>-108.5</v>
      </c>
      <c r="S148" s="1">
        <v>42499</v>
      </c>
      <c r="T148" s="1">
        <v>42659</v>
      </c>
      <c r="U148" s="1">
        <v>43024</v>
      </c>
      <c r="V148" s="1"/>
      <c r="W148" s="2">
        <f>全价!D148</f>
        <v>93.824054794520549</v>
      </c>
      <c r="X148" s="7">
        <v>-7.13</v>
      </c>
      <c r="Y148" s="7">
        <v>-107.13</v>
      </c>
      <c r="Z148" s="7"/>
      <c r="AB148" s="1">
        <v>42499</v>
      </c>
      <c r="AC148" s="1">
        <v>42750</v>
      </c>
      <c r="AD148" s="1"/>
      <c r="AE148" s="1"/>
      <c r="AF148" s="2">
        <f>全价!E148</f>
        <v>98.605479452054794</v>
      </c>
      <c r="AG148">
        <v>-107</v>
      </c>
      <c r="AK148" s="1">
        <v>42499</v>
      </c>
      <c r="AL148" s="1">
        <v>42772</v>
      </c>
      <c r="AM148" s="1"/>
      <c r="AN148" s="2">
        <f>全价!F148</f>
        <v>97.255534246575337</v>
      </c>
      <c r="AO148">
        <v>-106.89</v>
      </c>
    </row>
    <row r="149" spans="1:41" x14ac:dyDescent="0.15">
      <c r="A149" s="1">
        <v>42500</v>
      </c>
      <c r="B149" s="1">
        <v>42770</v>
      </c>
      <c r="C149" s="1">
        <v>43135</v>
      </c>
      <c r="E149" s="2">
        <f>全价!B149</f>
        <v>91.71739726027397</v>
      </c>
      <c r="F149">
        <f t="shared" si="4"/>
        <v>-7.1</v>
      </c>
      <c r="G149">
        <v>-107.1</v>
      </c>
      <c r="J149" s="1">
        <v>42500</v>
      </c>
      <c r="K149" s="1">
        <v>42546</v>
      </c>
      <c r="L149" s="1">
        <v>42915</v>
      </c>
      <c r="M149" s="1">
        <v>43280</v>
      </c>
      <c r="N149" s="2">
        <f>全价!C149</f>
        <v>100.84205479452055</v>
      </c>
      <c r="O149">
        <v>-8.5</v>
      </c>
      <c r="P149">
        <v>-8.5</v>
      </c>
      <c r="Q149">
        <v>-108.5</v>
      </c>
      <c r="S149" s="1">
        <v>42500</v>
      </c>
      <c r="T149" s="1">
        <v>42659</v>
      </c>
      <c r="U149" s="1">
        <v>43024</v>
      </c>
      <c r="V149" s="1"/>
      <c r="W149" s="2">
        <f>全价!D149</f>
        <v>93.863589041095878</v>
      </c>
      <c r="X149" s="7">
        <v>-7.13</v>
      </c>
      <c r="Y149" s="7">
        <v>-107.13</v>
      </c>
      <c r="Z149" s="7"/>
      <c r="AB149" s="1">
        <v>42500</v>
      </c>
      <c r="AC149" s="1">
        <v>42750</v>
      </c>
      <c r="AD149" s="1"/>
      <c r="AE149" s="1"/>
      <c r="AF149" s="2">
        <f>全价!E149</f>
        <v>98.594657534246579</v>
      </c>
      <c r="AG149">
        <v>-107</v>
      </c>
      <c r="AK149" s="1">
        <v>42500</v>
      </c>
      <c r="AL149" s="1">
        <v>42772</v>
      </c>
      <c r="AM149" s="1"/>
      <c r="AN149" s="2">
        <f>全价!F149</f>
        <v>97.274410958904113</v>
      </c>
      <c r="AO149">
        <v>-106.89</v>
      </c>
    </row>
    <row r="150" spans="1:41" x14ac:dyDescent="0.15">
      <c r="A150" s="1">
        <v>42501</v>
      </c>
      <c r="B150" s="1">
        <v>42770</v>
      </c>
      <c r="C150" s="1">
        <v>43135</v>
      </c>
      <c r="E150" s="2">
        <f>全价!B150</f>
        <v>91.766849315068484</v>
      </c>
      <c r="F150">
        <f t="shared" si="4"/>
        <v>-7.1</v>
      </c>
      <c r="G150">
        <v>-107.1</v>
      </c>
      <c r="J150" s="1">
        <v>42501</v>
      </c>
      <c r="K150" s="1">
        <v>42546</v>
      </c>
      <c r="L150" s="1">
        <v>42915</v>
      </c>
      <c r="M150" s="1">
        <v>43280</v>
      </c>
      <c r="N150" s="2">
        <f>全价!C150</f>
        <v>100.82534246575342</v>
      </c>
      <c r="O150">
        <v>-8.5</v>
      </c>
      <c r="P150">
        <v>-8.5</v>
      </c>
      <c r="Q150">
        <v>-108.5</v>
      </c>
      <c r="S150" s="1">
        <v>42501</v>
      </c>
      <c r="T150" s="1">
        <v>42659</v>
      </c>
      <c r="U150" s="1">
        <v>43024</v>
      </c>
      <c r="V150" s="1"/>
      <c r="W150" s="2">
        <f>全价!D150</f>
        <v>93.883123287671225</v>
      </c>
      <c r="X150" s="7">
        <v>-7.13</v>
      </c>
      <c r="Y150" s="7">
        <v>-107.13</v>
      </c>
      <c r="Z150" s="7"/>
      <c r="AB150" s="1">
        <v>42501</v>
      </c>
      <c r="AC150" s="1">
        <v>42750</v>
      </c>
      <c r="AD150" s="1"/>
      <c r="AE150" s="1"/>
      <c r="AF150" s="2">
        <f>全价!E150</f>
        <v>98.623835616438356</v>
      </c>
      <c r="AG150">
        <v>-107</v>
      </c>
      <c r="AK150" s="1">
        <v>42501</v>
      </c>
      <c r="AL150" s="1">
        <v>42772</v>
      </c>
      <c r="AM150" s="1"/>
      <c r="AN150" s="2">
        <f>全价!F150</f>
        <v>97.353287671232877</v>
      </c>
      <c r="AO150">
        <v>-106.89</v>
      </c>
    </row>
    <row r="151" spans="1:41" x14ac:dyDescent="0.15">
      <c r="A151" s="1">
        <v>42502</v>
      </c>
      <c r="B151" s="1">
        <v>42770</v>
      </c>
      <c r="C151" s="1">
        <v>43135</v>
      </c>
      <c r="E151" s="2">
        <f>全价!B151</f>
        <v>91.736301369863014</v>
      </c>
      <c r="F151">
        <f t="shared" si="4"/>
        <v>-7.1</v>
      </c>
      <c r="G151">
        <v>-107.1</v>
      </c>
      <c r="J151" s="1">
        <v>42502</v>
      </c>
      <c r="K151" s="1">
        <v>42546</v>
      </c>
      <c r="L151" s="1">
        <v>42915</v>
      </c>
      <c r="M151" s="1">
        <v>43280</v>
      </c>
      <c r="N151" s="2">
        <f>全价!C151</f>
        <v>100.71863013698631</v>
      </c>
      <c r="O151">
        <v>-8.5</v>
      </c>
      <c r="P151">
        <v>-8.5</v>
      </c>
      <c r="Q151">
        <v>-108.5</v>
      </c>
      <c r="S151" s="1">
        <v>42502</v>
      </c>
      <c r="T151" s="1">
        <v>42659</v>
      </c>
      <c r="U151" s="1">
        <v>43024</v>
      </c>
      <c r="V151" s="1"/>
      <c r="W151" s="2">
        <f>全价!D151</f>
        <v>93.772657534246576</v>
      </c>
      <c r="X151" s="7">
        <v>-7.13</v>
      </c>
      <c r="Y151" s="7">
        <v>-107.13</v>
      </c>
      <c r="Z151" s="7"/>
      <c r="AB151" s="1">
        <v>42502</v>
      </c>
      <c r="AC151" s="1">
        <v>42750</v>
      </c>
      <c r="AD151" s="1"/>
      <c r="AE151" s="1"/>
      <c r="AF151" s="2">
        <f>全价!E151</f>
        <v>98.583013698630126</v>
      </c>
      <c r="AG151">
        <v>-107</v>
      </c>
      <c r="AK151" s="1">
        <v>42502</v>
      </c>
      <c r="AL151" s="1">
        <v>42772</v>
      </c>
      <c r="AM151" s="1"/>
      <c r="AN151" s="2">
        <f>全价!F151</f>
        <v>97.352164383561657</v>
      </c>
      <c r="AO151">
        <v>-106.89</v>
      </c>
    </row>
    <row r="152" spans="1:41" x14ac:dyDescent="0.15">
      <c r="A152" s="1">
        <v>42503</v>
      </c>
      <c r="B152" s="1">
        <v>42770</v>
      </c>
      <c r="C152" s="1">
        <v>43135</v>
      </c>
      <c r="E152" s="2">
        <f>全价!B152</f>
        <v>90.905753424657533</v>
      </c>
      <c r="F152">
        <f t="shared" si="4"/>
        <v>-7.1</v>
      </c>
      <c r="G152">
        <v>-107.1</v>
      </c>
      <c r="J152" s="1">
        <v>42503</v>
      </c>
      <c r="K152" s="1">
        <v>42546</v>
      </c>
      <c r="L152" s="1">
        <v>42915</v>
      </c>
      <c r="M152" s="1">
        <v>43280</v>
      </c>
      <c r="N152" s="2">
        <f>全价!C152</f>
        <v>99.921917808219177</v>
      </c>
      <c r="O152">
        <v>-8.5</v>
      </c>
      <c r="P152">
        <v>-8.5</v>
      </c>
      <c r="Q152">
        <v>-108.5</v>
      </c>
      <c r="S152" s="1">
        <v>42503</v>
      </c>
      <c r="T152" s="1">
        <v>42659</v>
      </c>
      <c r="U152" s="1">
        <v>43024</v>
      </c>
      <c r="V152" s="1"/>
      <c r="W152" s="2">
        <f>全价!D152</f>
        <v>93.112191780821917</v>
      </c>
      <c r="X152" s="7">
        <v>-7.13</v>
      </c>
      <c r="Y152" s="7">
        <v>-107.13</v>
      </c>
      <c r="Z152" s="7"/>
      <c r="AB152" s="1">
        <v>42503</v>
      </c>
      <c r="AC152" s="1">
        <v>42750</v>
      </c>
      <c r="AD152" s="1"/>
      <c r="AE152" s="1"/>
      <c r="AF152" s="2">
        <f>全价!E152</f>
        <v>98.482191780821921</v>
      </c>
      <c r="AG152">
        <v>-107</v>
      </c>
      <c r="AK152" s="1">
        <v>42503</v>
      </c>
      <c r="AL152" s="1">
        <v>42772</v>
      </c>
      <c r="AM152" s="1"/>
      <c r="AN152" s="2">
        <f>全价!F152</f>
        <v>97.281041095890416</v>
      </c>
      <c r="AO152">
        <v>-106.89</v>
      </c>
    </row>
    <row r="153" spans="1:41" x14ac:dyDescent="0.15">
      <c r="A153" s="1">
        <v>42506</v>
      </c>
      <c r="B153" s="1">
        <v>42770</v>
      </c>
      <c r="C153" s="1">
        <v>43135</v>
      </c>
      <c r="E153" s="2">
        <f>全价!B153</f>
        <v>91.064109589041095</v>
      </c>
      <c r="F153">
        <f t="shared" si="4"/>
        <v>-7.1</v>
      </c>
      <c r="G153">
        <v>-107.1</v>
      </c>
      <c r="J153" s="1">
        <v>42506</v>
      </c>
      <c r="K153" s="1">
        <v>42546</v>
      </c>
      <c r="L153" s="1">
        <v>42915</v>
      </c>
      <c r="M153" s="1">
        <v>43280</v>
      </c>
      <c r="N153" s="2">
        <f>全价!C153</f>
        <v>99.571780821917812</v>
      </c>
      <c r="O153">
        <v>-8.5</v>
      </c>
      <c r="P153">
        <v>-8.5</v>
      </c>
      <c r="Q153">
        <v>-108.5</v>
      </c>
      <c r="S153" s="1">
        <v>42506</v>
      </c>
      <c r="T153" s="1">
        <v>42659</v>
      </c>
      <c r="U153" s="1">
        <v>43024</v>
      </c>
      <c r="V153" s="1"/>
      <c r="W153" s="2">
        <f>全价!D153</f>
        <v>93.250794520547956</v>
      </c>
      <c r="X153" s="7">
        <v>-7.13</v>
      </c>
      <c r="Y153" s="7">
        <v>-107.13</v>
      </c>
      <c r="Z153" s="7"/>
      <c r="AB153" s="1">
        <v>42506</v>
      </c>
      <c r="AC153" s="1">
        <v>42750</v>
      </c>
      <c r="AD153" s="1"/>
      <c r="AE153" s="1"/>
      <c r="AF153" s="2">
        <f>全价!E153</f>
        <v>98.679726027397265</v>
      </c>
      <c r="AG153">
        <v>-107</v>
      </c>
      <c r="AK153" s="1">
        <v>42506</v>
      </c>
      <c r="AL153" s="1">
        <v>42772</v>
      </c>
      <c r="AM153" s="1"/>
      <c r="AN153" s="2">
        <f>全价!F153</f>
        <v>97.487671232876707</v>
      </c>
      <c r="AO153">
        <v>-106.89</v>
      </c>
    </row>
    <row r="154" spans="1:41" x14ac:dyDescent="0.15">
      <c r="A154" s="1">
        <v>42507</v>
      </c>
      <c r="B154" s="1">
        <v>42770</v>
      </c>
      <c r="C154" s="1">
        <v>43135</v>
      </c>
      <c r="E154" s="2">
        <f>全价!B154</f>
        <v>90.953561643835613</v>
      </c>
      <c r="F154">
        <f t="shared" si="4"/>
        <v>-7.1</v>
      </c>
      <c r="G154">
        <v>-107.1</v>
      </c>
      <c r="J154" s="1">
        <v>42507</v>
      </c>
      <c r="K154" s="1">
        <v>42546</v>
      </c>
      <c r="L154" s="1">
        <v>42915</v>
      </c>
      <c r="M154" s="1">
        <v>43280</v>
      </c>
      <c r="N154" s="2">
        <f>全价!C154</f>
        <v>99.325068493150681</v>
      </c>
      <c r="O154">
        <v>-8.5</v>
      </c>
      <c r="P154">
        <v>-8.5</v>
      </c>
      <c r="Q154">
        <v>-108.5</v>
      </c>
      <c r="S154" s="1">
        <v>42507</v>
      </c>
      <c r="T154" s="1">
        <v>42659</v>
      </c>
      <c r="U154" s="1">
        <v>43024</v>
      </c>
      <c r="V154" s="1"/>
      <c r="W154" s="2">
        <f>全价!D154</f>
        <v>93.380328767123288</v>
      </c>
      <c r="X154" s="7">
        <v>-7.13</v>
      </c>
      <c r="Y154" s="7">
        <v>-107.13</v>
      </c>
      <c r="Z154" s="7"/>
      <c r="AB154" s="1">
        <v>42507</v>
      </c>
      <c r="AC154" s="1">
        <v>42750</v>
      </c>
      <c r="AD154" s="1"/>
      <c r="AE154" s="1"/>
      <c r="AF154" s="2">
        <f>全价!E154</f>
        <v>98.758904109589054</v>
      </c>
      <c r="AG154">
        <v>-107</v>
      </c>
      <c r="AK154" s="1">
        <v>42507</v>
      </c>
      <c r="AL154" s="1">
        <v>42772</v>
      </c>
      <c r="AM154" s="1"/>
      <c r="AN154" s="2">
        <f>全价!F154</f>
        <v>97.55654794520548</v>
      </c>
      <c r="AO154">
        <v>-106.89</v>
      </c>
    </row>
    <row r="155" spans="1:41" x14ac:dyDescent="0.15">
      <c r="A155" s="1">
        <v>42508</v>
      </c>
      <c r="B155" s="1">
        <v>42770</v>
      </c>
      <c r="C155" s="1">
        <v>43135</v>
      </c>
      <c r="E155" s="2">
        <f>全价!B155</f>
        <v>90.523013698630137</v>
      </c>
      <c r="F155">
        <f t="shared" si="4"/>
        <v>-7.1</v>
      </c>
      <c r="G155">
        <v>-107.1</v>
      </c>
      <c r="J155" s="1">
        <v>42508</v>
      </c>
      <c r="K155" s="1">
        <v>42546</v>
      </c>
      <c r="L155" s="1">
        <v>42915</v>
      </c>
      <c r="M155" s="1">
        <v>43280</v>
      </c>
      <c r="N155" s="2">
        <f>全价!C155</f>
        <v>99.338356164383569</v>
      </c>
      <c r="O155">
        <v>-8.5</v>
      </c>
      <c r="P155">
        <v>-8.5</v>
      </c>
      <c r="Q155">
        <v>-108.5</v>
      </c>
      <c r="S155" s="1">
        <v>42508</v>
      </c>
      <c r="T155" s="1">
        <v>42659</v>
      </c>
      <c r="U155" s="1">
        <v>43024</v>
      </c>
      <c r="V155" s="1"/>
      <c r="W155" s="2">
        <f>全价!D155</f>
        <v>93.039863013698636</v>
      </c>
      <c r="X155" s="7">
        <v>-7.13</v>
      </c>
      <c r="Y155" s="7">
        <v>-107.13</v>
      </c>
      <c r="Z155" s="7"/>
      <c r="AB155" s="1">
        <v>42508</v>
      </c>
      <c r="AC155" s="1">
        <v>42750</v>
      </c>
      <c r="AD155" s="1"/>
      <c r="AE155" s="1"/>
      <c r="AF155" s="2">
        <f>全价!E155</f>
        <v>98.808082191780827</v>
      </c>
      <c r="AG155">
        <v>-107</v>
      </c>
      <c r="AK155" s="1">
        <v>42508</v>
      </c>
      <c r="AL155" s="1">
        <v>42772</v>
      </c>
      <c r="AM155" s="1"/>
      <c r="AN155" s="2">
        <f>全价!F155</f>
        <v>97.595424657534252</v>
      </c>
      <c r="AO155">
        <v>-106.89</v>
      </c>
    </row>
    <row r="156" spans="1:41" x14ac:dyDescent="0.15">
      <c r="A156" s="1">
        <v>42509</v>
      </c>
      <c r="B156" s="1">
        <v>42770</v>
      </c>
      <c r="C156" s="1">
        <v>43135</v>
      </c>
      <c r="E156" s="2">
        <f>全价!B156</f>
        <v>90.332465753424657</v>
      </c>
      <c r="F156">
        <f t="shared" si="4"/>
        <v>-7.1</v>
      </c>
      <c r="G156">
        <v>-107.1</v>
      </c>
      <c r="J156" s="1">
        <v>42509</v>
      </c>
      <c r="K156" s="1">
        <v>42546</v>
      </c>
      <c r="L156" s="1">
        <v>42915</v>
      </c>
      <c r="M156" s="1">
        <v>43280</v>
      </c>
      <c r="N156" s="2">
        <f>全价!C156</f>
        <v>99.341643835616452</v>
      </c>
      <c r="O156">
        <v>-8.5</v>
      </c>
      <c r="P156">
        <v>-8.5</v>
      </c>
      <c r="Q156">
        <v>-108.5</v>
      </c>
      <c r="S156" s="1">
        <v>42509</v>
      </c>
      <c r="T156" s="1">
        <v>42659</v>
      </c>
      <c r="U156" s="1">
        <v>43024</v>
      </c>
      <c r="V156" s="1"/>
      <c r="W156" s="2">
        <f>全价!D156</f>
        <v>92.969397260273979</v>
      </c>
      <c r="X156" s="7">
        <v>-7.13</v>
      </c>
      <c r="Y156" s="7">
        <v>-107.13</v>
      </c>
      <c r="Z156" s="7"/>
      <c r="AB156" s="1">
        <v>42509</v>
      </c>
      <c r="AC156" s="1">
        <v>42750</v>
      </c>
      <c r="AD156" s="1"/>
      <c r="AE156" s="1"/>
      <c r="AF156" s="2">
        <f>全价!E156</f>
        <v>98.907260273972611</v>
      </c>
      <c r="AG156">
        <v>-107</v>
      </c>
      <c r="AK156" s="1">
        <v>42509</v>
      </c>
      <c r="AL156" s="1">
        <v>42772</v>
      </c>
      <c r="AM156" s="1"/>
      <c r="AN156" s="2">
        <f>全价!F156</f>
        <v>97.774301369863011</v>
      </c>
      <c r="AO156">
        <v>-106.89</v>
      </c>
    </row>
    <row r="157" spans="1:41" x14ac:dyDescent="0.15">
      <c r="A157" s="1">
        <v>42510</v>
      </c>
      <c r="B157" s="1">
        <v>42770</v>
      </c>
      <c r="C157" s="1">
        <v>43135</v>
      </c>
      <c r="E157" s="2">
        <f>全价!B157</f>
        <v>89.941917808219173</v>
      </c>
      <c r="F157">
        <f t="shared" si="4"/>
        <v>-7.1</v>
      </c>
      <c r="G157">
        <v>-107.1</v>
      </c>
      <c r="J157" s="1">
        <v>42510</v>
      </c>
      <c r="K157" s="1">
        <v>42546</v>
      </c>
      <c r="L157" s="1">
        <v>42915</v>
      </c>
      <c r="M157" s="1">
        <v>43280</v>
      </c>
      <c r="N157" s="2">
        <f>全价!C157</f>
        <v>99.284931506849304</v>
      </c>
      <c r="O157">
        <v>-8.5</v>
      </c>
      <c r="P157">
        <v>-8.5</v>
      </c>
      <c r="Q157">
        <v>-108.5</v>
      </c>
      <c r="S157" s="1">
        <v>42510</v>
      </c>
      <c r="T157" s="1">
        <v>42659</v>
      </c>
      <c r="U157" s="1">
        <v>43024</v>
      </c>
      <c r="V157" s="1"/>
      <c r="W157" s="2">
        <f>全价!D157</f>
        <v>92.708931506849311</v>
      </c>
      <c r="X157" s="7">
        <v>-7.13</v>
      </c>
      <c r="Y157" s="7">
        <v>-107.13</v>
      </c>
      <c r="Z157" s="7"/>
      <c r="AB157" s="1">
        <v>42510</v>
      </c>
      <c r="AC157" s="1">
        <v>42750</v>
      </c>
      <c r="AD157" s="1"/>
      <c r="AE157" s="1"/>
      <c r="AF157" s="2">
        <f>全价!E157</f>
        <v>98.956438356164384</v>
      </c>
      <c r="AG157">
        <v>-107</v>
      </c>
      <c r="AK157" s="1">
        <v>42510</v>
      </c>
      <c r="AL157" s="1">
        <v>42772</v>
      </c>
      <c r="AM157" s="1"/>
      <c r="AN157" s="2">
        <f>全价!F157</f>
        <v>97.723178082191779</v>
      </c>
      <c r="AO157">
        <v>-106.89</v>
      </c>
    </row>
    <row r="158" spans="1:41" x14ac:dyDescent="0.15">
      <c r="A158" s="1">
        <v>42513</v>
      </c>
      <c r="B158" s="1">
        <v>42770</v>
      </c>
      <c r="C158" s="1">
        <v>43135</v>
      </c>
      <c r="E158" s="2">
        <f>全价!B158</f>
        <v>89.140273972602728</v>
      </c>
      <c r="F158">
        <f t="shared" si="4"/>
        <v>-7.1</v>
      </c>
      <c r="G158">
        <v>-107.1</v>
      </c>
      <c r="J158" s="1">
        <v>42513</v>
      </c>
      <c r="K158" s="1">
        <v>42546</v>
      </c>
      <c r="L158" s="1">
        <v>42915</v>
      </c>
      <c r="M158" s="1">
        <v>43280</v>
      </c>
      <c r="N158" s="2">
        <f>全价!C158</f>
        <v>99.73479452054795</v>
      </c>
      <c r="O158">
        <v>-8.5</v>
      </c>
      <c r="P158">
        <v>-8.5</v>
      </c>
      <c r="Q158">
        <v>-108.5</v>
      </c>
      <c r="S158" s="1">
        <v>42513</v>
      </c>
      <c r="T158" s="1">
        <v>42659</v>
      </c>
      <c r="U158" s="1">
        <v>43024</v>
      </c>
      <c r="V158" s="1"/>
      <c r="W158" s="2">
        <f>全价!D158</f>
        <v>92.347534246575336</v>
      </c>
      <c r="X158" s="7">
        <v>-7.13</v>
      </c>
      <c r="Y158" s="7">
        <v>-107.13</v>
      </c>
      <c r="Z158" s="7"/>
      <c r="AB158" s="1">
        <v>42513</v>
      </c>
      <c r="AC158" s="1">
        <v>42750</v>
      </c>
      <c r="AD158" s="1"/>
      <c r="AE158" s="1"/>
      <c r="AF158" s="2">
        <f>全价!E158</f>
        <v>98.873972602739727</v>
      </c>
      <c r="AG158">
        <v>-107</v>
      </c>
      <c r="AK158" s="1">
        <v>42513</v>
      </c>
      <c r="AL158" s="1">
        <v>42772</v>
      </c>
      <c r="AM158" s="1"/>
      <c r="AN158" s="2">
        <f>全价!F158</f>
        <v>97.579808219178091</v>
      </c>
      <c r="AO158">
        <v>-106.89</v>
      </c>
    </row>
    <row r="159" spans="1:41" x14ac:dyDescent="0.15">
      <c r="A159" s="1">
        <v>42514</v>
      </c>
      <c r="B159" s="1">
        <v>42770</v>
      </c>
      <c r="C159" s="1">
        <v>43135</v>
      </c>
      <c r="E159" s="2">
        <f>全价!B159</f>
        <v>88.589726027397262</v>
      </c>
      <c r="F159">
        <f t="shared" si="4"/>
        <v>-7.1</v>
      </c>
      <c r="G159">
        <v>-107.1</v>
      </c>
      <c r="J159" s="1">
        <v>42514</v>
      </c>
      <c r="K159" s="1">
        <v>42546</v>
      </c>
      <c r="L159" s="1">
        <v>42915</v>
      </c>
      <c r="M159" s="1">
        <v>43280</v>
      </c>
      <c r="N159" s="2">
        <f>全价!C159</f>
        <v>99.548082191780821</v>
      </c>
      <c r="O159">
        <v>-8.5</v>
      </c>
      <c r="P159">
        <v>-8.5</v>
      </c>
      <c r="Q159">
        <v>-108.5</v>
      </c>
      <c r="S159" s="1">
        <v>42514</v>
      </c>
      <c r="T159" s="1">
        <v>42659</v>
      </c>
      <c r="U159" s="1">
        <v>43024</v>
      </c>
      <c r="V159" s="1"/>
      <c r="W159" s="2">
        <f>全价!D159</f>
        <v>91.737068493150687</v>
      </c>
      <c r="X159" s="7">
        <v>-7.13</v>
      </c>
      <c r="Y159" s="7">
        <v>-107.13</v>
      </c>
      <c r="Z159" s="7"/>
      <c r="AB159" s="1">
        <v>42514</v>
      </c>
      <c r="AC159" s="1">
        <v>42750</v>
      </c>
      <c r="AD159" s="1"/>
      <c r="AE159" s="1"/>
      <c r="AF159" s="2">
        <f>全价!E159</f>
        <v>98.763150684931503</v>
      </c>
      <c r="AG159">
        <v>-107</v>
      </c>
      <c r="AK159" s="1">
        <v>42514</v>
      </c>
      <c r="AL159" s="1">
        <v>42772</v>
      </c>
      <c r="AM159" s="1"/>
      <c r="AN159" s="2">
        <f>全价!F159</f>
        <v>97.378684931506854</v>
      </c>
      <c r="AO159">
        <v>-106.89</v>
      </c>
    </row>
    <row r="160" spans="1:41" x14ac:dyDescent="0.15">
      <c r="A160" s="1">
        <v>42515</v>
      </c>
      <c r="B160" s="1">
        <v>42770</v>
      </c>
      <c r="C160" s="1">
        <v>43135</v>
      </c>
      <c r="E160" s="2">
        <f>全价!B160</f>
        <v>89.459178082191784</v>
      </c>
      <c r="F160">
        <f t="shared" si="4"/>
        <v>-7.1</v>
      </c>
      <c r="G160">
        <v>-107.1</v>
      </c>
      <c r="J160" s="1">
        <v>42515</v>
      </c>
      <c r="K160" s="1">
        <v>42546</v>
      </c>
      <c r="L160" s="1">
        <v>42915</v>
      </c>
      <c r="M160" s="1">
        <v>43280</v>
      </c>
      <c r="N160" s="2">
        <f>全价!C160</f>
        <v>99.361369863013707</v>
      </c>
      <c r="O160">
        <v>-8.5</v>
      </c>
      <c r="P160">
        <v>-8.5</v>
      </c>
      <c r="Q160">
        <v>-108.5</v>
      </c>
      <c r="S160" s="1">
        <v>42515</v>
      </c>
      <c r="T160" s="1">
        <v>42659</v>
      </c>
      <c r="U160" s="1">
        <v>43024</v>
      </c>
      <c r="V160" s="1"/>
      <c r="W160" s="2">
        <f>全价!D160</f>
        <v>92.206602739726037</v>
      </c>
      <c r="X160" s="7">
        <v>-7.13</v>
      </c>
      <c r="Y160" s="7">
        <v>-107.13</v>
      </c>
      <c r="Z160" s="7"/>
      <c r="AB160" s="1">
        <v>42515</v>
      </c>
      <c r="AC160" s="1">
        <v>42750</v>
      </c>
      <c r="AD160" s="1"/>
      <c r="AE160" s="1"/>
      <c r="AF160" s="2">
        <f>全价!E160</f>
        <v>98.882328767123298</v>
      </c>
      <c r="AG160">
        <v>-107</v>
      </c>
      <c r="AK160" s="1">
        <v>42515</v>
      </c>
      <c r="AL160" s="1">
        <v>42772</v>
      </c>
      <c r="AM160" s="1"/>
      <c r="AN160" s="2">
        <f>全价!F160</f>
        <v>97.487561643835619</v>
      </c>
      <c r="AO160">
        <v>-106.89</v>
      </c>
    </row>
    <row r="161" spans="1:41" x14ac:dyDescent="0.15">
      <c r="A161" s="1">
        <v>42516</v>
      </c>
      <c r="B161" s="1">
        <v>42770</v>
      </c>
      <c r="C161" s="1">
        <v>43135</v>
      </c>
      <c r="E161" s="2">
        <f>全价!B161</f>
        <v>89.1786301369863</v>
      </c>
      <c r="F161">
        <f t="shared" si="4"/>
        <v>-7.1</v>
      </c>
      <c r="G161">
        <v>-107.1</v>
      </c>
      <c r="J161" s="1">
        <v>42516</v>
      </c>
      <c r="K161" s="1">
        <v>42546</v>
      </c>
      <c r="L161" s="1">
        <v>42915</v>
      </c>
      <c r="M161" s="1">
        <v>43280</v>
      </c>
      <c r="N161" s="2">
        <f>全价!C161</f>
        <v>99.394657534246562</v>
      </c>
      <c r="O161">
        <v>-8.5</v>
      </c>
      <c r="P161">
        <v>-8.5</v>
      </c>
      <c r="Q161">
        <v>-108.5</v>
      </c>
      <c r="S161" s="1">
        <v>42516</v>
      </c>
      <c r="T161" s="1">
        <v>42659</v>
      </c>
      <c r="U161" s="1">
        <v>43024</v>
      </c>
      <c r="V161" s="1"/>
      <c r="W161" s="2">
        <f>全价!D161</f>
        <v>92.296136986301363</v>
      </c>
      <c r="X161" s="7">
        <v>-7.13</v>
      </c>
      <c r="Y161" s="7">
        <v>-107.13</v>
      </c>
      <c r="Z161" s="7"/>
      <c r="AB161" s="1">
        <v>42516</v>
      </c>
      <c r="AC161" s="1">
        <v>42750</v>
      </c>
      <c r="AD161" s="1"/>
      <c r="AE161" s="1"/>
      <c r="AF161" s="2">
        <f>全价!E161</f>
        <v>98.991506849315059</v>
      </c>
      <c r="AG161">
        <v>-107</v>
      </c>
      <c r="AK161" s="1">
        <v>42516</v>
      </c>
      <c r="AL161" s="1">
        <v>42772</v>
      </c>
      <c r="AM161" s="1"/>
      <c r="AN161" s="2">
        <f>全价!F161</f>
        <v>97.49643835616439</v>
      </c>
      <c r="AO161">
        <v>-106.89</v>
      </c>
    </row>
    <row r="162" spans="1:41" x14ac:dyDescent="0.15">
      <c r="A162" s="1">
        <v>42517</v>
      </c>
      <c r="B162" s="1">
        <v>42770</v>
      </c>
      <c r="C162" s="1">
        <v>43135</v>
      </c>
      <c r="E162" s="2">
        <f>全价!B162</f>
        <v>89.498082191780824</v>
      </c>
      <c r="F162">
        <f t="shared" si="4"/>
        <v>-7.1</v>
      </c>
      <c r="G162">
        <v>-107.1</v>
      </c>
      <c r="J162" s="1">
        <v>42517</v>
      </c>
      <c r="K162" s="1">
        <v>42546</v>
      </c>
      <c r="L162" s="1">
        <v>42915</v>
      </c>
      <c r="M162" s="1">
        <v>43280</v>
      </c>
      <c r="N162" s="2">
        <f>全价!C162</f>
        <v>99.197945205479442</v>
      </c>
      <c r="O162">
        <v>-8.5</v>
      </c>
      <c r="P162">
        <v>-8.5</v>
      </c>
      <c r="Q162">
        <v>-108.5</v>
      </c>
      <c r="S162" s="1">
        <v>42517</v>
      </c>
      <c r="T162" s="1">
        <v>42659</v>
      </c>
      <c r="U162" s="1">
        <v>43024</v>
      </c>
      <c r="V162" s="1"/>
      <c r="W162" s="2">
        <f>全价!D162</f>
        <v>92.695671232876705</v>
      </c>
      <c r="X162" s="7">
        <v>-7.13</v>
      </c>
      <c r="Y162" s="7">
        <v>-107.13</v>
      </c>
      <c r="Z162" s="7"/>
      <c r="AB162" s="1">
        <v>42517</v>
      </c>
      <c r="AC162" s="1">
        <v>42750</v>
      </c>
      <c r="AD162" s="1"/>
      <c r="AE162" s="1"/>
      <c r="AF162" s="2">
        <f>全价!E162</f>
        <v>99.290684931506846</v>
      </c>
      <c r="AG162">
        <v>-107</v>
      </c>
      <c r="AK162" s="1">
        <v>42517</v>
      </c>
      <c r="AL162" s="1">
        <v>42772</v>
      </c>
      <c r="AM162" s="1"/>
      <c r="AN162" s="2">
        <f>全价!F162</f>
        <v>97.965315068493155</v>
      </c>
      <c r="AO162">
        <v>-106.89</v>
      </c>
    </row>
    <row r="163" spans="1:41" x14ac:dyDescent="0.15">
      <c r="A163" s="1">
        <v>42520</v>
      </c>
      <c r="B163" s="1">
        <v>42770</v>
      </c>
      <c r="C163" s="1">
        <v>43135</v>
      </c>
      <c r="E163" s="2">
        <f>全价!B163</f>
        <v>89.436438356164388</v>
      </c>
      <c r="F163">
        <f t="shared" si="4"/>
        <v>-7.1</v>
      </c>
      <c r="G163">
        <v>-107.1</v>
      </c>
      <c r="J163" s="1">
        <v>42520</v>
      </c>
      <c r="K163" s="1">
        <v>42546</v>
      </c>
      <c r="L163" s="1">
        <v>42915</v>
      </c>
      <c r="M163" s="1">
        <v>43280</v>
      </c>
      <c r="N163" s="2">
        <f>全价!C163</f>
        <v>99.307808219178085</v>
      </c>
      <c r="O163">
        <v>-8.5</v>
      </c>
      <c r="P163">
        <v>-8.5</v>
      </c>
      <c r="Q163">
        <v>-108.5</v>
      </c>
      <c r="S163" s="1">
        <v>42520</v>
      </c>
      <c r="T163" s="1">
        <v>42659</v>
      </c>
      <c r="U163" s="1">
        <v>43024</v>
      </c>
      <c r="V163" s="1"/>
      <c r="W163" s="2">
        <f>全价!D163</f>
        <v>92.684273972602739</v>
      </c>
      <c r="X163" s="7">
        <v>-7.13</v>
      </c>
      <c r="Y163" s="7">
        <v>-107.13</v>
      </c>
      <c r="Z163" s="7"/>
      <c r="AB163" s="1">
        <v>42520</v>
      </c>
      <c r="AC163" s="1">
        <v>42750</v>
      </c>
      <c r="AD163" s="1"/>
      <c r="AE163" s="1"/>
      <c r="AF163" s="2">
        <f>全价!E163</f>
        <v>99.358219178082194</v>
      </c>
      <c r="AG163">
        <v>-107</v>
      </c>
      <c r="AK163" s="1">
        <v>42520</v>
      </c>
      <c r="AL163" s="1">
        <v>42772</v>
      </c>
      <c r="AM163" s="1"/>
      <c r="AN163" s="2">
        <f>全价!F163</f>
        <v>97.961945205479452</v>
      </c>
      <c r="AO163">
        <v>-106.89</v>
      </c>
    </row>
    <row r="164" spans="1:41" x14ac:dyDescent="0.15">
      <c r="A164" s="1">
        <v>42521</v>
      </c>
      <c r="B164" s="1">
        <v>42770</v>
      </c>
      <c r="C164" s="1">
        <v>43135</v>
      </c>
      <c r="E164" s="2">
        <f>全价!B164</f>
        <v>88.955890410958915</v>
      </c>
      <c r="F164">
        <f t="shared" si="4"/>
        <v>-7.1</v>
      </c>
      <c r="G164">
        <v>-107.1</v>
      </c>
      <c r="J164" s="1">
        <v>42521</v>
      </c>
      <c r="K164" s="1">
        <v>42546</v>
      </c>
      <c r="L164" s="1">
        <v>42915</v>
      </c>
      <c r="M164" s="1">
        <v>43280</v>
      </c>
      <c r="N164" s="2">
        <f>全价!C164</f>
        <v>99.321095890410959</v>
      </c>
      <c r="O164">
        <v>-8.5</v>
      </c>
      <c r="P164">
        <v>-8.5</v>
      </c>
      <c r="Q164">
        <v>-108.5</v>
      </c>
      <c r="S164" s="1">
        <v>42521</v>
      </c>
      <c r="T164" s="1">
        <v>42659</v>
      </c>
      <c r="U164" s="1">
        <v>43024</v>
      </c>
      <c r="V164" s="1"/>
      <c r="W164" s="2">
        <f>全价!D164</f>
        <v>92.543808219178089</v>
      </c>
      <c r="X164" s="7">
        <v>-7.13</v>
      </c>
      <c r="Y164" s="7">
        <v>-107.13</v>
      </c>
      <c r="Z164" s="7"/>
      <c r="AB164" s="1">
        <v>42521</v>
      </c>
      <c r="AC164" s="1">
        <v>42750</v>
      </c>
      <c r="AD164" s="1"/>
      <c r="AE164" s="1"/>
      <c r="AF164" s="2">
        <f>全价!E164</f>
        <v>99.287397260273963</v>
      </c>
      <c r="AG164">
        <v>-107</v>
      </c>
      <c r="AK164" s="1">
        <v>42521</v>
      </c>
      <c r="AL164" s="1">
        <v>42772</v>
      </c>
      <c r="AM164" s="1"/>
      <c r="AN164" s="2">
        <f>全价!F164</f>
        <v>97.890821917808225</v>
      </c>
      <c r="AO164">
        <v>-106.89</v>
      </c>
    </row>
    <row r="165" spans="1:41" x14ac:dyDescent="0.15">
      <c r="A165" s="1">
        <v>42522</v>
      </c>
      <c r="B165" s="1">
        <v>42770</v>
      </c>
      <c r="C165" s="1">
        <v>43135</v>
      </c>
      <c r="E165" s="2">
        <f>全价!B165</f>
        <v>88.985342465753419</v>
      </c>
      <c r="F165">
        <f t="shared" si="4"/>
        <v>-7.1</v>
      </c>
      <c r="G165">
        <v>-107.1</v>
      </c>
      <c r="J165" s="1">
        <v>42522</v>
      </c>
      <c r="K165" s="1">
        <v>42546</v>
      </c>
      <c r="L165" s="1">
        <v>42915</v>
      </c>
      <c r="M165" s="1">
        <v>43280</v>
      </c>
      <c r="N165" s="2">
        <f>全价!C165</f>
        <v>99.344383561643838</v>
      </c>
      <c r="O165">
        <v>-8.5</v>
      </c>
      <c r="P165">
        <v>-8.5</v>
      </c>
      <c r="Q165">
        <v>-108.5</v>
      </c>
      <c r="S165" s="1">
        <v>42522</v>
      </c>
      <c r="T165" s="1">
        <v>42659</v>
      </c>
      <c r="U165" s="1">
        <v>43024</v>
      </c>
      <c r="V165" s="1"/>
      <c r="W165" s="2">
        <f>全价!D165</f>
        <v>92.303342465753417</v>
      </c>
      <c r="X165" s="7">
        <v>-7.13</v>
      </c>
      <c r="Y165" s="7">
        <v>-107.13</v>
      </c>
      <c r="Z165" s="7"/>
      <c r="AB165" s="1">
        <v>42522</v>
      </c>
      <c r="AC165" s="1">
        <v>42750</v>
      </c>
      <c r="AD165" s="1"/>
      <c r="AE165" s="1"/>
      <c r="AF165" s="2">
        <f>全价!E165</f>
        <v>99.326575342465759</v>
      </c>
      <c r="AG165">
        <v>-107</v>
      </c>
      <c r="AK165" s="1">
        <v>42522</v>
      </c>
      <c r="AL165" s="1">
        <v>42772</v>
      </c>
      <c r="AM165" s="1"/>
      <c r="AN165" s="2">
        <f>全价!F165</f>
        <v>97.839698630136994</v>
      </c>
      <c r="AO165">
        <v>-106.89</v>
      </c>
    </row>
    <row r="166" spans="1:41" x14ac:dyDescent="0.15">
      <c r="A166" s="1">
        <v>42523</v>
      </c>
      <c r="B166" s="1">
        <v>42770</v>
      </c>
      <c r="C166" s="1">
        <v>43135</v>
      </c>
      <c r="E166" s="2">
        <f>全价!B166</f>
        <v>89.014794520547952</v>
      </c>
      <c r="F166">
        <f t="shared" si="4"/>
        <v>-7.1</v>
      </c>
      <c r="G166">
        <v>-107.1</v>
      </c>
      <c r="J166" s="1">
        <v>42523</v>
      </c>
      <c r="K166" s="1">
        <v>42546</v>
      </c>
      <c r="L166" s="1">
        <v>42915</v>
      </c>
      <c r="M166" s="1">
        <v>43280</v>
      </c>
      <c r="N166" s="2">
        <f>全价!C166</f>
        <v>99.317671232876705</v>
      </c>
      <c r="O166">
        <v>-8.5</v>
      </c>
      <c r="P166">
        <v>-8.5</v>
      </c>
      <c r="Q166">
        <v>-108.5</v>
      </c>
      <c r="S166" s="1">
        <v>42523</v>
      </c>
      <c r="T166" s="1">
        <v>42659</v>
      </c>
      <c r="U166" s="1">
        <v>43024</v>
      </c>
      <c r="V166" s="1"/>
      <c r="W166" s="2">
        <f>全价!D166</f>
        <v>92.322876712328764</v>
      </c>
      <c r="X166" s="7">
        <v>-7.13</v>
      </c>
      <c r="Y166" s="7">
        <v>-107.13</v>
      </c>
      <c r="Z166" s="7"/>
      <c r="AB166" s="1">
        <v>42523</v>
      </c>
      <c r="AC166" s="1">
        <v>42750</v>
      </c>
      <c r="AD166" s="1"/>
      <c r="AE166" s="1"/>
      <c r="AF166" s="2">
        <f>全价!E166</f>
        <v>99.305753424657539</v>
      </c>
      <c r="AG166">
        <v>-107</v>
      </c>
      <c r="AK166" s="1">
        <v>42523</v>
      </c>
      <c r="AL166" s="1">
        <v>42772</v>
      </c>
      <c r="AM166" s="1"/>
      <c r="AN166" s="2">
        <f>全价!F166</f>
        <v>97.908575342465753</v>
      </c>
      <c r="AO166">
        <v>-106.89</v>
      </c>
    </row>
    <row r="167" spans="1:41" x14ac:dyDescent="0.15">
      <c r="A167" s="1">
        <v>42524</v>
      </c>
      <c r="B167" s="1">
        <v>42770</v>
      </c>
      <c r="C167" s="1">
        <v>43135</v>
      </c>
      <c r="E167" s="2">
        <f>全价!B167</f>
        <v>89.364246575342463</v>
      </c>
      <c r="F167">
        <f t="shared" si="4"/>
        <v>-7.1</v>
      </c>
      <c r="G167">
        <v>-107.1</v>
      </c>
      <c r="J167" s="1">
        <v>42524</v>
      </c>
      <c r="K167" s="1">
        <v>42546</v>
      </c>
      <c r="L167" s="1">
        <v>42915</v>
      </c>
      <c r="M167" s="1">
        <v>43280</v>
      </c>
      <c r="N167" s="2">
        <f>全价!C167</f>
        <v>99.310958904109583</v>
      </c>
      <c r="O167">
        <v>-8.5</v>
      </c>
      <c r="P167">
        <v>-8.5</v>
      </c>
      <c r="Q167">
        <v>-108.5</v>
      </c>
      <c r="S167" s="1">
        <v>42524</v>
      </c>
      <c r="T167" s="1">
        <v>42659</v>
      </c>
      <c r="U167" s="1">
        <v>43024</v>
      </c>
      <c r="V167" s="1"/>
      <c r="W167" s="2">
        <f>全价!D167</f>
        <v>92.422410958904109</v>
      </c>
      <c r="X167" s="7">
        <v>-7.13</v>
      </c>
      <c r="Y167" s="7">
        <v>-107.13</v>
      </c>
      <c r="Z167" s="7"/>
      <c r="AB167" s="1">
        <v>42524</v>
      </c>
      <c r="AC167" s="1">
        <v>42750</v>
      </c>
      <c r="AD167" s="1"/>
      <c r="AE167" s="1"/>
      <c r="AF167" s="2">
        <f>全价!E167</f>
        <v>99.424931506849305</v>
      </c>
      <c r="AG167">
        <v>-107</v>
      </c>
      <c r="AK167" s="1">
        <v>42524</v>
      </c>
      <c r="AL167" s="1">
        <v>42772</v>
      </c>
      <c r="AM167" s="1"/>
      <c r="AN167" s="2">
        <f>全价!F167</f>
        <v>98.047452054794519</v>
      </c>
      <c r="AO167">
        <v>-106.89</v>
      </c>
    </row>
    <row r="168" spans="1:41" x14ac:dyDescent="0.15">
      <c r="A168" s="1">
        <v>42527</v>
      </c>
      <c r="B168" s="1">
        <v>42770</v>
      </c>
      <c r="C168" s="1">
        <v>43135</v>
      </c>
      <c r="E168" s="2">
        <f>全价!B168</f>
        <v>89.432602739726036</v>
      </c>
      <c r="F168">
        <f t="shared" si="4"/>
        <v>-7.1</v>
      </c>
      <c r="G168">
        <v>-107.1</v>
      </c>
      <c r="J168" s="1">
        <v>42527</v>
      </c>
      <c r="K168" s="1">
        <v>42546</v>
      </c>
      <c r="L168" s="1">
        <v>42915</v>
      </c>
      <c r="M168" s="1">
        <v>43280</v>
      </c>
      <c r="N168" s="2">
        <f>全价!C168</f>
        <v>99.330821917808223</v>
      </c>
      <c r="O168">
        <v>-8.5</v>
      </c>
      <c r="P168">
        <v>-8.5</v>
      </c>
      <c r="Q168">
        <v>-108.5</v>
      </c>
      <c r="S168" s="1">
        <v>42527</v>
      </c>
      <c r="T168" s="1">
        <v>42659</v>
      </c>
      <c r="U168" s="1">
        <v>43024</v>
      </c>
      <c r="V168" s="1"/>
      <c r="W168" s="2">
        <f>全价!D168</f>
        <v>92.471013698630145</v>
      </c>
      <c r="X168" s="7">
        <v>-7.13</v>
      </c>
      <c r="Y168" s="7">
        <v>-107.13</v>
      </c>
      <c r="Z168" s="7"/>
      <c r="AB168" s="1">
        <v>42527</v>
      </c>
      <c r="AC168" s="1">
        <v>42750</v>
      </c>
      <c r="AD168" s="1"/>
      <c r="AE168" s="1"/>
      <c r="AF168" s="2">
        <f>全价!E168</f>
        <v>99.452465753424647</v>
      </c>
      <c r="AG168">
        <v>-107</v>
      </c>
      <c r="AK168" s="1">
        <v>42527</v>
      </c>
      <c r="AL168" s="1">
        <v>42772</v>
      </c>
      <c r="AM168" s="1"/>
      <c r="AN168" s="2">
        <f>全价!F168</f>
        <v>98.104082191780819</v>
      </c>
      <c r="AO168">
        <v>-106.89</v>
      </c>
    </row>
    <row r="169" spans="1:41" x14ac:dyDescent="0.15">
      <c r="A169" s="1">
        <v>42528</v>
      </c>
      <c r="B169" s="1">
        <v>42770</v>
      </c>
      <c r="C169" s="1">
        <v>43135</v>
      </c>
      <c r="E169" s="2">
        <f>全价!B169</f>
        <v>89.412054794520543</v>
      </c>
      <c r="F169">
        <f t="shared" si="4"/>
        <v>-7.1</v>
      </c>
      <c r="G169">
        <v>-107.1</v>
      </c>
      <c r="J169" s="1">
        <v>42528</v>
      </c>
      <c r="K169" s="1">
        <v>42546</v>
      </c>
      <c r="L169" s="1">
        <v>42915</v>
      </c>
      <c r="M169" s="1">
        <v>43280</v>
      </c>
      <c r="N169" s="2">
        <f>全价!C169</f>
        <v>99.334109589041105</v>
      </c>
      <c r="O169">
        <v>-8.5</v>
      </c>
      <c r="P169">
        <v>-8.5</v>
      </c>
      <c r="Q169">
        <v>-108.5</v>
      </c>
      <c r="S169" s="1">
        <v>42528</v>
      </c>
      <c r="T169" s="1">
        <v>42659</v>
      </c>
      <c r="U169" s="1">
        <v>43024</v>
      </c>
      <c r="V169" s="1"/>
      <c r="W169" s="2">
        <f>全价!D169</f>
        <v>92.490547945205492</v>
      </c>
      <c r="X169" s="7">
        <v>-7.13</v>
      </c>
      <c r="Y169" s="7">
        <v>-107.13</v>
      </c>
      <c r="Z169" s="7"/>
      <c r="AB169" s="1">
        <v>42528</v>
      </c>
      <c r="AC169" s="1">
        <v>42750</v>
      </c>
      <c r="AD169" s="1"/>
      <c r="AE169" s="1"/>
      <c r="AF169" s="2">
        <f>全价!E169</f>
        <v>99.581643835616433</v>
      </c>
      <c r="AG169">
        <v>-107</v>
      </c>
      <c r="AK169" s="1">
        <v>42528</v>
      </c>
      <c r="AL169" s="1">
        <v>42772</v>
      </c>
      <c r="AM169" s="1"/>
      <c r="AN169" s="2">
        <f>全价!F169</f>
        <v>98.192958904109588</v>
      </c>
      <c r="AO169">
        <v>-106.89</v>
      </c>
    </row>
    <row r="170" spans="1:41" x14ac:dyDescent="0.15">
      <c r="A170" s="1">
        <v>42529</v>
      </c>
      <c r="B170" s="1">
        <v>42770</v>
      </c>
      <c r="C170" s="1">
        <v>43135</v>
      </c>
      <c r="E170" s="2">
        <f>全价!B170</f>
        <v>89.43150684931507</v>
      </c>
      <c r="F170">
        <f t="shared" si="4"/>
        <v>-7.1</v>
      </c>
      <c r="G170">
        <v>-107.1</v>
      </c>
      <c r="J170" s="1">
        <v>42529</v>
      </c>
      <c r="K170" s="1">
        <v>42546</v>
      </c>
      <c r="L170" s="1">
        <v>42915</v>
      </c>
      <c r="M170" s="1">
        <v>43280</v>
      </c>
      <c r="N170" s="2">
        <f>全价!C170</f>
        <v>99.327397260273983</v>
      </c>
      <c r="O170">
        <v>-8.5</v>
      </c>
      <c r="P170">
        <v>-8.5</v>
      </c>
      <c r="Q170">
        <v>-108.5</v>
      </c>
      <c r="S170" s="1">
        <v>42529</v>
      </c>
      <c r="T170" s="1">
        <v>42659</v>
      </c>
      <c r="U170" s="1">
        <v>43024</v>
      </c>
      <c r="V170" s="1"/>
      <c r="W170" s="2">
        <f>全价!D170</f>
        <v>92.540082191780826</v>
      </c>
      <c r="X170" s="7">
        <v>-7.13</v>
      </c>
      <c r="Y170" s="7">
        <v>-107.13</v>
      </c>
      <c r="Z170" s="7"/>
      <c r="AB170" s="1">
        <v>42529</v>
      </c>
      <c r="AC170" s="1">
        <v>42750</v>
      </c>
      <c r="AD170" s="1"/>
      <c r="AE170" s="1"/>
      <c r="AF170" s="2">
        <f>全价!E170</f>
        <v>99.780821917808225</v>
      </c>
      <c r="AG170">
        <v>-107</v>
      </c>
      <c r="AK170" s="1">
        <v>42529</v>
      </c>
      <c r="AL170" s="1">
        <v>42772</v>
      </c>
      <c r="AM170" s="1"/>
      <c r="AN170" s="2">
        <f>全价!F170</f>
        <v>98.36183561643837</v>
      </c>
      <c r="AO170">
        <v>-106.89</v>
      </c>
    </row>
    <row r="171" spans="1:41" x14ac:dyDescent="0.15">
      <c r="A171" s="1">
        <v>42534</v>
      </c>
      <c r="B171" s="1">
        <v>42770</v>
      </c>
      <c r="C171" s="1">
        <v>43135</v>
      </c>
      <c r="E171" s="2">
        <f>全价!B171</f>
        <v>89.488767123287658</v>
      </c>
      <c r="F171">
        <f t="shared" si="4"/>
        <v>-7.1</v>
      </c>
      <c r="G171">
        <v>-107.1</v>
      </c>
      <c r="J171" s="1">
        <v>42534</v>
      </c>
      <c r="K171" s="1">
        <v>42546</v>
      </c>
      <c r="L171" s="1">
        <v>42915</v>
      </c>
      <c r="M171" s="1">
        <v>43280</v>
      </c>
      <c r="N171" s="2">
        <f>全价!C171</f>
        <v>99.35383561643836</v>
      </c>
      <c r="O171">
        <v>-8.5</v>
      </c>
      <c r="P171">
        <v>-8.5</v>
      </c>
      <c r="Q171">
        <v>-108.5</v>
      </c>
      <c r="S171" s="1">
        <v>42534</v>
      </c>
      <c r="T171" s="1">
        <v>42659</v>
      </c>
      <c r="U171" s="1">
        <v>43024</v>
      </c>
      <c r="V171" s="1"/>
      <c r="W171" s="2">
        <f>全价!D171</f>
        <v>92.59775342465754</v>
      </c>
      <c r="X171" s="7">
        <v>-7.13</v>
      </c>
      <c r="Y171" s="7">
        <v>-107.13</v>
      </c>
      <c r="Z171" s="7"/>
      <c r="AB171" s="1">
        <v>42534</v>
      </c>
      <c r="AC171" s="1">
        <v>42750</v>
      </c>
      <c r="AD171" s="1"/>
      <c r="AE171" s="1"/>
      <c r="AF171" s="2">
        <f>全价!E171</f>
        <v>100.17671232876712</v>
      </c>
      <c r="AG171">
        <v>-107</v>
      </c>
      <c r="AK171" s="1">
        <v>42534</v>
      </c>
      <c r="AL171" s="1">
        <v>42772</v>
      </c>
      <c r="AM171" s="1"/>
      <c r="AN171" s="2">
        <f>全价!F171</f>
        <v>98.566219178082193</v>
      </c>
      <c r="AO171">
        <v>-106.89</v>
      </c>
    </row>
    <row r="172" spans="1:41" x14ac:dyDescent="0.15">
      <c r="A172" s="1">
        <v>42535</v>
      </c>
      <c r="B172" s="1">
        <v>42770</v>
      </c>
      <c r="C172" s="1">
        <v>43135</v>
      </c>
      <c r="E172" s="2">
        <f>全价!B172</f>
        <v>89.498219178082195</v>
      </c>
      <c r="F172">
        <f t="shared" si="4"/>
        <v>-7.1</v>
      </c>
      <c r="G172">
        <v>-107.1</v>
      </c>
      <c r="J172" s="1">
        <v>42535</v>
      </c>
      <c r="K172" s="1">
        <v>42546</v>
      </c>
      <c r="L172" s="1">
        <v>42915</v>
      </c>
      <c r="M172" s="1">
        <v>43280</v>
      </c>
      <c r="N172" s="2">
        <f>全价!C172</f>
        <v>99.287123287671236</v>
      </c>
      <c r="O172">
        <v>-8.5</v>
      </c>
      <c r="P172">
        <v>-8.5</v>
      </c>
      <c r="Q172">
        <v>-108.5</v>
      </c>
      <c r="S172" s="1">
        <v>42535</v>
      </c>
      <c r="T172" s="1">
        <v>42659</v>
      </c>
      <c r="U172" s="1">
        <v>43024</v>
      </c>
      <c r="V172" s="1"/>
      <c r="W172" s="2">
        <f>全价!D172</f>
        <v>92.637287671232869</v>
      </c>
      <c r="X172" s="7">
        <v>-7.13</v>
      </c>
      <c r="Y172" s="7">
        <v>-107.13</v>
      </c>
      <c r="Z172" s="7"/>
      <c r="AB172" s="1">
        <v>42535</v>
      </c>
      <c r="AC172" s="1">
        <v>42750</v>
      </c>
      <c r="AD172" s="1"/>
      <c r="AE172" s="1"/>
      <c r="AF172" s="2">
        <f>全价!E172</f>
        <v>100.21589041095889</v>
      </c>
      <c r="AG172">
        <v>-107</v>
      </c>
      <c r="AK172" s="1">
        <v>42535</v>
      </c>
      <c r="AL172" s="1">
        <v>42772</v>
      </c>
      <c r="AM172" s="1"/>
      <c r="AN172" s="2">
        <f>全价!F172</f>
        <v>98.73509589041096</v>
      </c>
      <c r="AO172">
        <v>-106.89</v>
      </c>
    </row>
    <row r="173" spans="1:41" x14ac:dyDescent="0.15">
      <c r="A173" s="1">
        <v>42536</v>
      </c>
      <c r="B173" s="1">
        <v>42770</v>
      </c>
      <c r="C173" s="1">
        <v>43135</v>
      </c>
      <c r="E173" s="2">
        <f>全价!B173</f>
        <v>89.797671232876709</v>
      </c>
      <c r="F173">
        <f t="shared" si="4"/>
        <v>-7.1</v>
      </c>
      <c r="G173">
        <v>-107.1</v>
      </c>
      <c r="J173" s="1">
        <v>42536</v>
      </c>
      <c r="K173" s="1">
        <v>42546</v>
      </c>
      <c r="L173" s="1">
        <v>42915</v>
      </c>
      <c r="M173" s="1">
        <v>43280</v>
      </c>
      <c r="N173" s="2">
        <f>全价!C173</f>
        <v>99.410410958904123</v>
      </c>
      <c r="O173">
        <v>-8.5</v>
      </c>
      <c r="P173">
        <v>-8.5</v>
      </c>
      <c r="Q173">
        <v>-108.5</v>
      </c>
      <c r="S173" s="1">
        <v>42536</v>
      </c>
      <c r="T173" s="1">
        <v>42659</v>
      </c>
      <c r="U173" s="1">
        <v>43024</v>
      </c>
      <c r="V173" s="1"/>
      <c r="W173" s="2">
        <f>全价!D173</f>
        <v>93.126821917808215</v>
      </c>
      <c r="X173" s="7">
        <v>-7.13</v>
      </c>
      <c r="Y173" s="7">
        <v>-107.13</v>
      </c>
      <c r="Z173" s="7"/>
      <c r="AB173" s="1">
        <v>42536</v>
      </c>
      <c r="AC173" s="1">
        <v>42750</v>
      </c>
      <c r="AD173" s="1"/>
      <c r="AE173" s="1"/>
      <c r="AF173" s="2">
        <f>全价!E173</f>
        <v>100.55506849315069</v>
      </c>
      <c r="AG173">
        <v>-107</v>
      </c>
      <c r="AK173" s="1">
        <v>42536</v>
      </c>
      <c r="AL173" s="1">
        <v>42772</v>
      </c>
      <c r="AM173" s="1"/>
      <c r="AN173" s="2">
        <f>全价!F173</f>
        <v>99.253972602739722</v>
      </c>
      <c r="AO173">
        <v>-106.89</v>
      </c>
    </row>
    <row r="174" spans="1:41" x14ac:dyDescent="0.15">
      <c r="A174" s="1">
        <v>42537</v>
      </c>
      <c r="B174" s="1">
        <v>42770</v>
      </c>
      <c r="C174" s="1">
        <v>43135</v>
      </c>
      <c r="E174" s="2">
        <f>全价!B174</f>
        <v>90.427123287671236</v>
      </c>
      <c r="F174">
        <f t="shared" si="4"/>
        <v>-7.1</v>
      </c>
      <c r="G174">
        <v>-107.1</v>
      </c>
      <c r="J174" s="1">
        <v>42537</v>
      </c>
      <c r="K174" s="1">
        <v>42546</v>
      </c>
      <c r="L174" s="1">
        <v>42915</v>
      </c>
      <c r="M174" s="1">
        <v>43280</v>
      </c>
      <c r="N174" s="2">
        <f>全价!C174</f>
        <v>99.393698630136981</v>
      </c>
      <c r="O174">
        <v>-8.5</v>
      </c>
      <c r="P174">
        <v>-8.5</v>
      </c>
      <c r="Q174">
        <v>-108.5</v>
      </c>
      <c r="S174" s="1">
        <v>42537</v>
      </c>
      <c r="T174" s="1">
        <v>42659</v>
      </c>
      <c r="U174" s="1">
        <v>43024</v>
      </c>
      <c r="V174" s="1"/>
      <c r="W174" s="2">
        <f>全价!D174</f>
        <v>93.706356164383564</v>
      </c>
      <c r="X174" s="7">
        <v>-7.13</v>
      </c>
      <c r="Y174" s="7">
        <v>-107.13</v>
      </c>
      <c r="Z174" s="7"/>
      <c r="AB174" s="1">
        <v>42537</v>
      </c>
      <c r="AC174" s="1">
        <v>42750</v>
      </c>
      <c r="AD174" s="1"/>
      <c r="AE174" s="1"/>
      <c r="AF174" s="2">
        <f>全价!E174</f>
        <v>100.76424657534247</v>
      </c>
      <c r="AG174">
        <v>-107</v>
      </c>
      <c r="AK174" s="1">
        <v>42537</v>
      </c>
      <c r="AL174" s="1">
        <v>42772</v>
      </c>
      <c r="AM174" s="1"/>
      <c r="AN174" s="2">
        <f>全价!F174</f>
        <v>99.422849315068504</v>
      </c>
      <c r="AO174">
        <v>-106.89</v>
      </c>
    </row>
    <row r="175" spans="1:41" x14ac:dyDescent="0.15">
      <c r="A175" s="1">
        <v>42538</v>
      </c>
      <c r="B175" s="1">
        <v>42770</v>
      </c>
      <c r="C175" s="1">
        <v>43135</v>
      </c>
      <c r="E175" s="2">
        <f>全价!B175</f>
        <v>90.686575342465744</v>
      </c>
      <c r="F175">
        <f t="shared" si="4"/>
        <v>-7.1</v>
      </c>
      <c r="G175">
        <v>-107.1</v>
      </c>
      <c r="J175" s="1">
        <v>42538</v>
      </c>
      <c r="K175" s="1">
        <v>42546</v>
      </c>
      <c r="L175" s="1">
        <v>42915</v>
      </c>
      <c r="M175" s="1">
        <v>43280</v>
      </c>
      <c r="N175" s="2">
        <f>全价!C175</f>
        <v>99.356986301369858</v>
      </c>
      <c r="O175">
        <v>-8.5</v>
      </c>
      <c r="P175">
        <v>-8.5</v>
      </c>
      <c r="Q175">
        <v>-108.5</v>
      </c>
      <c r="S175" s="1">
        <v>42538</v>
      </c>
      <c r="T175" s="1">
        <v>42659</v>
      </c>
      <c r="U175" s="1">
        <v>43024</v>
      </c>
      <c r="V175" s="1"/>
      <c r="W175" s="2">
        <f>全价!D175</f>
        <v>93.965890410958906</v>
      </c>
      <c r="X175" s="7">
        <v>-7.13</v>
      </c>
      <c r="Y175" s="7">
        <v>-107.13</v>
      </c>
      <c r="Z175" s="7"/>
      <c r="AB175" s="1">
        <v>42538</v>
      </c>
      <c r="AC175" s="1">
        <v>42750</v>
      </c>
      <c r="AD175" s="1"/>
      <c r="AE175" s="1"/>
      <c r="AF175" s="2">
        <f>全价!E175</f>
        <v>100.67342465753424</v>
      </c>
      <c r="AG175">
        <v>-107</v>
      </c>
      <c r="AK175" s="1">
        <v>42538</v>
      </c>
      <c r="AL175" s="1">
        <v>42772</v>
      </c>
      <c r="AM175" s="1"/>
      <c r="AN175" s="2">
        <f>全价!F175</f>
        <v>99.241726027397263</v>
      </c>
      <c r="AO175">
        <v>-106.89</v>
      </c>
    </row>
    <row r="176" spans="1:41" x14ac:dyDescent="0.15">
      <c r="A176" s="1">
        <v>42541</v>
      </c>
      <c r="B176" s="1">
        <v>42770</v>
      </c>
      <c r="C176" s="1">
        <v>43135</v>
      </c>
      <c r="E176" s="2">
        <f>全价!B176</f>
        <v>91.014931506849308</v>
      </c>
      <c r="F176">
        <f t="shared" si="4"/>
        <v>-7.1</v>
      </c>
      <c r="G176">
        <v>-107.1</v>
      </c>
      <c r="J176" s="1">
        <v>42541</v>
      </c>
      <c r="K176" s="1">
        <v>42546</v>
      </c>
      <c r="L176" s="1">
        <v>42915</v>
      </c>
      <c r="M176" s="1">
        <v>43280</v>
      </c>
      <c r="N176" s="2">
        <f>全价!C176</f>
        <v>99.356849315068501</v>
      </c>
      <c r="O176">
        <v>-8.5</v>
      </c>
      <c r="P176">
        <v>-8.5</v>
      </c>
      <c r="Q176">
        <v>-108.5</v>
      </c>
      <c r="S176" s="1">
        <v>42541</v>
      </c>
      <c r="T176" s="1">
        <v>42659</v>
      </c>
      <c r="U176" s="1">
        <v>43024</v>
      </c>
      <c r="V176" s="1"/>
      <c r="W176" s="2">
        <f>全价!D176</f>
        <v>94.164493150684919</v>
      </c>
      <c r="X176" s="7">
        <v>-7.13</v>
      </c>
      <c r="Y176" s="7">
        <v>-107.13</v>
      </c>
      <c r="Z176" s="7"/>
      <c r="AB176" s="1">
        <v>42541</v>
      </c>
      <c r="AC176" s="1">
        <v>42750</v>
      </c>
      <c r="AD176" s="1"/>
      <c r="AE176" s="1"/>
      <c r="AF176" s="2">
        <f>全价!E176</f>
        <v>100.60095890410959</v>
      </c>
      <c r="AG176">
        <v>-107</v>
      </c>
      <c r="AK176" s="1">
        <v>42541</v>
      </c>
      <c r="AL176" s="1">
        <v>42772</v>
      </c>
      <c r="AM176" s="1"/>
      <c r="AN176" s="2">
        <f>全价!F176</f>
        <v>99.278356164383567</v>
      </c>
      <c r="AO176">
        <v>-106.89</v>
      </c>
    </row>
    <row r="177" spans="1:41" x14ac:dyDescent="0.15">
      <c r="A177" s="1">
        <v>42542</v>
      </c>
      <c r="B177" s="1">
        <v>42770</v>
      </c>
      <c r="C177" s="1">
        <v>43135</v>
      </c>
      <c r="E177" s="2">
        <f>全价!B177</f>
        <v>90.90438356164384</v>
      </c>
      <c r="F177">
        <f t="shared" si="4"/>
        <v>-7.1</v>
      </c>
      <c r="G177">
        <v>-107.1</v>
      </c>
      <c r="J177" s="1">
        <v>42542</v>
      </c>
      <c r="K177" s="1">
        <v>42546</v>
      </c>
      <c r="L177" s="1">
        <v>42915</v>
      </c>
      <c r="M177" s="1">
        <v>43280</v>
      </c>
      <c r="N177" s="2">
        <f>全价!C177</f>
        <v>99.370136986301361</v>
      </c>
      <c r="O177">
        <v>-8.5</v>
      </c>
      <c r="P177">
        <v>-8.5</v>
      </c>
      <c r="Q177">
        <v>-108.5</v>
      </c>
      <c r="S177" s="1">
        <v>42542</v>
      </c>
      <c r="T177" s="1">
        <v>42659</v>
      </c>
      <c r="U177" s="1">
        <v>43024</v>
      </c>
      <c r="V177" s="1"/>
      <c r="W177" s="2">
        <f>全价!D177</f>
        <v>93.924027397260275</v>
      </c>
      <c r="X177" s="7">
        <v>-7.13</v>
      </c>
      <c r="Y177" s="7">
        <v>-107.13</v>
      </c>
      <c r="Z177" s="7"/>
      <c r="AB177" s="1">
        <v>42542</v>
      </c>
      <c r="AC177" s="1">
        <v>42750</v>
      </c>
      <c r="AD177" s="1"/>
      <c r="AE177" s="1"/>
      <c r="AF177" s="2">
        <f>全价!E177</f>
        <v>100.68013698630138</v>
      </c>
      <c r="AG177">
        <v>-107</v>
      </c>
      <c r="AK177" s="1">
        <v>42542</v>
      </c>
      <c r="AL177" s="1">
        <v>42772</v>
      </c>
      <c r="AM177" s="1"/>
      <c r="AN177" s="2">
        <f>全价!F177</f>
        <v>99.317232876712325</v>
      </c>
      <c r="AO177">
        <v>-106.89</v>
      </c>
    </row>
    <row r="178" spans="1:41" x14ac:dyDescent="0.15">
      <c r="A178" s="1">
        <v>42543</v>
      </c>
      <c r="B178" s="1">
        <v>42770</v>
      </c>
      <c r="C178" s="1">
        <v>43135</v>
      </c>
      <c r="E178" s="2">
        <f>全价!B178</f>
        <v>90.953835616438354</v>
      </c>
      <c r="F178">
        <f t="shared" si="4"/>
        <v>-7.1</v>
      </c>
      <c r="G178">
        <v>-107.1</v>
      </c>
      <c r="J178" s="1">
        <v>42543</v>
      </c>
      <c r="K178" s="1">
        <v>42546</v>
      </c>
      <c r="L178" s="1">
        <v>42915</v>
      </c>
      <c r="M178" s="1">
        <v>43280</v>
      </c>
      <c r="N178" s="2">
        <f>全价!C178</f>
        <v>99.453424657534242</v>
      </c>
      <c r="O178">
        <v>-8.5</v>
      </c>
      <c r="P178">
        <v>-8.5</v>
      </c>
      <c r="Q178">
        <v>-108.5</v>
      </c>
      <c r="S178" s="1">
        <v>42543</v>
      </c>
      <c r="T178" s="1">
        <v>42659</v>
      </c>
      <c r="U178" s="1">
        <v>43024</v>
      </c>
      <c r="V178" s="1"/>
      <c r="W178" s="2">
        <f>全价!D178</f>
        <v>93.923561643835626</v>
      </c>
      <c r="X178" s="7">
        <v>-7.13</v>
      </c>
      <c r="Y178" s="7">
        <v>-107.13</v>
      </c>
      <c r="Z178" s="7"/>
      <c r="AB178" s="1">
        <v>42543</v>
      </c>
      <c r="AC178" s="1">
        <v>42750</v>
      </c>
      <c r="AD178" s="1"/>
      <c r="AE178" s="1"/>
      <c r="AF178" s="2">
        <f>全价!E178</f>
        <v>100.70931506849315</v>
      </c>
      <c r="AG178">
        <v>-107</v>
      </c>
      <c r="AK178" s="1">
        <v>42543</v>
      </c>
      <c r="AL178" s="1">
        <v>42772</v>
      </c>
      <c r="AM178" s="1"/>
      <c r="AN178" s="2">
        <f>全价!F178</f>
        <v>99.366109589041102</v>
      </c>
      <c r="AO178">
        <v>-106.89</v>
      </c>
    </row>
    <row r="179" spans="1:41" x14ac:dyDescent="0.15">
      <c r="A179" s="1">
        <v>42544</v>
      </c>
      <c r="B179" s="1">
        <v>42770</v>
      </c>
      <c r="C179" s="1">
        <v>43135</v>
      </c>
      <c r="E179" s="2">
        <f>全价!B179</f>
        <v>90.943287671232881</v>
      </c>
      <c r="F179">
        <f t="shared" si="4"/>
        <v>-7.1</v>
      </c>
      <c r="G179">
        <v>-107.1</v>
      </c>
      <c r="J179" s="1">
        <v>42544</v>
      </c>
      <c r="K179" s="1">
        <v>42546</v>
      </c>
      <c r="L179" s="1">
        <v>42915</v>
      </c>
      <c r="M179" s="1">
        <v>43280</v>
      </c>
      <c r="N179" s="2">
        <f>全价!C179</f>
        <v>99.296712328767114</v>
      </c>
      <c r="O179">
        <v>-8.5</v>
      </c>
      <c r="P179">
        <v>-8.5</v>
      </c>
      <c r="Q179">
        <v>-108.5</v>
      </c>
      <c r="S179" s="1">
        <v>42544</v>
      </c>
      <c r="T179" s="1">
        <v>42659</v>
      </c>
      <c r="U179" s="1">
        <v>43024</v>
      </c>
      <c r="V179" s="1"/>
      <c r="W179" s="2">
        <f>全价!D179</f>
        <v>94.033095890410948</v>
      </c>
      <c r="X179" s="7">
        <v>-7.13</v>
      </c>
      <c r="Y179" s="7">
        <v>-107.13</v>
      </c>
      <c r="Z179" s="7"/>
      <c r="AB179" s="1">
        <v>42544</v>
      </c>
      <c r="AC179" s="1">
        <v>42750</v>
      </c>
      <c r="AD179" s="1"/>
      <c r="AE179" s="1"/>
      <c r="AF179" s="2">
        <f>全价!E179</f>
        <v>100.73849315068493</v>
      </c>
      <c r="AG179">
        <v>-107</v>
      </c>
      <c r="AK179" s="1">
        <v>42544</v>
      </c>
      <c r="AL179" s="1">
        <v>42772</v>
      </c>
      <c r="AM179" s="1"/>
      <c r="AN179" s="2">
        <f>全价!F179</f>
        <v>99.40498630136986</v>
      </c>
      <c r="AO179">
        <v>-106.89</v>
      </c>
    </row>
    <row r="180" spans="1:41" x14ac:dyDescent="0.15">
      <c r="A180" s="1">
        <v>42545</v>
      </c>
      <c r="B180" s="1">
        <v>42770</v>
      </c>
      <c r="C180" s="1">
        <v>43135</v>
      </c>
      <c r="E180" s="2">
        <f>全价!B180</f>
        <v>90.87273972602739</v>
      </c>
      <c r="F180">
        <f t="shared" si="4"/>
        <v>-7.1</v>
      </c>
      <c r="G180">
        <v>-107.1</v>
      </c>
      <c r="J180" s="1">
        <v>42545</v>
      </c>
      <c r="K180" s="1">
        <v>42546</v>
      </c>
      <c r="L180" s="1">
        <v>42915</v>
      </c>
      <c r="M180" s="1">
        <v>43280</v>
      </c>
      <c r="N180" s="2">
        <f>全价!C180</f>
        <v>90.46</v>
      </c>
      <c r="O180">
        <v>-8.5</v>
      </c>
      <c r="P180">
        <v>-8.5</v>
      </c>
      <c r="Q180">
        <v>-108.5</v>
      </c>
      <c r="S180" s="1">
        <v>42545</v>
      </c>
      <c r="T180" s="1">
        <v>42659</v>
      </c>
      <c r="U180" s="1">
        <v>43024</v>
      </c>
      <c r="V180" s="1"/>
      <c r="W180" s="2">
        <f>全价!D180</f>
        <v>93.932630136986305</v>
      </c>
      <c r="X180" s="7">
        <v>-7.13</v>
      </c>
      <c r="Y180" s="7">
        <v>-107.13</v>
      </c>
      <c r="Z180" s="7"/>
      <c r="AB180" s="1">
        <v>42545</v>
      </c>
      <c r="AC180" s="1">
        <v>42750</v>
      </c>
      <c r="AD180" s="1"/>
      <c r="AE180" s="1"/>
      <c r="AF180" s="2">
        <f>全价!E180</f>
        <v>100.74767123287671</v>
      </c>
      <c r="AG180">
        <v>-107</v>
      </c>
      <c r="AK180" s="1">
        <v>42545</v>
      </c>
      <c r="AL180" s="1">
        <v>42772</v>
      </c>
      <c r="AM180" s="1"/>
      <c r="AN180" s="2">
        <f>全价!F180</f>
        <v>99.423863013698622</v>
      </c>
      <c r="AO180">
        <v>-106.89</v>
      </c>
    </row>
    <row r="181" spans="1:41" x14ac:dyDescent="0.15">
      <c r="A181" s="1">
        <v>42548</v>
      </c>
      <c r="B181" s="1">
        <v>42770</v>
      </c>
      <c r="C181" s="1">
        <v>43135</v>
      </c>
      <c r="E181" s="2">
        <f>全价!B181</f>
        <v>90.871095890410956</v>
      </c>
      <c r="F181">
        <f t="shared" si="4"/>
        <v>-7.1</v>
      </c>
      <c r="G181">
        <v>-107.1</v>
      </c>
      <c r="J181" s="1">
        <v>42548</v>
      </c>
      <c r="K181" s="1">
        <v>42911</v>
      </c>
      <c r="L181" s="1">
        <v>43280</v>
      </c>
      <c r="M181" s="1"/>
      <c r="N181" s="2">
        <f>全价!C181</f>
        <v>91.009863013698634</v>
      </c>
      <c r="O181">
        <v>-8.5</v>
      </c>
      <c r="P181">
        <v>-108.5</v>
      </c>
      <c r="S181" s="1">
        <v>42548</v>
      </c>
      <c r="T181" s="1">
        <v>42659</v>
      </c>
      <c r="U181" s="1">
        <v>43024</v>
      </c>
      <c r="V181" s="1"/>
      <c r="W181" s="2">
        <f>全价!D181</f>
        <v>93.911232876712333</v>
      </c>
      <c r="X181" s="7">
        <v>-7.13</v>
      </c>
      <c r="Y181" s="7">
        <v>-107.13</v>
      </c>
      <c r="Z181" s="7"/>
      <c r="AB181" s="1">
        <v>42548</v>
      </c>
      <c r="AC181" s="1">
        <v>42750</v>
      </c>
      <c r="AD181" s="1"/>
      <c r="AE181" s="1"/>
      <c r="AF181" s="2">
        <f>全价!E181</f>
        <v>100.69520547945206</v>
      </c>
      <c r="AG181">
        <v>-107</v>
      </c>
      <c r="AK181" s="1">
        <v>42548</v>
      </c>
      <c r="AL181" s="1">
        <v>42772</v>
      </c>
      <c r="AM181" s="1"/>
      <c r="AN181" s="2">
        <f>全价!F181</f>
        <v>99.35049315068494</v>
      </c>
      <c r="AO181">
        <v>-106.89</v>
      </c>
    </row>
    <row r="182" spans="1:41" x14ac:dyDescent="0.15">
      <c r="A182" s="1">
        <v>42549</v>
      </c>
      <c r="B182" s="1">
        <v>42770</v>
      </c>
      <c r="C182" s="1">
        <v>43135</v>
      </c>
      <c r="E182" s="2">
        <f>全价!B182</f>
        <v>90.930547945205475</v>
      </c>
      <c r="F182">
        <f t="shared" si="4"/>
        <v>-7.1</v>
      </c>
      <c r="G182">
        <v>-107.1</v>
      </c>
      <c r="J182" s="1">
        <v>42549</v>
      </c>
      <c r="K182" s="1">
        <v>42911</v>
      </c>
      <c r="L182" s="1">
        <v>43280</v>
      </c>
      <c r="M182" s="1"/>
      <c r="N182" s="2">
        <f>全价!C182</f>
        <v>91.003150684931498</v>
      </c>
      <c r="O182">
        <v>-8.5</v>
      </c>
      <c r="P182">
        <v>-108.5</v>
      </c>
      <c r="S182" s="1">
        <v>42549</v>
      </c>
      <c r="T182" s="1">
        <v>42659</v>
      </c>
      <c r="U182" s="1">
        <v>43024</v>
      </c>
      <c r="V182" s="1"/>
      <c r="W182" s="2">
        <f>全价!D182</f>
        <v>93.970767123287672</v>
      </c>
      <c r="X182" s="7">
        <v>-7.13</v>
      </c>
      <c r="Y182" s="7">
        <v>-107.13</v>
      </c>
      <c r="Z182" s="7"/>
      <c r="AB182" s="1">
        <v>42549</v>
      </c>
      <c r="AC182" s="1">
        <v>42750</v>
      </c>
      <c r="AD182" s="1"/>
      <c r="AE182" s="1"/>
      <c r="AF182" s="2">
        <f>全价!E182</f>
        <v>100.70438356164384</v>
      </c>
      <c r="AG182">
        <v>-107</v>
      </c>
      <c r="AK182" s="1">
        <v>42549</v>
      </c>
      <c r="AL182" s="1">
        <v>42772</v>
      </c>
      <c r="AM182" s="1"/>
      <c r="AN182" s="2">
        <f>全价!F182</f>
        <v>99.359369863013697</v>
      </c>
      <c r="AO182">
        <v>-106.89</v>
      </c>
    </row>
    <row r="183" spans="1:41" x14ac:dyDescent="0.15">
      <c r="A183" s="1">
        <v>42550</v>
      </c>
      <c r="B183" s="1">
        <v>42770</v>
      </c>
      <c r="C183" s="1">
        <v>43135</v>
      </c>
      <c r="E183" s="2">
        <f>全价!B183</f>
        <v>91.33</v>
      </c>
      <c r="F183">
        <f t="shared" si="4"/>
        <v>-7.1</v>
      </c>
      <c r="G183">
        <v>-107.1</v>
      </c>
      <c r="J183" s="1">
        <v>42550</v>
      </c>
      <c r="K183" s="1">
        <v>42911</v>
      </c>
      <c r="L183" s="1">
        <v>43280</v>
      </c>
      <c r="M183" s="1"/>
      <c r="N183" s="2">
        <f>全价!C183</f>
        <v>91.11643835616438</v>
      </c>
      <c r="O183">
        <v>-8.5</v>
      </c>
      <c r="P183">
        <v>-108.5</v>
      </c>
      <c r="S183" s="1">
        <v>42550</v>
      </c>
      <c r="T183" s="1">
        <v>42659</v>
      </c>
      <c r="U183" s="1">
        <v>43024</v>
      </c>
      <c r="V183" s="1"/>
      <c r="W183" s="2">
        <f>全价!D183</f>
        <v>94.610301369863024</v>
      </c>
      <c r="X183" s="7">
        <v>-7.13</v>
      </c>
      <c r="Y183" s="7">
        <v>-107.13</v>
      </c>
      <c r="Z183" s="7"/>
      <c r="AB183" s="1">
        <v>42550</v>
      </c>
      <c r="AC183" s="1">
        <v>42750</v>
      </c>
      <c r="AD183" s="1"/>
      <c r="AE183" s="1"/>
      <c r="AF183" s="2">
        <f>全价!E183</f>
        <v>100.72356164383562</v>
      </c>
      <c r="AG183">
        <v>-107</v>
      </c>
      <c r="AK183" s="1">
        <v>42550</v>
      </c>
      <c r="AL183" s="1">
        <v>42772</v>
      </c>
      <c r="AM183" s="1"/>
      <c r="AN183" s="2">
        <f>全价!F183</f>
        <v>99.468246575342462</v>
      </c>
      <c r="AO183">
        <v>-106.89</v>
      </c>
    </row>
    <row r="184" spans="1:41" x14ac:dyDescent="0.15">
      <c r="A184" s="1">
        <v>42551</v>
      </c>
      <c r="B184" s="1">
        <v>42770</v>
      </c>
      <c r="C184" s="1">
        <v>43135</v>
      </c>
      <c r="E184" s="2">
        <f>全价!B184</f>
        <v>92.869452054794522</v>
      </c>
      <c r="F184">
        <f t="shared" si="4"/>
        <v>-7.1</v>
      </c>
      <c r="G184">
        <v>-107.1</v>
      </c>
      <c r="J184" s="1">
        <v>42551</v>
      </c>
      <c r="K184" s="1">
        <v>42911</v>
      </c>
      <c r="L184" s="1">
        <v>43280</v>
      </c>
      <c r="M184" s="1"/>
      <c r="N184" s="2">
        <f>全价!C184</f>
        <v>91.619726027397263</v>
      </c>
      <c r="O184">
        <v>-8.5</v>
      </c>
      <c r="P184">
        <v>-108.5</v>
      </c>
      <c r="S184" s="1">
        <v>42551</v>
      </c>
      <c r="T184" s="1">
        <v>42659</v>
      </c>
      <c r="U184" s="1">
        <v>43024</v>
      </c>
      <c r="V184" s="1"/>
      <c r="W184" s="2">
        <f>全价!D184</f>
        <v>96.279835616438348</v>
      </c>
      <c r="X184" s="7">
        <v>-7.13</v>
      </c>
      <c r="Y184" s="7">
        <v>-107.13</v>
      </c>
      <c r="Z184" s="7"/>
      <c r="AB184" s="1">
        <v>42551</v>
      </c>
      <c r="AC184" s="1">
        <v>42750</v>
      </c>
      <c r="AD184" s="1"/>
      <c r="AE184" s="1"/>
      <c r="AF184" s="2">
        <f>全价!E184</f>
        <v>100.9827397260274</v>
      </c>
      <c r="AG184">
        <v>-107</v>
      </c>
      <c r="AK184" s="1">
        <v>42551</v>
      </c>
      <c r="AL184" s="1">
        <v>42772</v>
      </c>
      <c r="AM184" s="1"/>
      <c r="AN184" s="2">
        <f>全价!F184</f>
        <v>99.787123287671236</v>
      </c>
      <c r="AO184">
        <v>-106.89</v>
      </c>
    </row>
    <row r="185" spans="1:41" x14ac:dyDescent="0.15">
      <c r="A185" s="1">
        <v>42552</v>
      </c>
      <c r="B185" s="1">
        <v>42770</v>
      </c>
      <c r="C185" s="1">
        <v>43135</v>
      </c>
      <c r="E185" s="2">
        <f>全价!B185</f>
        <v>94.018904109589045</v>
      </c>
      <c r="F185">
        <f t="shared" si="4"/>
        <v>-7.1</v>
      </c>
      <c r="G185">
        <v>-107.1</v>
      </c>
      <c r="J185" s="1">
        <v>42552</v>
      </c>
      <c r="K185" s="1">
        <v>42911</v>
      </c>
      <c r="L185" s="1">
        <v>43280</v>
      </c>
      <c r="M185" s="1"/>
      <c r="N185" s="2">
        <f>全价!C185</f>
        <v>92.663013698630138</v>
      </c>
      <c r="O185">
        <v>-8.5</v>
      </c>
      <c r="P185">
        <v>-108.5</v>
      </c>
      <c r="S185" s="1">
        <v>42552</v>
      </c>
      <c r="T185" s="1">
        <v>42659</v>
      </c>
      <c r="U185" s="1">
        <v>43024</v>
      </c>
      <c r="V185" s="1"/>
      <c r="W185" s="2">
        <f>全价!D185</f>
        <v>97.519369863013694</v>
      </c>
      <c r="X185" s="7">
        <v>-7.13</v>
      </c>
      <c r="Y185" s="7">
        <v>-107.13</v>
      </c>
      <c r="Z185" s="7"/>
      <c r="AB185" s="1">
        <v>42552</v>
      </c>
      <c r="AC185" s="1">
        <v>42750</v>
      </c>
      <c r="AD185" s="1"/>
      <c r="AE185" s="1"/>
      <c r="AF185" s="2">
        <f>全价!E185</f>
        <v>101.27191780821917</v>
      </c>
      <c r="AG185">
        <v>-107</v>
      </c>
      <c r="AK185" s="1">
        <v>42552</v>
      </c>
      <c r="AL185" s="1">
        <v>42772</v>
      </c>
      <c r="AM185" s="1"/>
      <c r="AN185" s="2">
        <f>全价!F185</f>
        <v>100.336</v>
      </c>
      <c r="AO185">
        <v>-106.89</v>
      </c>
    </row>
    <row r="186" spans="1:41" x14ac:dyDescent="0.15">
      <c r="A186" s="1">
        <v>42555</v>
      </c>
      <c r="B186" s="1">
        <v>42770</v>
      </c>
      <c r="C186" s="1">
        <v>43135</v>
      </c>
      <c r="E186" s="2">
        <f>全价!B186</f>
        <v>93.727260273972604</v>
      </c>
      <c r="F186">
        <f t="shared" si="4"/>
        <v>-7.1</v>
      </c>
      <c r="G186">
        <v>-107.1</v>
      </c>
      <c r="J186" s="1">
        <v>42555</v>
      </c>
      <c r="K186" s="1">
        <v>42911</v>
      </c>
      <c r="L186" s="1">
        <v>43280</v>
      </c>
      <c r="M186" s="1"/>
      <c r="N186" s="2">
        <f>全价!C186</f>
        <v>92.982876712328775</v>
      </c>
      <c r="O186">
        <v>-8.5</v>
      </c>
      <c r="P186">
        <v>-108.5</v>
      </c>
      <c r="S186" s="1">
        <v>42555</v>
      </c>
      <c r="T186" s="1">
        <v>42659</v>
      </c>
      <c r="U186" s="1">
        <v>43024</v>
      </c>
      <c r="V186" s="1"/>
      <c r="W186" s="2">
        <f>全价!D186</f>
        <v>97.307972602739724</v>
      </c>
      <c r="X186" s="7">
        <v>-7.13</v>
      </c>
      <c r="Y186" s="7">
        <v>-107.13</v>
      </c>
      <c r="Z186" s="7"/>
      <c r="AB186" s="1">
        <v>42555</v>
      </c>
      <c r="AC186" s="1">
        <v>42750</v>
      </c>
      <c r="AD186" s="1"/>
      <c r="AE186" s="1"/>
      <c r="AF186" s="2">
        <f>全价!E186</f>
        <v>101.07945205479452</v>
      </c>
      <c r="AG186">
        <v>-107</v>
      </c>
      <c r="AK186" s="1">
        <v>42555</v>
      </c>
      <c r="AL186" s="1">
        <v>42772</v>
      </c>
      <c r="AM186" s="1"/>
      <c r="AN186" s="2">
        <f>全价!F186</f>
        <v>100.1526301369863</v>
      </c>
      <c r="AO186">
        <v>-106.89</v>
      </c>
    </row>
    <row r="187" spans="1:41" x14ac:dyDescent="0.15">
      <c r="A187" s="1">
        <v>42556</v>
      </c>
      <c r="B187" s="1">
        <v>42770</v>
      </c>
      <c r="C187" s="1">
        <v>43135</v>
      </c>
      <c r="E187" s="2">
        <f>全价!B187</f>
        <v>93.096712328767126</v>
      </c>
      <c r="F187">
        <f t="shared" si="4"/>
        <v>-7.1</v>
      </c>
      <c r="G187">
        <v>-107.1</v>
      </c>
      <c r="J187" s="1">
        <v>42556</v>
      </c>
      <c r="K187" s="1">
        <v>42911</v>
      </c>
      <c r="L187" s="1">
        <v>43280</v>
      </c>
      <c r="M187" s="1"/>
      <c r="N187" s="2">
        <f>全价!C187</f>
        <v>92.706164383561642</v>
      </c>
      <c r="O187">
        <v>-8.5</v>
      </c>
      <c r="P187">
        <v>-108.5</v>
      </c>
      <c r="S187" s="1">
        <v>42556</v>
      </c>
      <c r="T187" s="1">
        <v>42659</v>
      </c>
      <c r="U187" s="1">
        <v>43024</v>
      </c>
      <c r="V187" s="1"/>
      <c r="W187" s="2">
        <f>全价!D187</f>
        <v>96.717506849315072</v>
      </c>
      <c r="X187" s="7">
        <v>-7.13</v>
      </c>
      <c r="Y187" s="7">
        <v>-107.13</v>
      </c>
      <c r="Z187" s="7"/>
      <c r="AB187" s="1">
        <v>42556</v>
      </c>
      <c r="AC187" s="1">
        <v>42750</v>
      </c>
      <c r="AD187" s="1"/>
      <c r="AE187" s="1"/>
      <c r="AF187" s="2">
        <f>全价!E187</f>
        <v>100.7986301369863</v>
      </c>
      <c r="AG187">
        <v>-107</v>
      </c>
      <c r="AK187" s="1">
        <v>42556</v>
      </c>
      <c r="AL187" s="1">
        <v>42772</v>
      </c>
      <c r="AM187" s="1"/>
      <c r="AN187" s="2">
        <f>全价!F187</f>
        <v>99.941506849315076</v>
      </c>
      <c r="AO187">
        <v>-106.89</v>
      </c>
    </row>
    <row r="188" spans="1:41" x14ac:dyDescent="0.15">
      <c r="A188" s="1">
        <v>42557</v>
      </c>
      <c r="B188" s="1">
        <v>42770</v>
      </c>
      <c r="C188" s="1">
        <v>43135</v>
      </c>
      <c r="E188" s="2">
        <f>全价!B188</f>
        <v>93.426164383561641</v>
      </c>
      <c r="F188">
        <f t="shared" si="4"/>
        <v>-7.1</v>
      </c>
      <c r="G188">
        <v>-107.1</v>
      </c>
      <c r="J188" s="1">
        <v>42557</v>
      </c>
      <c r="K188" s="1">
        <v>42911</v>
      </c>
      <c r="L188" s="1">
        <v>43280</v>
      </c>
      <c r="M188" s="1"/>
      <c r="N188" s="2">
        <f>全价!C188</f>
        <v>92.879452054794513</v>
      </c>
      <c r="O188">
        <v>-8.5</v>
      </c>
      <c r="P188">
        <v>-108.5</v>
      </c>
      <c r="S188" s="1">
        <v>42557</v>
      </c>
      <c r="T188" s="1">
        <v>42659</v>
      </c>
      <c r="U188" s="1">
        <v>43024</v>
      </c>
      <c r="V188" s="1"/>
      <c r="W188" s="2">
        <f>全价!D188</f>
        <v>96.957041095890403</v>
      </c>
      <c r="X188" s="7">
        <v>-7.13</v>
      </c>
      <c r="Y188" s="7">
        <v>-107.13</v>
      </c>
      <c r="Z188" s="7"/>
      <c r="AB188" s="1">
        <v>42557</v>
      </c>
      <c r="AC188" s="1">
        <v>42750</v>
      </c>
      <c r="AD188" s="1"/>
      <c r="AE188" s="1"/>
      <c r="AF188" s="2">
        <f>全价!E188</f>
        <v>101.01780821917808</v>
      </c>
      <c r="AG188">
        <v>-107</v>
      </c>
      <c r="AK188" s="1">
        <v>42557</v>
      </c>
      <c r="AL188" s="1">
        <v>42772</v>
      </c>
      <c r="AM188" s="1"/>
      <c r="AN188" s="2">
        <f>全价!F188</f>
        <v>100.10038356164384</v>
      </c>
      <c r="AO188">
        <v>-106.89</v>
      </c>
    </row>
    <row r="189" spans="1:41" x14ac:dyDescent="0.15">
      <c r="A189" s="1">
        <v>42558</v>
      </c>
      <c r="B189" s="1">
        <v>42770</v>
      </c>
      <c r="C189" s="1">
        <v>43135</v>
      </c>
      <c r="E189" s="2">
        <f>全价!B189</f>
        <v>93.72561643835617</v>
      </c>
      <c r="F189">
        <f t="shared" si="4"/>
        <v>-7.1</v>
      </c>
      <c r="G189">
        <v>-107.1</v>
      </c>
      <c r="J189" s="1">
        <v>42558</v>
      </c>
      <c r="K189" s="1">
        <v>42911</v>
      </c>
      <c r="L189" s="1">
        <v>43280</v>
      </c>
      <c r="M189" s="1"/>
      <c r="N189" s="2">
        <f>全价!C189</f>
        <v>93.0027397260274</v>
      </c>
      <c r="O189">
        <v>-8.5</v>
      </c>
      <c r="P189">
        <v>-108.5</v>
      </c>
      <c r="S189" s="1">
        <v>42558</v>
      </c>
      <c r="T189" s="1">
        <v>42659</v>
      </c>
      <c r="U189" s="1">
        <v>43024</v>
      </c>
      <c r="V189" s="1"/>
      <c r="W189" s="2">
        <f>全价!D189</f>
        <v>97.196575342465749</v>
      </c>
      <c r="X189" s="7">
        <v>-7.13</v>
      </c>
      <c r="Y189" s="7">
        <v>-107.13</v>
      </c>
      <c r="Z189" s="7"/>
      <c r="AB189" s="1">
        <v>42558</v>
      </c>
      <c r="AC189" s="1">
        <v>42750</v>
      </c>
      <c r="AD189" s="1"/>
      <c r="AE189" s="1"/>
      <c r="AF189" s="2">
        <f>全价!E189</f>
        <v>101.11698630136986</v>
      </c>
      <c r="AG189">
        <v>-107</v>
      </c>
      <c r="AK189" s="1">
        <v>42558</v>
      </c>
      <c r="AL189" s="1">
        <v>42772</v>
      </c>
      <c r="AM189" s="1"/>
      <c r="AN189" s="2">
        <f>全价!F189</f>
        <v>100.26926027397261</v>
      </c>
      <c r="AO189">
        <v>-106.89</v>
      </c>
    </row>
    <row r="190" spans="1:41" x14ac:dyDescent="0.15">
      <c r="A190" s="1">
        <v>42559</v>
      </c>
      <c r="B190" s="1">
        <v>42770</v>
      </c>
      <c r="C190" s="1">
        <v>43135</v>
      </c>
      <c r="E190" s="2">
        <f>全价!B190</f>
        <v>94.105068493150682</v>
      </c>
      <c r="F190">
        <f t="shared" si="4"/>
        <v>-7.1</v>
      </c>
      <c r="G190">
        <v>-107.1</v>
      </c>
      <c r="J190" s="1">
        <v>42559</v>
      </c>
      <c r="K190" s="1">
        <v>42911</v>
      </c>
      <c r="L190" s="1">
        <v>43280</v>
      </c>
      <c r="M190" s="1"/>
      <c r="N190" s="2">
        <f>全价!C190</f>
        <v>93.55602739726028</v>
      </c>
      <c r="O190">
        <v>-8.5</v>
      </c>
      <c r="P190">
        <v>-108.5</v>
      </c>
      <c r="S190" s="1">
        <v>42559</v>
      </c>
      <c r="T190" s="1">
        <v>42659</v>
      </c>
      <c r="U190" s="1">
        <v>43024</v>
      </c>
      <c r="V190" s="1"/>
      <c r="W190" s="2">
        <f>全价!D190</f>
        <v>97.526109589041099</v>
      </c>
      <c r="X190" s="7">
        <v>-7.13</v>
      </c>
      <c r="Y190" s="7">
        <v>-107.13</v>
      </c>
      <c r="Z190" s="7"/>
      <c r="AB190" s="1">
        <v>42559</v>
      </c>
      <c r="AC190" s="1">
        <v>42750</v>
      </c>
      <c r="AD190" s="1"/>
      <c r="AE190" s="1"/>
      <c r="AF190" s="2">
        <f>全价!E190</f>
        <v>101.19616438356165</v>
      </c>
      <c r="AG190">
        <v>-107</v>
      </c>
      <c r="AK190" s="1">
        <v>42559</v>
      </c>
      <c r="AL190" s="1">
        <v>42772</v>
      </c>
      <c r="AM190" s="1"/>
      <c r="AN190" s="2">
        <f>全价!F190</f>
        <v>100.35813698630137</v>
      </c>
      <c r="AO190">
        <v>-106.89</v>
      </c>
    </row>
    <row r="191" spans="1:41" x14ac:dyDescent="0.15">
      <c r="A191" s="1">
        <v>42562</v>
      </c>
      <c r="B191" s="1">
        <v>42770</v>
      </c>
      <c r="C191" s="1">
        <v>43135</v>
      </c>
      <c r="E191" s="2">
        <f>全价!B191</f>
        <v>94.173424657534241</v>
      </c>
      <c r="F191">
        <f t="shared" si="4"/>
        <v>-7.1</v>
      </c>
      <c r="G191">
        <v>-107.1</v>
      </c>
      <c r="J191" s="1">
        <v>42562</v>
      </c>
      <c r="K191" s="1">
        <v>42911</v>
      </c>
      <c r="L191" s="1">
        <v>43280</v>
      </c>
      <c r="M191" s="1"/>
      <c r="N191" s="2">
        <f>全价!C191</f>
        <v>93.9258904109589</v>
      </c>
      <c r="O191">
        <v>-8.5</v>
      </c>
      <c r="P191">
        <v>-108.5</v>
      </c>
      <c r="S191" s="1">
        <v>42562</v>
      </c>
      <c r="T191" s="1">
        <v>42659</v>
      </c>
      <c r="U191" s="1">
        <v>43024</v>
      </c>
      <c r="V191" s="1"/>
      <c r="W191" s="2">
        <f>全价!D191</f>
        <v>97.434712328767134</v>
      </c>
      <c r="X191" s="7">
        <v>-7.13</v>
      </c>
      <c r="Y191" s="7">
        <v>-107.13</v>
      </c>
      <c r="Z191" s="7"/>
      <c r="AB191" s="1">
        <v>42562</v>
      </c>
      <c r="AC191" s="1">
        <v>42750</v>
      </c>
      <c r="AD191" s="1"/>
      <c r="AE191" s="1"/>
      <c r="AF191" s="2">
        <f>全价!E191</f>
        <v>101.253698630137</v>
      </c>
      <c r="AG191">
        <v>-107</v>
      </c>
      <c r="AK191" s="1">
        <v>42562</v>
      </c>
      <c r="AL191" s="1">
        <v>42772</v>
      </c>
      <c r="AM191" s="1"/>
      <c r="AN191" s="2">
        <f>全价!F191</f>
        <v>100.35476712328767</v>
      </c>
      <c r="AO191">
        <v>-106.89</v>
      </c>
    </row>
    <row r="192" spans="1:41" x14ac:dyDescent="0.15">
      <c r="A192" s="1">
        <v>42563</v>
      </c>
      <c r="B192" s="1">
        <v>42770</v>
      </c>
      <c r="C192" s="1">
        <v>43135</v>
      </c>
      <c r="E192" s="2">
        <f>全价!B192</f>
        <v>94.192876712328754</v>
      </c>
      <c r="F192">
        <f t="shared" si="4"/>
        <v>-7.1</v>
      </c>
      <c r="G192">
        <v>-107.1</v>
      </c>
      <c r="J192" s="1">
        <v>42563</v>
      </c>
      <c r="K192" s="1">
        <v>42911</v>
      </c>
      <c r="L192" s="1">
        <v>43280</v>
      </c>
      <c r="M192" s="1"/>
      <c r="N192" s="2">
        <f>全价!C192</f>
        <v>93.889178082191776</v>
      </c>
      <c r="O192">
        <v>-8.5</v>
      </c>
      <c r="P192">
        <v>-108.5</v>
      </c>
      <c r="S192" s="1">
        <v>42563</v>
      </c>
      <c r="T192" s="1">
        <v>42659</v>
      </c>
      <c r="U192" s="1">
        <v>43024</v>
      </c>
      <c r="V192" s="1"/>
      <c r="W192" s="2">
        <f>全价!D192</f>
        <v>97.504246575342464</v>
      </c>
      <c r="X192" s="7">
        <v>-7.13</v>
      </c>
      <c r="Y192" s="7">
        <v>-107.13</v>
      </c>
      <c r="Z192" s="7"/>
      <c r="AB192" s="1">
        <v>42563</v>
      </c>
      <c r="AC192" s="1">
        <v>42750</v>
      </c>
      <c r="AD192" s="1"/>
      <c r="AE192" s="1"/>
      <c r="AF192" s="2">
        <f>全价!E192</f>
        <v>101.31287671232876</v>
      </c>
      <c r="AG192">
        <v>-107</v>
      </c>
      <c r="AK192" s="1">
        <v>42563</v>
      </c>
      <c r="AL192" s="1">
        <v>42772</v>
      </c>
      <c r="AM192" s="1"/>
      <c r="AN192" s="2">
        <f>全价!F192</f>
        <v>100.44364383561644</v>
      </c>
      <c r="AO192">
        <v>-106.89</v>
      </c>
    </row>
    <row r="193" spans="1:41" x14ac:dyDescent="0.15">
      <c r="A193" s="1">
        <v>42564</v>
      </c>
      <c r="B193" s="1">
        <v>42770</v>
      </c>
      <c r="C193" s="1">
        <v>43135</v>
      </c>
      <c r="E193" s="2">
        <f>全价!B193</f>
        <v>94.252328767123288</v>
      </c>
      <c r="F193">
        <f t="shared" si="4"/>
        <v>-7.1</v>
      </c>
      <c r="G193">
        <v>-107.1</v>
      </c>
      <c r="J193" s="1">
        <v>42564</v>
      </c>
      <c r="K193" s="1">
        <v>42911</v>
      </c>
      <c r="L193" s="1">
        <v>43280</v>
      </c>
      <c r="M193" s="1"/>
      <c r="N193" s="2">
        <f>全价!C193</f>
        <v>94.042465753424651</v>
      </c>
      <c r="O193">
        <v>-8.5</v>
      </c>
      <c r="P193">
        <v>-108.5</v>
      </c>
      <c r="S193" s="1">
        <v>42564</v>
      </c>
      <c r="T193" s="1">
        <v>42659</v>
      </c>
      <c r="U193" s="1">
        <v>43024</v>
      </c>
      <c r="V193" s="1"/>
      <c r="W193" s="2">
        <f>全价!D193</f>
        <v>97.493780821917809</v>
      </c>
      <c r="X193" s="7">
        <v>-7.13</v>
      </c>
      <c r="Y193" s="7">
        <v>-107.13</v>
      </c>
      <c r="Z193" s="7"/>
      <c r="AB193" s="1">
        <v>42564</v>
      </c>
      <c r="AC193" s="1">
        <v>42750</v>
      </c>
      <c r="AD193" s="1"/>
      <c r="AE193" s="1"/>
      <c r="AF193" s="2">
        <f>全价!E193</f>
        <v>101.39205479452055</v>
      </c>
      <c r="AG193">
        <v>-107</v>
      </c>
      <c r="AK193" s="1">
        <v>42564</v>
      </c>
      <c r="AL193" s="1">
        <v>42772</v>
      </c>
      <c r="AM193" s="1"/>
      <c r="AN193" s="2">
        <f>全价!F193</f>
        <v>100.47252054794521</v>
      </c>
      <c r="AO193">
        <v>-106.89</v>
      </c>
    </row>
    <row r="194" spans="1:41" x14ac:dyDescent="0.15">
      <c r="A194" s="1">
        <v>42565</v>
      </c>
      <c r="B194" s="1">
        <v>42770</v>
      </c>
      <c r="C194" s="1">
        <v>43135</v>
      </c>
      <c r="E194" s="2">
        <f>全价!B194</f>
        <v>94.501780821917819</v>
      </c>
      <c r="F194">
        <f t="shared" si="4"/>
        <v>-7.1</v>
      </c>
      <c r="G194">
        <v>-107.1</v>
      </c>
      <c r="J194" s="1">
        <v>42565</v>
      </c>
      <c r="K194" s="1">
        <v>42911</v>
      </c>
      <c r="L194" s="1">
        <v>43280</v>
      </c>
      <c r="M194" s="1"/>
      <c r="N194" s="2">
        <f>全价!C194</f>
        <v>94.20575342465753</v>
      </c>
      <c r="O194">
        <v>-8.5</v>
      </c>
      <c r="P194">
        <v>-108.5</v>
      </c>
      <c r="S194" s="1">
        <v>42565</v>
      </c>
      <c r="T194" s="1">
        <v>42659</v>
      </c>
      <c r="U194" s="1">
        <v>43024</v>
      </c>
      <c r="V194" s="1"/>
      <c r="W194" s="2">
        <f>全价!D194</f>
        <v>97.60331506849316</v>
      </c>
      <c r="X194" s="7">
        <v>-7.13</v>
      </c>
      <c r="Y194" s="7">
        <v>-107.13</v>
      </c>
      <c r="Z194" s="7"/>
      <c r="AB194" s="1">
        <v>42565</v>
      </c>
      <c r="AC194" s="1">
        <v>42750</v>
      </c>
      <c r="AD194" s="1"/>
      <c r="AE194" s="1"/>
      <c r="AF194" s="2">
        <f>全价!E194</f>
        <v>101.43123287671233</v>
      </c>
      <c r="AG194">
        <v>-107</v>
      </c>
      <c r="AK194" s="1">
        <v>42565</v>
      </c>
      <c r="AL194" s="1">
        <v>42772</v>
      </c>
      <c r="AM194" s="1"/>
      <c r="AN194" s="2">
        <f>全价!F194</f>
        <v>100.52139726027397</v>
      </c>
      <c r="AO194">
        <v>-106.89</v>
      </c>
    </row>
    <row r="195" spans="1:41" x14ac:dyDescent="0.15">
      <c r="A195" s="1">
        <v>42566</v>
      </c>
      <c r="B195" s="1">
        <v>42770</v>
      </c>
      <c r="C195" s="1">
        <v>43135</v>
      </c>
      <c r="E195" s="2">
        <f>全价!B195</f>
        <v>94.671232876712324</v>
      </c>
      <c r="F195">
        <f t="shared" si="4"/>
        <v>-7.1</v>
      </c>
      <c r="G195">
        <v>-107.1</v>
      </c>
      <c r="J195" s="1">
        <v>42566</v>
      </c>
      <c r="K195" s="1">
        <v>42911</v>
      </c>
      <c r="L195" s="1">
        <v>43280</v>
      </c>
      <c r="M195" s="1"/>
      <c r="N195" s="2">
        <f>全价!C195</f>
        <v>94.229041095890409</v>
      </c>
      <c r="O195">
        <v>-8.5</v>
      </c>
      <c r="P195">
        <v>-108.5</v>
      </c>
      <c r="S195" s="1">
        <v>42566</v>
      </c>
      <c r="T195" s="1">
        <v>42659</v>
      </c>
      <c r="U195" s="1">
        <v>43024</v>
      </c>
      <c r="V195" s="1"/>
      <c r="W195" s="2">
        <f>全价!D195</f>
        <v>97.772849315068498</v>
      </c>
      <c r="X195" s="7">
        <v>-7.13</v>
      </c>
      <c r="Y195" s="7">
        <v>-107.13</v>
      </c>
      <c r="Z195" s="7"/>
      <c r="AB195" s="1">
        <v>42566</v>
      </c>
      <c r="AC195" s="1">
        <v>42750</v>
      </c>
      <c r="AD195" s="1"/>
      <c r="AE195" s="1"/>
      <c r="AF195" s="2">
        <f>全价!E195</f>
        <v>101.64041095890411</v>
      </c>
      <c r="AG195">
        <v>-107</v>
      </c>
      <c r="AK195" s="1">
        <v>42566</v>
      </c>
      <c r="AL195" s="1">
        <v>42772</v>
      </c>
      <c r="AM195" s="1"/>
      <c r="AN195" s="2">
        <f>全价!F195</f>
        <v>100.74027397260274</v>
      </c>
      <c r="AO195">
        <v>-106.89</v>
      </c>
    </row>
    <row r="196" spans="1:41" x14ac:dyDescent="0.15">
      <c r="A196" s="1">
        <v>42569</v>
      </c>
      <c r="B196" s="1">
        <v>42770</v>
      </c>
      <c r="C196" s="1">
        <v>43135</v>
      </c>
      <c r="E196" s="2">
        <f>全价!B196</f>
        <v>95.039589041095894</v>
      </c>
      <c r="F196">
        <f t="shared" ref="F196:F259" si="5">-7.1</f>
        <v>-7.1</v>
      </c>
      <c r="G196">
        <v>-107.1</v>
      </c>
      <c r="J196" s="1">
        <v>42569</v>
      </c>
      <c r="K196" s="1">
        <v>42911</v>
      </c>
      <c r="L196" s="1">
        <v>43280</v>
      </c>
      <c r="M196" s="1"/>
      <c r="N196" s="2">
        <f>全价!C196</f>
        <v>94.458904109589042</v>
      </c>
      <c r="O196">
        <v>-8.5</v>
      </c>
      <c r="P196">
        <v>-108.5</v>
      </c>
      <c r="S196" s="1">
        <v>42569</v>
      </c>
      <c r="T196" s="1">
        <v>42659</v>
      </c>
      <c r="U196" s="1">
        <v>43024</v>
      </c>
      <c r="V196" s="1"/>
      <c r="W196" s="2">
        <f>全价!D196</f>
        <v>98.051452054794524</v>
      </c>
      <c r="X196" s="7">
        <v>-7.13</v>
      </c>
      <c r="Y196" s="7">
        <v>-107.13</v>
      </c>
      <c r="Z196" s="7"/>
      <c r="AB196" s="1">
        <v>42569</v>
      </c>
      <c r="AC196" s="1">
        <v>42750</v>
      </c>
      <c r="AD196" s="1"/>
      <c r="AE196" s="1"/>
      <c r="AF196" s="2">
        <f>全价!E196</f>
        <v>101.74794520547945</v>
      </c>
      <c r="AG196">
        <v>-107</v>
      </c>
      <c r="AK196" s="1">
        <v>42569</v>
      </c>
      <c r="AL196" s="1">
        <v>42772</v>
      </c>
      <c r="AM196" s="1"/>
      <c r="AN196" s="2">
        <f>全价!F196</f>
        <v>100.85690410958904</v>
      </c>
      <c r="AO196">
        <v>-106.89</v>
      </c>
    </row>
    <row r="197" spans="1:41" x14ac:dyDescent="0.15">
      <c r="A197" s="1">
        <v>42570</v>
      </c>
      <c r="B197" s="1">
        <v>42770</v>
      </c>
      <c r="C197" s="1">
        <v>43135</v>
      </c>
      <c r="E197" s="2">
        <f>全价!B197</f>
        <v>95.479041095890409</v>
      </c>
      <c r="F197">
        <f t="shared" si="5"/>
        <v>-7.1</v>
      </c>
      <c r="G197">
        <v>-107.1</v>
      </c>
      <c r="J197" s="1">
        <v>42570</v>
      </c>
      <c r="K197" s="1">
        <v>42911</v>
      </c>
      <c r="L197" s="1">
        <v>43280</v>
      </c>
      <c r="M197" s="1"/>
      <c r="N197" s="2">
        <f>全价!C197</f>
        <v>94.522191780821913</v>
      </c>
      <c r="O197">
        <v>-8.5</v>
      </c>
      <c r="P197">
        <v>-108.5</v>
      </c>
      <c r="S197" s="1">
        <v>42570</v>
      </c>
      <c r="T197" s="1">
        <v>42659</v>
      </c>
      <c r="U197" s="1">
        <v>43024</v>
      </c>
      <c r="V197" s="1"/>
      <c r="W197" s="2">
        <f>全价!D197</f>
        <v>98.470986301369862</v>
      </c>
      <c r="X197" s="7">
        <v>-7.13</v>
      </c>
      <c r="Y197" s="7">
        <v>-107.13</v>
      </c>
      <c r="Z197" s="7"/>
      <c r="AB197" s="1">
        <v>42570</v>
      </c>
      <c r="AC197" s="1">
        <v>42750</v>
      </c>
      <c r="AD197" s="1"/>
      <c r="AE197" s="1"/>
      <c r="AF197" s="2">
        <f>全价!E197</f>
        <v>101.92712328767124</v>
      </c>
      <c r="AG197">
        <v>-107</v>
      </c>
      <c r="AK197" s="1">
        <v>42570</v>
      </c>
      <c r="AL197" s="1">
        <v>42772</v>
      </c>
      <c r="AM197" s="1"/>
      <c r="AN197" s="2">
        <f>全价!F197</f>
        <v>101.03578082191781</v>
      </c>
      <c r="AO197">
        <v>-106.89</v>
      </c>
    </row>
    <row r="198" spans="1:41" x14ac:dyDescent="0.15">
      <c r="A198" s="1">
        <v>42571</v>
      </c>
      <c r="B198" s="1">
        <v>42770</v>
      </c>
      <c r="C198" s="1">
        <v>43135</v>
      </c>
      <c r="E198" s="2">
        <f>全价!B198</f>
        <v>95.468493150684935</v>
      </c>
      <c r="F198">
        <f t="shared" si="5"/>
        <v>-7.1</v>
      </c>
      <c r="G198">
        <v>-107.1</v>
      </c>
      <c r="J198" s="1">
        <v>42571</v>
      </c>
      <c r="K198" s="1">
        <v>42911</v>
      </c>
      <c r="L198" s="1">
        <v>43280</v>
      </c>
      <c r="M198" s="1"/>
      <c r="N198" s="2">
        <f>全价!C198</f>
        <v>94.525479452054796</v>
      </c>
      <c r="O198">
        <v>-8.5</v>
      </c>
      <c r="P198">
        <v>-108.5</v>
      </c>
      <c r="S198" s="1">
        <v>42571</v>
      </c>
      <c r="T198" s="1">
        <v>42659</v>
      </c>
      <c r="U198" s="1">
        <v>43024</v>
      </c>
      <c r="V198" s="1"/>
      <c r="W198" s="2">
        <f>全价!D198</f>
        <v>98.430520547945207</v>
      </c>
      <c r="X198" s="7">
        <v>-7.13</v>
      </c>
      <c r="Y198" s="7">
        <v>-107.13</v>
      </c>
      <c r="Z198" s="7"/>
      <c r="AB198" s="1">
        <v>42571</v>
      </c>
      <c r="AC198" s="1">
        <v>42750</v>
      </c>
      <c r="AD198" s="1"/>
      <c r="AE198" s="1"/>
      <c r="AF198" s="2">
        <f>全价!E198</f>
        <v>101.966301369863</v>
      </c>
      <c r="AG198">
        <v>-107</v>
      </c>
      <c r="AK198" s="1">
        <v>42571</v>
      </c>
      <c r="AL198" s="1">
        <v>42772</v>
      </c>
      <c r="AM198" s="1"/>
      <c r="AN198" s="2">
        <f>全价!F198</f>
        <v>101.12465753424658</v>
      </c>
      <c r="AO198">
        <v>-106.89</v>
      </c>
    </row>
    <row r="199" spans="1:41" x14ac:dyDescent="0.15">
      <c r="A199" s="1">
        <v>42572</v>
      </c>
      <c r="B199" s="1">
        <v>42770</v>
      </c>
      <c r="C199" s="1">
        <v>43135</v>
      </c>
      <c r="E199" s="2">
        <f>全价!B199</f>
        <v>95.547945205479451</v>
      </c>
      <c r="F199">
        <f t="shared" si="5"/>
        <v>-7.1</v>
      </c>
      <c r="G199">
        <v>-107.1</v>
      </c>
      <c r="J199" s="1">
        <v>42572</v>
      </c>
      <c r="K199" s="1">
        <v>42911</v>
      </c>
      <c r="L199" s="1">
        <v>43280</v>
      </c>
      <c r="M199" s="1"/>
      <c r="N199" s="2">
        <f>全价!C199</f>
        <v>94.578767123287676</v>
      </c>
      <c r="O199">
        <v>-8.5</v>
      </c>
      <c r="P199">
        <v>-108.5</v>
      </c>
      <c r="S199" s="1">
        <v>42572</v>
      </c>
      <c r="T199" s="1">
        <v>42659</v>
      </c>
      <c r="U199" s="1">
        <v>43024</v>
      </c>
      <c r="V199" s="1"/>
      <c r="W199" s="2">
        <f>全价!D199</f>
        <v>98.450054794520554</v>
      </c>
      <c r="X199" s="7">
        <v>-7.13</v>
      </c>
      <c r="Y199" s="7">
        <v>-107.13</v>
      </c>
      <c r="Z199" s="7"/>
      <c r="AB199" s="1">
        <v>42572</v>
      </c>
      <c r="AC199" s="1">
        <v>42750</v>
      </c>
      <c r="AD199" s="1"/>
      <c r="AE199" s="1"/>
      <c r="AF199" s="2">
        <f>全价!E199</f>
        <v>101.9754794520548</v>
      </c>
      <c r="AG199">
        <v>-107</v>
      </c>
      <c r="AK199" s="1">
        <v>42572</v>
      </c>
      <c r="AL199" s="1">
        <v>42772</v>
      </c>
      <c r="AM199" s="1"/>
      <c r="AN199" s="2">
        <f>全价!F199</f>
        <v>101.11353424657534</v>
      </c>
      <c r="AO199">
        <v>-106.89</v>
      </c>
    </row>
    <row r="200" spans="1:41" x14ac:dyDescent="0.15">
      <c r="A200" s="1">
        <v>42573</v>
      </c>
      <c r="B200" s="1">
        <v>42770</v>
      </c>
      <c r="C200" s="1">
        <v>43135</v>
      </c>
      <c r="E200" s="2">
        <f>全价!B200</f>
        <v>95.567397260273978</v>
      </c>
      <c r="F200">
        <f t="shared" si="5"/>
        <v>-7.1</v>
      </c>
      <c r="G200">
        <v>-107.1</v>
      </c>
      <c r="J200" s="1">
        <v>42573</v>
      </c>
      <c r="K200" s="1">
        <v>42911</v>
      </c>
      <c r="L200" s="1">
        <v>43280</v>
      </c>
      <c r="M200" s="1"/>
      <c r="N200" s="2">
        <f>全价!C200</f>
        <v>94.59205479452055</v>
      </c>
      <c r="O200">
        <v>-8.5</v>
      </c>
      <c r="P200">
        <v>-108.5</v>
      </c>
      <c r="S200" s="1">
        <v>42573</v>
      </c>
      <c r="T200" s="1">
        <v>42659</v>
      </c>
      <c r="U200" s="1">
        <v>43024</v>
      </c>
      <c r="V200" s="1"/>
      <c r="W200" s="2">
        <f>全价!D200</f>
        <v>98.469589041095887</v>
      </c>
      <c r="X200" s="7">
        <v>-7.13</v>
      </c>
      <c r="Y200" s="7">
        <v>-107.13</v>
      </c>
      <c r="Z200" s="7"/>
      <c r="AB200" s="1">
        <v>42573</v>
      </c>
      <c r="AC200" s="1">
        <v>42750</v>
      </c>
      <c r="AD200" s="1"/>
      <c r="AE200" s="1"/>
      <c r="AF200" s="2">
        <f>全价!E200</f>
        <v>102.01465753424658</v>
      </c>
      <c r="AG200">
        <v>-107</v>
      </c>
      <c r="AK200" s="1">
        <v>42573</v>
      </c>
      <c r="AL200" s="1">
        <v>42772</v>
      </c>
      <c r="AM200" s="1"/>
      <c r="AN200" s="2">
        <f>全价!F200</f>
        <v>101.12241095890411</v>
      </c>
      <c r="AO200">
        <v>-106.89</v>
      </c>
    </row>
    <row r="201" spans="1:41" x14ac:dyDescent="0.15">
      <c r="A201" s="1">
        <v>42576</v>
      </c>
      <c r="B201" s="1">
        <v>42770</v>
      </c>
      <c r="C201" s="1">
        <v>43135</v>
      </c>
      <c r="E201" s="2">
        <f>全价!B201</f>
        <v>95.635753424657537</v>
      </c>
      <c r="F201">
        <f t="shared" si="5"/>
        <v>-7.1</v>
      </c>
      <c r="G201">
        <v>-107.1</v>
      </c>
      <c r="J201" s="1">
        <v>42576</v>
      </c>
      <c r="K201" s="1">
        <v>42911</v>
      </c>
      <c r="L201" s="1">
        <v>43280</v>
      </c>
      <c r="M201" s="1"/>
      <c r="N201" s="2">
        <f>全价!C201</f>
        <v>94.441917808219173</v>
      </c>
      <c r="O201">
        <v>-8.5</v>
      </c>
      <c r="P201">
        <v>-108.5</v>
      </c>
      <c r="S201" s="1">
        <v>42576</v>
      </c>
      <c r="T201" s="1">
        <v>42659</v>
      </c>
      <c r="U201" s="1">
        <v>43024</v>
      </c>
      <c r="V201" s="1"/>
      <c r="W201" s="2">
        <f>全价!D201</f>
        <v>98.528191780821913</v>
      </c>
      <c r="X201" s="7">
        <v>-7.13</v>
      </c>
      <c r="Y201" s="7">
        <v>-107.13</v>
      </c>
      <c r="Z201" s="7"/>
      <c r="AB201" s="1">
        <v>42576</v>
      </c>
      <c r="AC201" s="1">
        <v>42750</v>
      </c>
      <c r="AD201" s="1"/>
      <c r="AE201" s="1"/>
      <c r="AF201" s="2">
        <f>全价!E201</f>
        <v>102.01219178082192</v>
      </c>
      <c r="AG201">
        <v>-107</v>
      </c>
      <c r="AK201" s="1">
        <v>42576</v>
      </c>
      <c r="AL201" s="1">
        <v>42772</v>
      </c>
      <c r="AM201" s="1"/>
      <c r="AN201" s="2">
        <f>全价!F201</f>
        <v>101.15904109589042</v>
      </c>
      <c r="AO201">
        <v>-106.89</v>
      </c>
    </row>
    <row r="202" spans="1:41" x14ac:dyDescent="0.15">
      <c r="A202" s="1">
        <v>42577</v>
      </c>
      <c r="B202" s="1">
        <v>42770</v>
      </c>
      <c r="C202" s="1">
        <v>43135</v>
      </c>
      <c r="E202" s="2">
        <f>全价!B202</f>
        <v>95.665205479452055</v>
      </c>
      <c r="F202">
        <f t="shared" si="5"/>
        <v>-7.1</v>
      </c>
      <c r="G202">
        <v>-107.1</v>
      </c>
      <c r="J202" s="1">
        <v>42577</v>
      </c>
      <c r="K202" s="1">
        <v>42911</v>
      </c>
      <c r="L202" s="1">
        <v>43280</v>
      </c>
      <c r="M202" s="1"/>
      <c r="N202" s="2">
        <f>全价!C202</f>
        <v>94.545205479452051</v>
      </c>
      <c r="O202">
        <v>-8.5</v>
      </c>
      <c r="P202">
        <v>-108.5</v>
      </c>
      <c r="S202" s="1">
        <v>42577</v>
      </c>
      <c r="T202" s="1">
        <v>42659</v>
      </c>
      <c r="U202" s="1">
        <v>43024</v>
      </c>
      <c r="V202" s="1"/>
      <c r="W202" s="2">
        <f>全价!D202</f>
        <v>98.567726027397256</v>
      </c>
      <c r="X202" s="7">
        <v>-7.13</v>
      </c>
      <c r="Y202" s="7">
        <v>-107.13</v>
      </c>
      <c r="Z202" s="7"/>
      <c r="AB202" s="1">
        <v>42577</v>
      </c>
      <c r="AC202" s="1">
        <v>42750</v>
      </c>
      <c r="AD202" s="1"/>
      <c r="AE202" s="1"/>
      <c r="AF202" s="2">
        <f>全价!E202</f>
        <v>102.0413698630137</v>
      </c>
      <c r="AG202">
        <v>-107</v>
      </c>
      <c r="AK202" s="1">
        <v>42577</v>
      </c>
      <c r="AL202" s="1">
        <v>42772</v>
      </c>
      <c r="AM202" s="1"/>
      <c r="AN202" s="2">
        <f>全价!F202</f>
        <v>101.18791780821917</v>
      </c>
      <c r="AO202">
        <v>-106.89</v>
      </c>
    </row>
    <row r="203" spans="1:41" x14ac:dyDescent="0.15">
      <c r="A203" s="1">
        <v>42578</v>
      </c>
      <c r="B203" s="1">
        <v>42770</v>
      </c>
      <c r="C203" s="1">
        <v>43135</v>
      </c>
      <c r="E203" s="2">
        <f>全价!B203</f>
        <v>95.60465753424657</v>
      </c>
      <c r="F203">
        <f t="shared" si="5"/>
        <v>-7.1</v>
      </c>
      <c r="G203">
        <v>-107.1</v>
      </c>
      <c r="J203" s="1">
        <v>42578</v>
      </c>
      <c r="K203" s="1">
        <v>42911</v>
      </c>
      <c r="L203" s="1">
        <v>43280</v>
      </c>
      <c r="M203" s="1"/>
      <c r="N203" s="2">
        <f>全价!C203</f>
        <v>94.518493150684932</v>
      </c>
      <c r="O203">
        <v>-8.5</v>
      </c>
      <c r="P203">
        <v>-108.5</v>
      </c>
      <c r="S203" s="1">
        <v>42578</v>
      </c>
      <c r="T203" s="1">
        <v>42659</v>
      </c>
      <c r="U203" s="1">
        <v>43024</v>
      </c>
      <c r="V203" s="1"/>
      <c r="W203" s="2">
        <f>全价!D203</f>
        <v>98.577260273972612</v>
      </c>
      <c r="X203" s="7">
        <v>-7.13</v>
      </c>
      <c r="Y203" s="7">
        <v>-107.13</v>
      </c>
      <c r="Z203" s="7"/>
      <c r="AB203" s="1">
        <v>42578</v>
      </c>
      <c r="AC203" s="1">
        <v>42750</v>
      </c>
      <c r="AD203" s="1"/>
      <c r="AE203" s="1"/>
      <c r="AF203" s="2">
        <f>全价!E203</f>
        <v>102.05054794520548</v>
      </c>
      <c r="AG203">
        <v>-107</v>
      </c>
      <c r="AK203" s="1">
        <v>42578</v>
      </c>
      <c r="AL203" s="1">
        <v>42772</v>
      </c>
      <c r="AM203" s="1"/>
      <c r="AN203" s="2">
        <f>全价!F203</f>
        <v>101.17679452054796</v>
      </c>
      <c r="AO203">
        <v>-106.89</v>
      </c>
    </row>
    <row r="204" spans="1:41" x14ac:dyDescent="0.15">
      <c r="A204" s="1">
        <v>42579</v>
      </c>
      <c r="B204" s="1">
        <v>42770</v>
      </c>
      <c r="C204" s="1">
        <v>43135</v>
      </c>
      <c r="E204" s="2">
        <f>全价!B204</f>
        <v>95.654109589041099</v>
      </c>
      <c r="F204">
        <f t="shared" si="5"/>
        <v>-7.1</v>
      </c>
      <c r="G204">
        <v>-107.1</v>
      </c>
      <c r="J204" s="1">
        <v>42579</v>
      </c>
      <c r="K204" s="1">
        <v>42911</v>
      </c>
      <c r="L204" s="1">
        <v>43280</v>
      </c>
      <c r="M204" s="1"/>
      <c r="N204" s="2">
        <f>全价!C204</f>
        <v>94.561780821917807</v>
      </c>
      <c r="O204">
        <v>-8.5</v>
      </c>
      <c r="P204">
        <v>-108.5</v>
      </c>
      <c r="S204" s="1">
        <v>42579</v>
      </c>
      <c r="T204" s="1">
        <v>42659</v>
      </c>
      <c r="U204" s="1">
        <v>43024</v>
      </c>
      <c r="V204" s="1"/>
      <c r="W204" s="2">
        <f>全价!D204</f>
        <v>98.69679452054794</v>
      </c>
      <c r="X204" s="7">
        <v>-7.13</v>
      </c>
      <c r="Y204" s="7">
        <v>-107.13</v>
      </c>
      <c r="Z204" s="7"/>
      <c r="AB204" s="1">
        <v>42579</v>
      </c>
      <c r="AC204" s="1">
        <v>42750</v>
      </c>
      <c r="AD204" s="1"/>
      <c r="AE204" s="1"/>
      <c r="AF204" s="2">
        <f>全价!E204</f>
        <v>102.16972602739727</v>
      </c>
      <c r="AG204">
        <v>-107</v>
      </c>
      <c r="AK204" s="1">
        <v>42579</v>
      </c>
      <c r="AL204" s="1">
        <v>42772</v>
      </c>
      <c r="AM204" s="1"/>
      <c r="AN204" s="2">
        <f>全价!F204</f>
        <v>101.29567123287671</v>
      </c>
      <c r="AO204">
        <v>-106.89</v>
      </c>
    </row>
    <row r="205" spans="1:41" x14ac:dyDescent="0.15">
      <c r="A205" s="1">
        <v>42580</v>
      </c>
      <c r="B205" s="1">
        <v>42770</v>
      </c>
      <c r="C205" s="1">
        <v>43135</v>
      </c>
      <c r="E205" s="2">
        <f>全价!B205</f>
        <v>95.873561643835615</v>
      </c>
      <c r="F205">
        <f t="shared" si="5"/>
        <v>-7.1</v>
      </c>
      <c r="G205">
        <v>-107.1</v>
      </c>
      <c r="J205" s="1">
        <v>42580</v>
      </c>
      <c r="K205" s="1">
        <v>42911</v>
      </c>
      <c r="L205" s="1">
        <v>43280</v>
      </c>
      <c r="M205" s="1"/>
      <c r="N205" s="2">
        <f>全价!C205</f>
        <v>94.995068493150697</v>
      </c>
      <c r="O205">
        <v>-8.5</v>
      </c>
      <c r="P205">
        <v>-108.5</v>
      </c>
      <c r="S205" s="1">
        <v>42580</v>
      </c>
      <c r="T205" s="1">
        <v>42659</v>
      </c>
      <c r="U205" s="1">
        <v>43024</v>
      </c>
      <c r="V205" s="1"/>
      <c r="W205" s="2">
        <f>全价!D205</f>
        <v>99.036328767123294</v>
      </c>
      <c r="X205" s="7">
        <v>-7.13</v>
      </c>
      <c r="Y205" s="7">
        <v>-107.13</v>
      </c>
      <c r="Z205" s="7"/>
      <c r="AB205" s="1">
        <v>42580</v>
      </c>
      <c r="AC205" s="1">
        <v>42750</v>
      </c>
      <c r="AD205" s="1"/>
      <c r="AE205" s="1"/>
      <c r="AF205" s="2">
        <f>全价!E205</f>
        <v>102.37890410958904</v>
      </c>
      <c r="AG205">
        <v>-107</v>
      </c>
      <c r="AK205" s="1">
        <v>42580</v>
      </c>
      <c r="AL205" s="1">
        <v>42772</v>
      </c>
      <c r="AM205" s="1"/>
      <c r="AN205" s="2">
        <f>全价!F205</f>
        <v>101.49454794520547</v>
      </c>
      <c r="AO205">
        <v>-106.89</v>
      </c>
    </row>
    <row r="206" spans="1:41" x14ac:dyDescent="0.15">
      <c r="A206" s="1">
        <v>42583</v>
      </c>
      <c r="B206" s="1">
        <v>42770</v>
      </c>
      <c r="C206" s="1">
        <v>43135</v>
      </c>
      <c r="E206" s="2">
        <f>全价!B206</f>
        <v>96.141917808219176</v>
      </c>
      <c r="F206">
        <f t="shared" si="5"/>
        <v>-7.1</v>
      </c>
      <c r="G206">
        <v>-107.1</v>
      </c>
      <c r="J206" s="1">
        <v>42583</v>
      </c>
      <c r="K206" s="1">
        <v>42911</v>
      </c>
      <c r="L206" s="1">
        <v>43280</v>
      </c>
      <c r="M206" s="1"/>
      <c r="N206" s="2">
        <f>全价!C206</f>
        <v>95.57493150684931</v>
      </c>
      <c r="O206">
        <v>-8.5</v>
      </c>
      <c r="P206">
        <v>-108.5</v>
      </c>
      <c r="S206" s="1">
        <v>42583</v>
      </c>
      <c r="T206" s="1">
        <v>42659</v>
      </c>
      <c r="U206" s="1">
        <v>43024</v>
      </c>
      <c r="V206" s="1"/>
      <c r="W206" s="2">
        <f>全价!D206</f>
        <v>99.444931506849315</v>
      </c>
      <c r="X206" s="7">
        <v>-7.13</v>
      </c>
      <c r="Y206" s="7">
        <v>-107.13</v>
      </c>
      <c r="Z206" s="7"/>
      <c r="AB206" s="1">
        <v>42583</v>
      </c>
      <c r="AC206" s="1">
        <v>42750</v>
      </c>
      <c r="AD206" s="1"/>
      <c r="AE206" s="1"/>
      <c r="AF206" s="2">
        <f>全价!E206</f>
        <v>102.49643835616439</v>
      </c>
      <c r="AG206">
        <v>-107</v>
      </c>
      <c r="AK206" s="1">
        <v>42583</v>
      </c>
      <c r="AL206" s="1">
        <v>42772</v>
      </c>
      <c r="AM206" s="1"/>
      <c r="AN206" s="2">
        <f>全价!F206</f>
        <v>101.74117808219179</v>
      </c>
      <c r="AO206">
        <v>-106.89</v>
      </c>
    </row>
    <row r="207" spans="1:41" x14ac:dyDescent="0.15">
      <c r="A207" s="1">
        <v>42584</v>
      </c>
      <c r="B207" s="1">
        <v>42770</v>
      </c>
      <c r="C207" s="1">
        <v>43135</v>
      </c>
      <c r="E207" s="2">
        <f>全价!B207</f>
        <v>97.011369863013698</v>
      </c>
      <c r="F207">
        <f t="shared" si="5"/>
        <v>-7.1</v>
      </c>
      <c r="G207">
        <v>-107.1</v>
      </c>
      <c r="J207" s="1">
        <v>42584</v>
      </c>
      <c r="K207" s="1">
        <v>42911</v>
      </c>
      <c r="L207" s="1">
        <v>43280</v>
      </c>
      <c r="M207" s="1"/>
      <c r="N207" s="2">
        <f>全价!C207</f>
        <v>96.608219178082194</v>
      </c>
      <c r="O207">
        <v>-8.5</v>
      </c>
      <c r="P207">
        <v>-108.5</v>
      </c>
      <c r="S207" s="1">
        <v>42584</v>
      </c>
      <c r="T207" s="1">
        <v>42659</v>
      </c>
      <c r="U207" s="1">
        <v>43024</v>
      </c>
      <c r="V207" s="1"/>
      <c r="W207" s="2">
        <f>全价!D207</f>
        <v>100.36446575342467</v>
      </c>
      <c r="X207" s="7">
        <v>-7.13</v>
      </c>
      <c r="Y207" s="7">
        <v>-107.13</v>
      </c>
      <c r="Z207" s="7"/>
      <c r="AB207" s="1">
        <v>42584</v>
      </c>
      <c r="AC207" s="1">
        <v>42750</v>
      </c>
      <c r="AD207" s="1"/>
      <c r="AE207" s="1"/>
      <c r="AF207" s="2">
        <f>全价!E207</f>
        <v>102.69561643835617</v>
      </c>
      <c r="AG207">
        <v>-107</v>
      </c>
      <c r="AK207" s="1">
        <v>42584</v>
      </c>
      <c r="AL207" s="1">
        <v>42772</v>
      </c>
      <c r="AM207" s="1"/>
      <c r="AN207" s="2">
        <f>全价!F207</f>
        <v>101.96005479452054</v>
      </c>
      <c r="AO207">
        <v>-106.89</v>
      </c>
    </row>
    <row r="208" spans="1:41" x14ac:dyDescent="0.15">
      <c r="A208" s="1">
        <v>42585</v>
      </c>
      <c r="B208" s="1">
        <v>42770</v>
      </c>
      <c r="C208" s="1">
        <v>43135</v>
      </c>
      <c r="E208" s="2">
        <f>全价!B208</f>
        <v>96.820821917808217</v>
      </c>
      <c r="F208">
        <f t="shared" si="5"/>
        <v>-7.1</v>
      </c>
      <c r="G208">
        <v>-107.1</v>
      </c>
      <c r="J208" s="1">
        <v>42585</v>
      </c>
      <c r="K208" s="1">
        <v>42911</v>
      </c>
      <c r="L208" s="1">
        <v>43280</v>
      </c>
      <c r="M208" s="1"/>
      <c r="N208" s="2">
        <f>全价!C208</f>
        <v>97.201506849315066</v>
      </c>
      <c r="O208">
        <v>-8.5</v>
      </c>
      <c r="P208">
        <v>-108.5</v>
      </c>
      <c r="S208" s="1">
        <v>42585</v>
      </c>
      <c r="T208" s="1">
        <v>42659</v>
      </c>
      <c r="U208" s="1">
        <v>43024</v>
      </c>
      <c r="V208" s="1"/>
      <c r="W208" s="2">
        <f>全价!D208</f>
        <v>100.054</v>
      </c>
      <c r="X208" s="7">
        <v>-7.13</v>
      </c>
      <c r="Y208" s="7">
        <v>-107.13</v>
      </c>
      <c r="Z208" s="7"/>
      <c r="AB208" s="1">
        <v>42585</v>
      </c>
      <c r="AC208" s="1">
        <v>42750</v>
      </c>
      <c r="AD208" s="1"/>
      <c r="AE208" s="1"/>
      <c r="AF208" s="2">
        <f>全价!E208</f>
        <v>102.71479452054794</v>
      </c>
      <c r="AG208">
        <v>-107</v>
      </c>
      <c r="AK208" s="1">
        <v>42585</v>
      </c>
      <c r="AL208" s="1">
        <v>42772</v>
      </c>
      <c r="AM208" s="1"/>
      <c r="AN208" s="2">
        <f>全价!F208</f>
        <v>101.92893150684931</v>
      </c>
      <c r="AO208">
        <v>-106.89</v>
      </c>
    </row>
    <row r="209" spans="1:41" x14ac:dyDescent="0.15">
      <c r="A209" s="1">
        <v>42586</v>
      </c>
      <c r="B209" s="1">
        <v>42770</v>
      </c>
      <c r="C209" s="1">
        <v>43135</v>
      </c>
      <c r="E209" s="2">
        <f>全价!B209</f>
        <v>97.58027397260274</v>
      </c>
      <c r="F209">
        <f t="shared" si="5"/>
        <v>-7.1</v>
      </c>
      <c r="G209">
        <v>-107.1</v>
      </c>
      <c r="J209" s="1">
        <v>42586</v>
      </c>
      <c r="K209" s="1">
        <v>42911</v>
      </c>
      <c r="L209" s="1">
        <v>43280</v>
      </c>
      <c r="M209" s="1"/>
      <c r="N209" s="2">
        <f>全价!C209</f>
        <v>98.204794520547949</v>
      </c>
      <c r="O209">
        <v>-8.5</v>
      </c>
      <c r="P209">
        <v>-108.5</v>
      </c>
      <c r="S209" s="1">
        <v>42586</v>
      </c>
      <c r="T209" s="1">
        <v>42659</v>
      </c>
      <c r="U209" s="1">
        <v>43024</v>
      </c>
      <c r="V209" s="1"/>
      <c r="W209" s="2">
        <f>全价!D209</f>
        <v>100.68353424657533</v>
      </c>
      <c r="X209" s="7">
        <v>-7.13</v>
      </c>
      <c r="Y209" s="7">
        <v>-107.13</v>
      </c>
      <c r="Z209" s="7"/>
      <c r="AB209" s="1">
        <v>42586</v>
      </c>
      <c r="AC209" s="1">
        <v>42750</v>
      </c>
      <c r="AD209" s="1"/>
      <c r="AE209" s="1"/>
      <c r="AF209" s="2">
        <f>全价!E209</f>
        <v>102.93397260273973</v>
      </c>
      <c r="AG209">
        <v>-107</v>
      </c>
      <c r="AK209" s="1">
        <v>42586</v>
      </c>
      <c r="AL209" s="1">
        <v>42772</v>
      </c>
      <c r="AM209" s="1"/>
      <c r="AN209" s="2">
        <f>全价!F209</f>
        <v>102.18780821917809</v>
      </c>
      <c r="AO209">
        <v>-106.89</v>
      </c>
    </row>
    <row r="210" spans="1:41" x14ac:dyDescent="0.15">
      <c r="A210" s="1">
        <v>42587</v>
      </c>
      <c r="B210" s="1">
        <v>42770</v>
      </c>
      <c r="C210" s="1">
        <v>43135</v>
      </c>
      <c r="E210" s="2">
        <f>全价!B210</f>
        <v>98.02972602739726</v>
      </c>
      <c r="F210">
        <f t="shared" si="5"/>
        <v>-7.1</v>
      </c>
      <c r="G210">
        <v>-107.1</v>
      </c>
      <c r="J210" s="1">
        <v>42587</v>
      </c>
      <c r="K210" s="1">
        <v>42911</v>
      </c>
      <c r="L210" s="1">
        <v>43280</v>
      </c>
      <c r="M210" s="1"/>
      <c r="N210" s="2">
        <f>全价!C210</f>
        <v>99.118082191780829</v>
      </c>
      <c r="O210">
        <v>-8.5</v>
      </c>
      <c r="P210">
        <v>-108.5</v>
      </c>
      <c r="S210" s="1">
        <v>42587</v>
      </c>
      <c r="T210" s="1">
        <v>42659</v>
      </c>
      <c r="U210" s="1">
        <v>43024</v>
      </c>
      <c r="V210" s="1"/>
      <c r="W210" s="2">
        <f>全价!D210</f>
        <v>100.95306849315068</v>
      </c>
      <c r="X210" s="7">
        <v>-7.13</v>
      </c>
      <c r="Y210" s="7">
        <v>-107.13</v>
      </c>
      <c r="Z210" s="7"/>
      <c r="AB210" s="1">
        <v>42587</v>
      </c>
      <c r="AC210" s="1">
        <v>42750</v>
      </c>
      <c r="AD210" s="1"/>
      <c r="AE210" s="1"/>
      <c r="AF210" s="2">
        <f>全价!E210</f>
        <v>102.97315068493151</v>
      </c>
      <c r="AG210">
        <v>-107</v>
      </c>
      <c r="AK210" s="1">
        <v>42587</v>
      </c>
      <c r="AL210" s="1">
        <v>42772</v>
      </c>
      <c r="AM210" s="1"/>
      <c r="AN210" s="2">
        <f>全价!F210</f>
        <v>102.24668493150685</v>
      </c>
      <c r="AO210">
        <v>-106.89</v>
      </c>
    </row>
    <row r="211" spans="1:41" x14ac:dyDescent="0.15">
      <c r="A211" s="1">
        <v>42590</v>
      </c>
      <c r="B211" s="1">
        <v>42770</v>
      </c>
      <c r="C211" s="1">
        <v>43135</v>
      </c>
      <c r="E211" s="2">
        <f>全价!B211</f>
        <v>98.378082191780834</v>
      </c>
      <c r="F211">
        <f t="shared" si="5"/>
        <v>-7.1</v>
      </c>
      <c r="G211">
        <v>-107.1</v>
      </c>
      <c r="J211" s="1">
        <v>42590</v>
      </c>
      <c r="K211" s="1">
        <v>42911</v>
      </c>
      <c r="L211" s="1">
        <v>43280</v>
      </c>
      <c r="M211" s="1"/>
      <c r="N211" s="2">
        <f>全价!C211</f>
        <v>100.04794520547945</v>
      </c>
      <c r="O211">
        <v>-8.5</v>
      </c>
      <c r="P211">
        <v>-108.5</v>
      </c>
      <c r="S211" s="1">
        <v>42590</v>
      </c>
      <c r="T211" s="1">
        <v>42659</v>
      </c>
      <c r="U211" s="1">
        <v>43024</v>
      </c>
      <c r="V211" s="1"/>
      <c r="W211" s="2">
        <f>全价!D211</f>
        <v>101.03167123287672</v>
      </c>
      <c r="X211" s="7">
        <v>-7.13</v>
      </c>
      <c r="Y211" s="7">
        <v>-107.13</v>
      </c>
      <c r="Z211" s="7"/>
      <c r="AB211" s="1">
        <v>42590</v>
      </c>
      <c r="AC211" s="1">
        <v>42750</v>
      </c>
      <c r="AD211" s="1"/>
      <c r="AE211" s="1"/>
      <c r="AF211" s="2">
        <f>全价!E211</f>
        <v>103.05068493150685</v>
      </c>
      <c r="AG211">
        <v>-107</v>
      </c>
      <c r="AK211" s="1">
        <v>42590</v>
      </c>
      <c r="AL211" s="1">
        <v>42772</v>
      </c>
      <c r="AM211" s="1"/>
      <c r="AN211" s="2">
        <f>全价!F211</f>
        <v>102.35331506849315</v>
      </c>
      <c r="AO211">
        <v>-106.89</v>
      </c>
    </row>
    <row r="212" spans="1:41" x14ac:dyDescent="0.15">
      <c r="A212" s="1">
        <v>42591</v>
      </c>
      <c r="B212" s="1">
        <v>42770</v>
      </c>
      <c r="C212" s="1">
        <v>43135</v>
      </c>
      <c r="E212" s="2">
        <f>全价!B212</f>
        <v>98.71753424657534</v>
      </c>
      <c r="F212">
        <f t="shared" si="5"/>
        <v>-7.1</v>
      </c>
      <c r="G212">
        <v>-107.1</v>
      </c>
      <c r="J212" s="1">
        <v>42591</v>
      </c>
      <c r="K212" s="1">
        <v>42911</v>
      </c>
      <c r="L212" s="1">
        <v>43280</v>
      </c>
      <c r="M212" s="1"/>
      <c r="N212" s="2">
        <f>全价!C212</f>
        <v>100.13123287671233</v>
      </c>
      <c r="O212">
        <v>-8.5</v>
      </c>
      <c r="P212">
        <v>-108.5</v>
      </c>
      <c r="S212" s="1">
        <v>42591</v>
      </c>
      <c r="T212" s="1">
        <v>42659</v>
      </c>
      <c r="U212" s="1">
        <v>43024</v>
      </c>
      <c r="V212" s="1"/>
      <c r="W212" s="2">
        <f>全价!D212</f>
        <v>101.17120547945206</v>
      </c>
      <c r="X212" s="7">
        <v>-7.13</v>
      </c>
      <c r="Y212" s="7">
        <v>-107.13</v>
      </c>
      <c r="Z212" s="7"/>
      <c r="AB212" s="1">
        <v>42591</v>
      </c>
      <c r="AC212" s="1">
        <v>42750</v>
      </c>
      <c r="AD212" s="1"/>
      <c r="AE212" s="1"/>
      <c r="AF212" s="2">
        <f>全价!E212</f>
        <v>103.10986301369863</v>
      </c>
      <c r="AG212">
        <v>-107</v>
      </c>
      <c r="AK212" s="1">
        <v>42591</v>
      </c>
      <c r="AL212" s="1">
        <v>42772</v>
      </c>
      <c r="AM212" s="1"/>
      <c r="AN212" s="2">
        <f>全价!F212</f>
        <v>102.40219178082191</v>
      </c>
      <c r="AO212">
        <v>-106.89</v>
      </c>
    </row>
    <row r="213" spans="1:41" x14ac:dyDescent="0.15">
      <c r="A213" s="1">
        <v>42592</v>
      </c>
      <c r="B213" s="1">
        <v>42770</v>
      </c>
      <c r="C213" s="1">
        <v>43135</v>
      </c>
      <c r="E213" s="2">
        <f>全价!B213</f>
        <v>99.156986301369855</v>
      </c>
      <c r="F213">
        <f t="shared" si="5"/>
        <v>-7.1</v>
      </c>
      <c r="G213">
        <v>-107.1</v>
      </c>
      <c r="J213" s="1">
        <v>42592</v>
      </c>
      <c r="K213" s="1">
        <v>42911</v>
      </c>
      <c r="L213" s="1">
        <v>43280</v>
      </c>
      <c r="M213" s="1"/>
      <c r="N213" s="2">
        <f>全价!C213</f>
        <v>100.0845205479452</v>
      </c>
      <c r="O213">
        <v>-8.5</v>
      </c>
      <c r="P213">
        <v>-108.5</v>
      </c>
      <c r="S213" s="1">
        <v>42592</v>
      </c>
      <c r="T213" s="1">
        <v>42659</v>
      </c>
      <c r="U213" s="1">
        <v>43024</v>
      </c>
      <c r="V213" s="1"/>
      <c r="W213" s="2">
        <f>全价!D213</f>
        <v>101.48073972602739</v>
      </c>
      <c r="X213" s="7">
        <v>-7.13</v>
      </c>
      <c r="Y213" s="7">
        <v>-107.13</v>
      </c>
      <c r="Z213" s="7"/>
      <c r="AB213" s="1">
        <v>42592</v>
      </c>
      <c r="AC213" s="1">
        <v>42750</v>
      </c>
      <c r="AD213" s="1"/>
      <c r="AE213" s="1"/>
      <c r="AF213" s="2">
        <f>全价!E213</f>
        <v>103.23904109589041</v>
      </c>
      <c r="AG213">
        <v>-107</v>
      </c>
      <c r="AK213" s="1">
        <v>42592</v>
      </c>
      <c r="AL213" s="1">
        <v>42772</v>
      </c>
      <c r="AM213" s="1"/>
      <c r="AN213" s="2">
        <f>全价!F213</f>
        <v>102.51106849315069</v>
      </c>
      <c r="AO213">
        <v>-106.89</v>
      </c>
    </row>
    <row r="214" spans="1:41" x14ac:dyDescent="0.15">
      <c r="A214" s="1">
        <v>42593</v>
      </c>
      <c r="B214" s="1">
        <v>42770</v>
      </c>
      <c r="C214" s="1">
        <v>43135</v>
      </c>
      <c r="E214" s="2">
        <f>全价!B214</f>
        <v>99.276438356164377</v>
      </c>
      <c r="F214">
        <f t="shared" si="5"/>
        <v>-7.1</v>
      </c>
      <c r="G214">
        <v>-107.1</v>
      </c>
      <c r="J214" s="1">
        <v>42593</v>
      </c>
      <c r="K214" s="1">
        <v>42911</v>
      </c>
      <c r="L214" s="1">
        <v>43280</v>
      </c>
      <c r="M214" s="1"/>
      <c r="N214" s="2">
        <f>全价!C214</f>
        <v>100.14780821917809</v>
      </c>
      <c r="O214">
        <v>-8.5</v>
      </c>
      <c r="P214">
        <v>-108.5</v>
      </c>
      <c r="S214" s="1">
        <v>42593</v>
      </c>
      <c r="T214" s="1">
        <v>42659</v>
      </c>
      <c r="U214" s="1">
        <v>43024</v>
      </c>
      <c r="V214" s="1"/>
      <c r="W214" s="2">
        <f>全价!D214</f>
        <v>101.51027397260275</v>
      </c>
      <c r="X214" s="7">
        <v>-7.13</v>
      </c>
      <c r="Y214" s="7">
        <v>-107.13</v>
      </c>
      <c r="Z214" s="7"/>
      <c r="AB214" s="1">
        <v>42593</v>
      </c>
      <c r="AC214" s="1">
        <v>42750</v>
      </c>
      <c r="AD214" s="1"/>
      <c r="AE214" s="1"/>
      <c r="AF214" s="2">
        <f>全价!E214</f>
        <v>103.27821917808218</v>
      </c>
      <c r="AG214">
        <v>-107</v>
      </c>
      <c r="AK214" s="1">
        <v>42593</v>
      </c>
      <c r="AL214" s="1">
        <v>42772</v>
      </c>
      <c r="AM214" s="1"/>
      <c r="AN214" s="2">
        <f>全价!F214</f>
        <v>102.52994520547945</v>
      </c>
      <c r="AO214">
        <v>-106.89</v>
      </c>
    </row>
    <row r="215" spans="1:41" x14ac:dyDescent="0.15">
      <c r="A215" s="1">
        <v>42594</v>
      </c>
      <c r="B215" s="1">
        <v>42770</v>
      </c>
      <c r="C215" s="1">
        <v>43135</v>
      </c>
      <c r="E215" s="2">
        <f>全价!B215</f>
        <v>99.565890410958914</v>
      </c>
      <c r="F215">
        <f t="shared" si="5"/>
        <v>-7.1</v>
      </c>
      <c r="G215">
        <v>-107.1</v>
      </c>
      <c r="J215" s="1">
        <v>42594</v>
      </c>
      <c r="K215" s="1">
        <v>42911</v>
      </c>
      <c r="L215" s="1">
        <v>43280</v>
      </c>
      <c r="M215" s="1"/>
      <c r="N215" s="2">
        <f>全价!C215</f>
        <v>100.47109589041096</v>
      </c>
      <c r="O215">
        <v>-8.5</v>
      </c>
      <c r="P215">
        <v>-108.5</v>
      </c>
      <c r="S215" s="1">
        <v>42594</v>
      </c>
      <c r="T215" s="1">
        <v>42659</v>
      </c>
      <c r="U215" s="1">
        <v>43024</v>
      </c>
      <c r="V215" s="1"/>
      <c r="W215" s="2">
        <f>全价!D215</f>
        <v>101.65980821917809</v>
      </c>
      <c r="X215" s="7">
        <v>-7.13</v>
      </c>
      <c r="Y215" s="7">
        <v>-107.13</v>
      </c>
      <c r="Z215" s="7"/>
      <c r="AB215" s="1">
        <v>42594</v>
      </c>
      <c r="AC215" s="1">
        <v>42750</v>
      </c>
      <c r="AD215" s="1"/>
      <c r="AE215" s="1"/>
      <c r="AF215" s="2">
        <f>全价!E215</f>
        <v>103.35739726027397</v>
      </c>
      <c r="AG215">
        <v>-107</v>
      </c>
      <c r="AK215" s="1">
        <v>42594</v>
      </c>
      <c r="AL215" s="1">
        <v>42772</v>
      </c>
      <c r="AM215" s="1"/>
      <c r="AN215" s="2">
        <f>全价!F215</f>
        <v>102.70882191780822</v>
      </c>
      <c r="AO215">
        <v>-106.89</v>
      </c>
    </row>
    <row r="216" spans="1:41" x14ac:dyDescent="0.15">
      <c r="A216" s="1">
        <v>42597</v>
      </c>
      <c r="B216" s="1">
        <v>42770</v>
      </c>
      <c r="C216" s="1">
        <v>43135</v>
      </c>
      <c r="E216" s="2">
        <f>全价!B216</f>
        <v>98.904246575342469</v>
      </c>
      <c r="F216">
        <f t="shared" si="5"/>
        <v>-7.1</v>
      </c>
      <c r="G216">
        <v>-107.1</v>
      </c>
      <c r="J216" s="1">
        <v>42597</v>
      </c>
      <c r="K216" s="1">
        <v>42911</v>
      </c>
      <c r="L216" s="1">
        <v>43280</v>
      </c>
      <c r="M216" s="1"/>
      <c r="N216" s="2">
        <f>全价!C216</f>
        <v>99.580958904109593</v>
      </c>
      <c r="O216">
        <v>-8.5</v>
      </c>
      <c r="P216">
        <v>-108.5</v>
      </c>
      <c r="S216" s="1">
        <v>42597</v>
      </c>
      <c r="T216" s="1">
        <v>42659</v>
      </c>
      <c r="U216" s="1">
        <v>43024</v>
      </c>
      <c r="V216" s="1"/>
      <c r="W216" s="2">
        <f>全价!D216</f>
        <v>101.18841095890411</v>
      </c>
      <c r="X216" s="7">
        <v>-7.13</v>
      </c>
      <c r="Y216" s="7">
        <v>-107.13</v>
      </c>
      <c r="Z216" s="7"/>
      <c r="AB216" s="1">
        <v>42597</v>
      </c>
      <c r="AC216" s="1">
        <v>42750</v>
      </c>
      <c r="AD216" s="1"/>
      <c r="AE216" s="1"/>
      <c r="AF216" s="2">
        <f>全价!E216</f>
        <v>103.26493150684932</v>
      </c>
      <c r="AG216">
        <v>-107</v>
      </c>
      <c r="AK216" s="1">
        <v>42597</v>
      </c>
      <c r="AL216" s="1">
        <v>42772</v>
      </c>
      <c r="AM216" s="1"/>
      <c r="AN216" s="2">
        <f>全价!F216</f>
        <v>102.59545205479452</v>
      </c>
      <c r="AO216">
        <v>-106.89</v>
      </c>
    </row>
    <row r="217" spans="1:41" x14ac:dyDescent="0.15">
      <c r="A217" s="1">
        <v>42598</v>
      </c>
      <c r="B217" s="1">
        <v>42770</v>
      </c>
      <c r="C217" s="1">
        <v>43135</v>
      </c>
      <c r="E217" s="2">
        <f>全价!B217</f>
        <v>99.523698630136991</v>
      </c>
      <c r="F217">
        <f t="shared" si="5"/>
        <v>-7.1</v>
      </c>
      <c r="G217">
        <v>-107.1</v>
      </c>
      <c r="J217" s="1">
        <v>42598</v>
      </c>
      <c r="K217" s="1">
        <v>42911</v>
      </c>
      <c r="L217" s="1">
        <v>43280</v>
      </c>
      <c r="M217" s="1"/>
      <c r="N217" s="2">
        <f>全价!C217</f>
        <v>100.44424657534246</v>
      </c>
      <c r="O217">
        <v>-8.5</v>
      </c>
      <c r="P217">
        <v>-108.5</v>
      </c>
      <c r="S217" s="1">
        <v>42598</v>
      </c>
      <c r="T217" s="1">
        <v>42659</v>
      </c>
      <c r="U217" s="1">
        <v>43024</v>
      </c>
      <c r="V217" s="1"/>
      <c r="W217" s="2">
        <f>全价!D217</f>
        <v>101.64794520547945</v>
      </c>
      <c r="X217" s="7">
        <v>-7.13</v>
      </c>
      <c r="Y217" s="7">
        <v>-107.13</v>
      </c>
      <c r="Z217" s="7"/>
      <c r="AB217" s="1">
        <v>42598</v>
      </c>
      <c r="AC217" s="1">
        <v>42750</v>
      </c>
      <c r="AD217" s="1"/>
      <c r="AE217" s="1"/>
      <c r="AF217" s="2">
        <f>全价!E217</f>
        <v>103.3841095890411</v>
      </c>
      <c r="AG217">
        <v>-107</v>
      </c>
      <c r="AK217" s="1">
        <v>42598</v>
      </c>
      <c r="AL217" s="1">
        <v>42772</v>
      </c>
      <c r="AM217" s="1"/>
      <c r="AN217" s="2">
        <f>全价!F217</f>
        <v>102.67432876712328</v>
      </c>
      <c r="AO217">
        <v>-106.89</v>
      </c>
    </row>
    <row r="218" spans="1:41" x14ac:dyDescent="0.15">
      <c r="A218" s="1">
        <v>42599</v>
      </c>
      <c r="B218" s="1">
        <v>42770</v>
      </c>
      <c r="C218" s="1">
        <v>43135</v>
      </c>
      <c r="E218" s="2">
        <f>全价!B218</f>
        <v>99.873150684931502</v>
      </c>
      <c r="F218">
        <f t="shared" si="5"/>
        <v>-7.1</v>
      </c>
      <c r="G218">
        <v>-107.1</v>
      </c>
      <c r="J218" s="1">
        <v>42599</v>
      </c>
      <c r="K218" s="1">
        <v>42911</v>
      </c>
      <c r="L218" s="1">
        <v>43280</v>
      </c>
      <c r="M218" s="1"/>
      <c r="N218" s="2">
        <f>全价!C218</f>
        <v>100.55753424657534</v>
      </c>
      <c r="O218">
        <v>-8.5</v>
      </c>
      <c r="P218">
        <v>-108.5</v>
      </c>
      <c r="S218" s="1">
        <v>42599</v>
      </c>
      <c r="T218" s="1">
        <v>42659</v>
      </c>
      <c r="U218" s="1">
        <v>43024</v>
      </c>
      <c r="V218" s="1"/>
      <c r="W218" s="2">
        <f>全价!D218</f>
        <v>101.88747945205479</v>
      </c>
      <c r="X218" s="7">
        <v>-7.13</v>
      </c>
      <c r="Y218" s="7">
        <v>-107.13</v>
      </c>
      <c r="Z218" s="7"/>
      <c r="AB218" s="1">
        <v>42599</v>
      </c>
      <c r="AC218" s="1">
        <v>42750</v>
      </c>
      <c r="AD218" s="1"/>
      <c r="AE218" s="1"/>
      <c r="AF218" s="2">
        <f>全价!E218</f>
        <v>103.42328767123287</v>
      </c>
      <c r="AG218">
        <v>-107</v>
      </c>
      <c r="AK218" s="1">
        <v>42599</v>
      </c>
      <c r="AL218" s="1">
        <v>42772</v>
      </c>
      <c r="AM218" s="1"/>
      <c r="AN218" s="2">
        <f>全价!F218</f>
        <v>102.74320547945204</v>
      </c>
      <c r="AO218">
        <v>-106.89</v>
      </c>
    </row>
    <row r="219" spans="1:41" x14ac:dyDescent="0.15">
      <c r="A219" s="1">
        <v>42600</v>
      </c>
      <c r="B219" s="1">
        <v>42770</v>
      </c>
      <c r="C219" s="1">
        <v>43135</v>
      </c>
      <c r="E219" s="2">
        <f>全价!B219</f>
        <v>99.872602739726034</v>
      </c>
      <c r="F219">
        <f t="shared" si="5"/>
        <v>-7.1</v>
      </c>
      <c r="G219">
        <v>-107.1</v>
      </c>
      <c r="J219" s="1">
        <v>42600</v>
      </c>
      <c r="K219" s="1">
        <v>42911</v>
      </c>
      <c r="L219" s="1">
        <v>43280</v>
      </c>
      <c r="M219" s="1"/>
      <c r="N219" s="2">
        <f>全价!C219</f>
        <v>100.42082191780823</v>
      </c>
      <c r="O219">
        <v>-8.5</v>
      </c>
      <c r="P219">
        <v>-108.5</v>
      </c>
      <c r="S219" s="1">
        <v>42600</v>
      </c>
      <c r="T219" s="1">
        <v>42659</v>
      </c>
      <c r="U219" s="1">
        <v>43024</v>
      </c>
      <c r="V219" s="1"/>
      <c r="W219" s="2">
        <f>全价!D219</f>
        <v>101.80701369863014</v>
      </c>
      <c r="X219" s="7">
        <v>-7.13</v>
      </c>
      <c r="Y219" s="7">
        <v>-107.13</v>
      </c>
      <c r="Z219" s="7"/>
      <c r="AB219" s="1">
        <v>42600</v>
      </c>
      <c r="AC219" s="1">
        <v>42750</v>
      </c>
      <c r="AD219" s="1"/>
      <c r="AE219" s="1"/>
      <c r="AF219" s="2">
        <f>全价!E219</f>
        <v>103.42246575342466</v>
      </c>
      <c r="AG219">
        <v>-107</v>
      </c>
      <c r="AK219" s="1">
        <v>42600</v>
      </c>
      <c r="AL219" s="1">
        <v>42772</v>
      </c>
      <c r="AM219" s="1"/>
      <c r="AN219" s="2">
        <f>全价!F219</f>
        <v>102.73208219178082</v>
      </c>
      <c r="AO219">
        <v>-106.89</v>
      </c>
    </row>
    <row r="220" spans="1:41" x14ac:dyDescent="0.15">
      <c r="A220" s="1">
        <v>42601</v>
      </c>
      <c r="B220" s="1">
        <v>42770</v>
      </c>
      <c r="C220" s="1">
        <v>43135</v>
      </c>
      <c r="E220" s="2">
        <f>全价!B220</f>
        <v>99.73205479452055</v>
      </c>
      <c r="F220">
        <f t="shared" si="5"/>
        <v>-7.1</v>
      </c>
      <c r="G220">
        <v>-107.1</v>
      </c>
      <c r="J220" s="1">
        <v>42601</v>
      </c>
      <c r="K220" s="1">
        <v>42911</v>
      </c>
      <c r="L220" s="1">
        <v>43280</v>
      </c>
      <c r="M220" s="1"/>
      <c r="N220" s="2">
        <f>全价!C220</f>
        <v>100.25410958904109</v>
      </c>
      <c r="O220">
        <v>-8.5</v>
      </c>
      <c r="P220">
        <v>-108.5</v>
      </c>
      <c r="S220" s="1">
        <v>42601</v>
      </c>
      <c r="T220" s="1">
        <v>42659</v>
      </c>
      <c r="U220" s="1">
        <v>43024</v>
      </c>
      <c r="V220" s="1"/>
      <c r="W220" s="2">
        <f>全价!D220</f>
        <v>101.73654794520547</v>
      </c>
      <c r="X220" s="7">
        <v>-7.13</v>
      </c>
      <c r="Y220" s="7">
        <v>-107.13</v>
      </c>
      <c r="Z220" s="7"/>
      <c r="AB220" s="1">
        <v>42601</v>
      </c>
      <c r="AC220" s="1">
        <v>42750</v>
      </c>
      <c r="AD220" s="1"/>
      <c r="AE220" s="1"/>
      <c r="AF220" s="2">
        <f>全价!E220</f>
        <v>103.46164383561643</v>
      </c>
      <c r="AG220">
        <v>-107</v>
      </c>
      <c r="AK220" s="1">
        <v>42601</v>
      </c>
      <c r="AL220" s="1">
        <v>42772</v>
      </c>
      <c r="AM220" s="1"/>
      <c r="AN220" s="2">
        <f>全价!F220</f>
        <v>102.75095890410958</v>
      </c>
      <c r="AO220">
        <v>-106.89</v>
      </c>
    </row>
    <row r="221" spans="1:41" x14ac:dyDescent="0.15">
      <c r="A221" s="1">
        <v>42604</v>
      </c>
      <c r="B221" s="1">
        <v>42770</v>
      </c>
      <c r="C221" s="1">
        <v>43135</v>
      </c>
      <c r="E221" s="2">
        <f>全价!B221</f>
        <v>99.700410958904115</v>
      </c>
      <c r="F221">
        <f t="shared" si="5"/>
        <v>-7.1</v>
      </c>
      <c r="G221">
        <v>-107.1</v>
      </c>
      <c r="J221" s="1">
        <v>42604</v>
      </c>
      <c r="K221" s="1">
        <v>42911</v>
      </c>
      <c r="L221" s="1">
        <v>43280</v>
      </c>
      <c r="M221" s="1"/>
      <c r="N221" s="2">
        <f>全价!C221</f>
        <v>100.26397260273973</v>
      </c>
      <c r="O221">
        <v>-8.5</v>
      </c>
      <c r="P221">
        <v>-108.5</v>
      </c>
      <c r="S221" s="1">
        <v>42604</v>
      </c>
      <c r="T221" s="1">
        <v>42659</v>
      </c>
      <c r="U221" s="1">
        <v>43024</v>
      </c>
      <c r="V221" s="1"/>
      <c r="W221" s="2">
        <f>全价!D221</f>
        <v>101.6851506849315</v>
      </c>
      <c r="X221" s="7">
        <v>-7.13</v>
      </c>
      <c r="Y221" s="7">
        <v>-107.13</v>
      </c>
      <c r="Z221" s="7"/>
      <c r="AB221" s="1">
        <v>42604</v>
      </c>
      <c r="AC221" s="1">
        <v>42750</v>
      </c>
      <c r="AD221" s="1"/>
      <c r="AE221" s="1"/>
      <c r="AF221" s="2">
        <f>全价!E221</f>
        <v>103.45917808219177</v>
      </c>
      <c r="AG221">
        <v>-107</v>
      </c>
      <c r="AK221" s="1">
        <v>42604</v>
      </c>
      <c r="AL221" s="1">
        <v>42772</v>
      </c>
      <c r="AM221" s="1"/>
      <c r="AN221" s="2">
        <f>全价!F221</f>
        <v>102.77758904109589</v>
      </c>
      <c r="AO221">
        <v>-106.89</v>
      </c>
    </row>
    <row r="222" spans="1:41" x14ac:dyDescent="0.15">
      <c r="A222" s="1">
        <v>42605</v>
      </c>
      <c r="B222" s="1">
        <v>42770</v>
      </c>
      <c r="C222" s="1">
        <v>43135</v>
      </c>
      <c r="E222" s="2">
        <f>全价!B222</f>
        <v>100.04986301369863</v>
      </c>
      <c r="F222">
        <f t="shared" si="5"/>
        <v>-7.1</v>
      </c>
      <c r="G222">
        <v>-107.1</v>
      </c>
      <c r="J222" s="1">
        <v>42605</v>
      </c>
      <c r="K222" s="1">
        <v>42911</v>
      </c>
      <c r="L222" s="1">
        <v>43280</v>
      </c>
      <c r="M222" s="1"/>
      <c r="N222" s="2">
        <f>全价!C222</f>
        <v>100.43726027397261</v>
      </c>
      <c r="O222">
        <v>-8.5</v>
      </c>
      <c r="P222">
        <v>-108.5</v>
      </c>
      <c r="S222" s="1">
        <v>42605</v>
      </c>
      <c r="T222" s="1">
        <v>42659</v>
      </c>
      <c r="U222" s="1">
        <v>43024</v>
      </c>
      <c r="V222" s="1"/>
      <c r="W222" s="2">
        <f>全价!D222</f>
        <v>101.82468493150685</v>
      </c>
      <c r="X222" s="7">
        <v>-7.13</v>
      </c>
      <c r="Y222" s="7">
        <v>-107.13</v>
      </c>
      <c r="Z222" s="7"/>
      <c r="AB222" s="1">
        <v>42605</v>
      </c>
      <c r="AC222" s="1">
        <v>42750</v>
      </c>
      <c r="AD222" s="1"/>
      <c r="AE222" s="1"/>
      <c r="AF222" s="2">
        <f>全价!E222</f>
        <v>103.43835616438356</v>
      </c>
      <c r="AG222">
        <v>-107</v>
      </c>
      <c r="AK222" s="1">
        <v>42605</v>
      </c>
      <c r="AL222" s="1">
        <v>42772</v>
      </c>
      <c r="AM222" s="1"/>
      <c r="AN222" s="2">
        <f>全价!F222</f>
        <v>102.81646575342467</v>
      </c>
      <c r="AO222">
        <v>-106.89</v>
      </c>
    </row>
    <row r="223" spans="1:41" x14ac:dyDescent="0.15">
      <c r="A223" s="1">
        <v>42606</v>
      </c>
      <c r="B223" s="1">
        <v>42770</v>
      </c>
      <c r="C223" s="1">
        <v>43135</v>
      </c>
      <c r="E223" s="2">
        <f>全价!B223</f>
        <v>100.22931506849315</v>
      </c>
      <c r="F223">
        <f t="shared" si="5"/>
        <v>-7.1</v>
      </c>
      <c r="G223">
        <v>-107.1</v>
      </c>
      <c r="J223" s="1">
        <v>42606</v>
      </c>
      <c r="K223" s="1">
        <v>42911</v>
      </c>
      <c r="L223" s="1">
        <v>43280</v>
      </c>
      <c r="M223" s="1"/>
      <c r="N223" s="2">
        <f>全价!C223</f>
        <v>100.72054794520548</v>
      </c>
      <c r="O223">
        <v>-8.5</v>
      </c>
      <c r="P223">
        <v>-108.5</v>
      </c>
      <c r="S223" s="1">
        <v>42606</v>
      </c>
      <c r="T223" s="1">
        <v>42659</v>
      </c>
      <c r="U223" s="1">
        <v>43024</v>
      </c>
      <c r="V223" s="1"/>
      <c r="W223" s="2">
        <f>全价!D223</f>
        <v>101.97421917808219</v>
      </c>
      <c r="X223" s="7">
        <v>-7.13</v>
      </c>
      <c r="Y223" s="7">
        <v>-107.13</v>
      </c>
      <c r="Z223" s="7"/>
      <c r="AB223" s="1">
        <v>42606</v>
      </c>
      <c r="AC223" s="1">
        <v>42750</v>
      </c>
      <c r="AD223" s="1"/>
      <c r="AE223" s="1"/>
      <c r="AF223" s="2">
        <f>全价!E223</f>
        <v>103.53753424657535</v>
      </c>
      <c r="AG223">
        <v>-107</v>
      </c>
      <c r="AK223" s="1">
        <v>42606</v>
      </c>
      <c r="AL223" s="1">
        <v>42772</v>
      </c>
      <c r="AM223" s="1"/>
      <c r="AN223" s="2">
        <f>全价!F223</f>
        <v>102.87534246575342</v>
      </c>
      <c r="AO223">
        <v>-106.89</v>
      </c>
    </row>
    <row r="224" spans="1:41" x14ac:dyDescent="0.15">
      <c r="A224" s="1">
        <v>42607</v>
      </c>
      <c r="B224" s="1">
        <v>42770</v>
      </c>
      <c r="C224" s="1">
        <v>43135</v>
      </c>
      <c r="E224" s="2">
        <f>全价!B224</f>
        <v>100.16876712328767</v>
      </c>
      <c r="F224">
        <f t="shared" si="5"/>
        <v>-7.1</v>
      </c>
      <c r="G224">
        <v>-107.1</v>
      </c>
      <c r="J224" s="1">
        <v>42607</v>
      </c>
      <c r="K224" s="1">
        <v>42911</v>
      </c>
      <c r="L224" s="1">
        <v>43280</v>
      </c>
      <c r="M224" s="1"/>
      <c r="N224" s="2">
        <f>全价!C224</f>
        <v>100.64383561643835</v>
      </c>
      <c r="O224">
        <v>-8.5</v>
      </c>
      <c r="P224">
        <v>-108.5</v>
      </c>
      <c r="S224" s="1">
        <v>42607</v>
      </c>
      <c r="T224" s="1">
        <v>42659</v>
      </c>
      <c r="U224" s="1">
        <v>43024</v>
      </c>
      <c r="V224" s="1"/>
      <c r="W224" s="2">
        <f>全价!D224</f>
        <v>102.03375342465753</v>
      </c>
      <c r="X224" s="7">
        <v>-7.13</v>
      </c>
      <c r="Y224" s="7">
        <v>-107.13</v>
      </c>
      <c r="Z224" s="7"/>
      <c r="AB224" s="1">
        <v>42607</v>
      </c>
      <c r="AC224" s="1">
        <v>42750</v>
      </c>
      <c r="AD224" s="1"/>
      <c r="AE224" s="1"/>
      <c r="AF224" s="2">
        <f>全价!E224</f>
        <v>103.59671232876711</v>
      </c>
      <c r="AG224">
        <v>-107</v>
      </c>
      <c r="AK224" s="1">
        <v>42607</v>
      </c>
      <c r="AL224" s="1">
        <v>42772</v>
      </c>
      <c r="AM224" s="1"/>
      <c r="AN224" s="2">
        <f>全价!F224</f>
        <v>102.90421917808219</v>
      </c>
      <c r="AO224">
        <v>-106.89</v>
      </c>
    </row>
    <row r="225" spans="1:41" x14ac:dyDescent="0.15">
      <c r="A225" s="1">
        <v>42608</v>
      </c>
      <c r="B225" s="1">
        <v>42770</v>
      </c>
      <c r="C225" s="1">
        <v>43135</v>
      </c>
      <c r="E225" s="2">
        <f>全价!B225</f>
        <v>100.3382191780822</v>
      </c>
      <c r="F225">
        <f t="shared" si="5"/>
        <v>-7.1</v>
      </c>
      <c r="G225">
        <v>-107.1</v>
      </c>
      <c r="J225" s="1">
        <v>42608</v>
      </c>
      <c r="K225" s="1">
        <v>42911</v>
      </c>
      <c r="L225" s="1">
        <v>43280</v>
      </c>
      <c r="M225" s="1"/>
      <c r="N225" s="2">
        <f>全价!C225</f>
        <v>100.78712328767122</v>
      </c>
      <c r="O225">
        <v>-8.5</v>
      </c>
      <c r="P225">
        <v>-108.5</v>
      </c>
      <c r="S225" s="1">
        <v>42608</v>
      </c>
      <c r="T225" s="1">
        <v>42659</v>
      </c>
      <c r="U225" s="1">
        <v>43024</v>
      </c>
      <c r="V225" s="1"/>
      <c r="W225" s="2">
        <f>全价!D225</f>
        <v>102.26328767123287</v>
      </c>
      <c r="X225" s="7">
        <v>-7.13</v>
      </c>
      <c r="Y225" s="7">
        <v>-107.13</v>
      </c>
      <c r="Z225" s="7"/>
      <c r="AB225" s="1">
        <v>42608</v>
      </c>
      <c r="AC225" s="1">
        <v>42750</v>
      </c>
      <c r="AD225" s="1"/>
      <c r="AE225" s="1"/>
      <c r="AF225" s="2">
        <f>全价!E225</f>
        <v>103.69589041095891</v>
      </c>
      <c r="AG225">
        <v>-107</v>
      </c>
      <c r="AK225" s="1">
        <v>42608</v>
      </c>
      <c r="AL225" s="1">
        <v>42772</v>
      </c>
      <c r="AM225" s="1"/>
      <c r="AN225" s="2">
        <f>全价!F225</f>
        <v>103.01309589041097</v>
      </c>
      <c r="AO225">
        <v>-106.89</v>
      </c>
    </row>
    <row r="226" spans="1:41" x14ac:dyDescent="0.15">
      <c r="A226" s="1">
        <v>42611</v>
      </c>
      <c r="B226" s="1">
        <v>42770</v>
      </c>
      <c r="C226" s="1">
        <v>43135</v>
      </c>
      <c r="E226" s="2">
        <f>全价!B226</f>
        <v>100.52657534246575</v>
      </c>
      <c r="F226">
        <f t="shared" si="5"/>
        <v>-7.1</v>
      </c>
      <c r="G226">
        <v>-107.1</v>
      </c>
      <c r="J226" s="1">
        <v>42611</v>
      </c>
      <c r="K226" s="1">
        <v>42911</v>
      </c>
      <c r="L226" s="1">
        <v>43280</v>
      </c>
      <c r="M226" s="1"/>
      <c r="N226" s="2">
        <f>全价!C226</f>
        <v>100.87698630136987</v>
      </c>
      <c r="O226">
        <v>-8.5</v>
      </c>
      <c r="P226">
        <v>-108.5</v>
      </c>
      <c r="S226" s="1">
        <v>42611</v>
      </c>
      <c r="T226" s="1">
        <v>42659</v>
      </c>
      <c r="U226" s="1">
        <v>43024</v>
      </c>
      <c r="V226" s="1"/>
      <c r="W226" s="2">
        <f>全价!D226</f>
        <v>102.33189041095891</v>
      </c>
      <c r="X226" s="7">
        <v>-7.13</v>
      </c>
      <c r="Y226" s="7">
        <v>-107.13</v>
      </c>
      <c r="Z226" s="7"/>
      <c r="AB226" s="1">
        <v>42611</v>
      </c>
      <c r="AC226" s="1">
        <v>42750</v>
      </c>
      <c r="AD226" s="1"/>
      <c r="AE226" s="1"/>
      <c r="AF226" s="2">
        <f>全价!E226</f>
        <v>103.74342465753425</v>
      </c>
      <c r="AG226">
        <v>-107</v>
      </c>
      <c r="AK226" s="1">
        <v>42611</v>
      </c>
      <c r="AL226" s="1">
        <v>42772</v>
      </c>
      <c r="AM226" s="1"/>
      <c r="AN226" s="2">
        <f>全价!F226</f>
        <v>103.09972602739727</v>
      </c>
      <c r="AO226">
        <v>-106.89</v>
      </c>
    </row>
    <row r="227" spans="1:41" x14ac:dyDescent="0.15">
      <c r="A227" s="1">
        <v>42612</v>
      </c>
      <c r="B227" s="1">
        <v>42770</v>
      </c>
      <c r="C227" s="1">
        <v>43135</v>
      </c>
      <c r="E227" s="2">
        <f>全价!B227</f>
        <v>101.00602739726027</v>
      </c>
      <c r="F227">
        <f t="shared" si="5"/>
        <v>-7.1</v>
      </c>
      <c r="G227">
        <v>-107.1</v>
      </c>
      <c r="J227" s="1">
        <v>42612</v>
      </c>
      <c r="K227" s="1">
        <v>42911</v>
      </c>
      <c r="L227" s="1">
        <v>43280</v>
      </c>
      <c r="M227" s="1"/>
      <c r="N227" s="2">
        <f>全价!C227</f>
        <v>101.14027397260274</v>
      </c>
      <c r="O227">
        <v>-8.5</v>
      </c>
      <c r="P227">
        <v>-108.5</v>
      </c>
      <c r="S227" s="1">
        <v>42612</v>
      </c>
      <c r="T227" s="1">
        <v>42659</v>
      </c>
      <c r="U227" s="1">
        <v>43024</v>
      </c>
      <c r="V227" s="1"/>
      <c r="W227" s="2">
        <f>全价!D227</f>
        <v>102.65142465753425</v>
      </c>
      <c r="X227" s="7">
        <v>-7.13</v>
      </c>
      <c r="Y227" s="7">
        <v>-107.13</v>
      </c>
      <c r="Z227" s="7"/>
      <c r="AB227" s="1">
        <v>42612</v>
      </c>
      <c r="AC227" s="1">
        <v>42750</v>
      </c>
      <c r="AD227" s="1"/>
      <c r="AE227" s="1"/>
      <c r="AF227" s="2">
        <f>全价!E227</f>
        <v>103.80260273972604</v>
      </c>
      <c r="AG227">
        <v>-107</v>
      </c>
      <c r="AK227" s="1">
        <v>42612</v>
      </c>
      <c r="AL227" s="1">
        <v>42772</v>
      </c>
      <c r="AM227" s="1"/>
      <c r="AN227" s="2">
        <f>全价!F227</f>
        <v>103.14860273972603</v>
      </c>
      <c r="AO227">
        <v>-106.89</v>
      </c>
    </row>
    <row r="228" spans="1:41" x14ac:dyDescent="0.15">
      <c r="A228" s="1">
        <v>42613</v>
      </c>
      <c r="B228" s="1">
        <v>42770</v>
      </c>
      <c r="C228" s="1">
        <v>43135</v>
      </c>
      <c r="E228" s="2">
        <f>全价!B228</f>
        <v>101.55547945205478</v>
      </c>
      <c r="F228">
        <f t="shared" si="5"/>
        <v>-7.1</v>
      </c>
      <c r="G228">
        <v>-107.1</v>
      </c>
      <c r="J228" s="1">
        <v>42613</v>
      </c>
      <c r="K228" s="1">
        <v>42911</v>
      </c>
      <c r="L228" s="1">
        <v>43280</v>
      </c>
      <c r="M228" s="1"/>
      <c r="N228" s="2">
        <f>全价!C228</f>
        <v>101.35356164383562</v>
      </c>
      <c r="O228">
        <v>-8.5</v>
      </c>
      <c r="P228">
        <v>-108.5</v>
      </c>
      <c r="S228" s="1">
        <v>42613</v>
      </c>
      <c r="T228" s="1">
        <v>42659</v>
      </c>
      <c r="U228" s="1">
        <v>43024</v>
      </c>
      <c r="V228" s="1"/>
      <c r="W228" s="2">
        <f>全价!D228</f>
        <v>103.03095890410958</v>
      </c>
      <c r="X228" s="7">
        <v>-7.13</v>
      </c>
      <c r="Y228" s="7">
        <v>-107.13</v>
      </c>
      <c r="Z228" s="7"/>
      <c r="AB228" s="1">
        <v>42613</v>
      </c>
      <c r="AC228" s="1">
        <v>42750</v>
      </c>
      <c r="AD228" s="1"/>
      <c r="AE228" s="1"/>
      <c r="AF228" s="2">
        <f>全价!E228</f>
        <v>103.8617808219178</v>
      </c>
      <c r="AG228">
        <v>-107</v>
      </c>
      <c r="AK228" s="1">
        <v>42613</v>
      </c>
      <c r="AL228" s="1">
        <v>42772</v>
      </c>
      <c r="AM228" s="1"/>
      <c r="AN228" s="2">
        <f>全价!F228</f>
        <v>103.19747945205481</v>
      </c>
      <c r="AO228">
        <v>-106.89</v>
      </c>
    </row>
    <row r="229" spans="1:41" x14ac:dyDescent="0.15">
      <c r="A229" s="1">
        <v>42614</v>
      </c>
      <c r="B229" s="1">
        <v>42770</v>
      </c>
      <c r="C229" s="1">
        <v>43135</v>
      </c>
      <c r="E229" s="2">
        <f>全价!B229</f>
        <v>102.35493150684931</v>
      </c>
      <c r="F229">
        <f t="shared" si="5"/>
        <v>-7.1</v>
      </c>
      <c r="G229">
        <v>-107.1</v>
      </c>
      <c r="J229" s="1">
        <v>42614</v>
      </c>
      <c r="K229" s="1">
        <v>42911</v>
      </c>
      <c r="L229" s="1">
        <v>43280</v>
      </c>
      <c r="M229" s="1"/>
      <c r="N229" s="2">
        <f>全价!C229</f>
        <v>102.33684931506849</v>
      </c>
      <c r="O229">
        <v>-8.5</v>
      </c>
      <c r="P229">
        <v>-108.5</v>
      </c>
      <c r="S229" s="1">
        <v>42614</v>
      </c>
      <c r="T229" s="1">
        <v>42659</v>
      </c>
      <c r="U229" s="1">
        <v>43024</v>
      </c>
      <c r="V229" s="1"/>
      <c r="W229" s="2">
        <f>全价!D229</f>
        <v>104.01049315068492</v>
      </c>
      <c r="X229" s="7">
        <v>-7.13</v>
      </c>
      <c r="Y229" s="7">
        <v>-107.13</v>
      </c>
      <c r="Z229" s="7"/>
      <c r="AB229" s="1">
        <v>42614</v>
      </c>
      <c r="AC229" s="1">
        <v>42750</v>
      </c>
      <c r="AD229" s="1"/>
      <c r="AE229" s="1"/>
      <c r="AF229" s="2">
        <f>全价!E229</f>
        <v>104.0609589041096</v>
      </c>
      <c r="AG229">
        <v>-107</v>
      </c>
      <c r="AK229" s="1">
        <v>42614</v>
      </c>
      <c r="AL229" s="1">
        <v>42772</v>
      </c>
      <c r="AM229" s="1"/>
      <c r="AN229" s="2">
        <f>全价!F229</f>
        <v>103.34635616438356</v>
      </c>
      <c r="AO229">
        <v>-106.89</v>
      </c>
    </row>
    <row r="230" spans="1:41" x14ac:dyDescent="0.15">
      <c r="A230" s="1">
        <v>42615</v>
      </c>
      <c r="B230" s="1">
        <v>42770</v>
      </c>
      <c r="C230" s="1">
        <v>43135</v>
      </c>
      <c r="E230" s="2">
        <f>全价!B230</f>
        <v>102.67438356164382</v>
      </c>
      <c r="F230">
        <f t="shared" si="5"/>
        <v>-7.1</v>
      </c>
      <c r="G230">
        <v>-107.1</v>
      </c>
      <c r="J230" s="1">
        <v>42615</v>
      </c>
      <c r="K230" s="1">
        <v>42911</v>
      </c>
      <c r="L230" s="1">
        <v>43280</v>
      </c>
      <c r="M230" s="1"/>
      <c r="N230" s="2">
        <f>全价!C230</f>
        <v>103.30013698630137</v>
      </c>
      <c r="O230">
        <v>-8.5</v>
      </c>
      <c r="P230">
        <v>-108.5</v>
      </c>
      <c r="S230" s="1">
        <v>42615</v>
      </c>
      <c r="T230" s="1">
        <v>42659</v>
      </c>
      <c r="U230" s="1">
        <v>43024</v>
      </c>
      <c r="V230" s="1"/>
      <c r="W230" s="2">
        <f>全价!D230</f>
        <v>104.39002739726027</v>
      </c>
      <c r="X230" s="7">
        <v>-7.13</v>
      </c>
      <c r="Y230" s="7">
        <v>-107.13</v>
      </c>
      <c r="Z230" s="7"/>
      <c r="AB230" s="1">
        <v>42615</v>
      </c>
      <c r="AC230" s="1">
        <v>42750</v>
      </c>
      <c r="AD230" s="1"/>
      <c r="AE230" s="1"/>
      <c r="AF230" s="2">
        <f>全价!E230</f>
        <v>104.25013698630137</v>
      </c>
      <c r="AG230">
        <v>-107</v>
      </c>
      <c r="AK230" s="1">
        <v>42615</v>
      </c>
      <c r="AL230" s="1">
        <v>42772</v>
      </c>
      <c r="AM230" s="1"/>
      <c r="AN230" s="2">
        <f>全价!F230</f>
        <v>103.64523287671233</v>
      </c>
      <c r="AO230">
        <v>-106.89</v>
      </c>
    </row>
    <row r="231" spans="1:41" x14ac:dyDescent="0.15">
      <c r="A231" s="1">
        <v>42618</v>
      </c>
      <c r="B231" s="1">
        <v>42770</v>
      </c>
      <c r="C231" s="1">
        <v>43135</v>
      </c>
      <c r="E231" s="2">
        <f>全价!B231</f>
        <v>102.8427397260274</v>
      </c>
      <c r="F231">
        <f t="shared" si="5"/>
        <v>-7.1</v>
      </c>
      <c r="G231">
        <v>-107.1</v>
      </c>
      <c r="J231" s="1">
        <v>42618</v>
      </c>
      <c r="K231" s="1">
        <v>42911</v>
      </c>
      <c r="L231" s="1">
        <v>43280</v>
      </c>
      <c r="M231" s="1"/>
      <c r="N231" s="2">
        <f>全价!C231</f>
        <v>103.99000000000001</v>
      </c>
      <c r="O231">
        <v>-8.5</v>
      </c>
      <c r="P231">
        <v>-108.5</v>
      </c>
      <c r="S231" s="1">
        <v>42618</v>
      </c>
      <c r="T231" s="1">
        <v>42659</v>
      </c>
      <c r="U231" s="1">
        <v>43024</v>
      </c>
      <c r="V231" s="1"/>
      <c r="W231" s="2">
        <f>全价!D231</f>
        <v>104.5386301369863</v>
      </c>
      <c r="X231" s="7">
        <v>-7.13</v>
      </c>
      <c r="Y231" s="7">
        <v>-107.13</v>
      </c>
      <c r="Z231" s="7"/>
      <c r="AB231" s="1">
        <v>42618</v>
      </c>
      <c r="AC231" s="1">
        <v>42750</v>
      </c>
      <c r="AD231" s="1"/>
      <c r="AE231" s="1"/>
      <c r="AF231" s="2">
        <f>全价!E231</f>
        <v>104.4276712328767</v>
      </c>
      <c r="AG231">
        <v>-107</v>
      </c>
      <c r="AK231" s="1">
        <v>42618</v>
      </c>
      <c r="AL231" s="1">
        <v>42772</v>
      </c>
      <c r="AM231" s="1"/>
      <c r="AN231" s="2">
        <f>全价!F231</f>
        <v>103.74186301369862</v>
      </c>
      <c r="AO231">
        <v>-106.89</v>
      </c>
    </row>
    <row r="232" spans="1:41" x14ac:dyDescent="0.15">
      <c r="A232" s="1">
        <v>42619</v>
      </c>
      <c r="B232" s="1">
        <v>42770</v>
      </c>
      <c r="C232" s="1">
        <v>43135</v>
      </c>
      <c r="E232" s="2">
        <f>全价!B232</f>
        <v>102.83219178082192</v>
      </c>
      <c r="F232">
        <f t="shared" si="5"/>
        <v>-7.1</v>
      </c>
      <c r="G232">
        <v>-107.1</v>
      </c>
      <c r="J232" s="1">
        <v>42619</v>
      </c>
      <c r="K232" s="1">
        <v>42911</v>
      </c>
      <c r="L232" s="1">
        <v>43280</v>
      </c>
      <c r="M232" s="1"/>
      <c r="N232" s="2">
        <f>全价!C232</f>
        <v>104.84328767123289</v>
      </c>
      <c r="O232">
        <v>-8.5</v>
      </c>
      <c r="P232">
        <v>-108.5</v>
      </c>
      <c r="S232" s="1">
        <v>42619</v>
      </c>
      <c r="T232" s="1">
        <v>42659</v>
      </c>
      <c r="U232" s="1">
        <v>43024</v>
      </c>
      <c r="V232" s="1"/>
      <c r="W232" s="2">
        <f>全价!D232</f>
        <v>104.60816438356164</v>
      </c>
      <c r="X232" s="7">
        <v>-7.13</v>
      </c>
      <c r="Y232" s="7">
        <v>-107.13</v>
      </c>
      <c r="Z232" s="7"/>
      <c r="AB232" s="1">
        <v>42619</v>
      </c>
      <c r="AC232" s="1">
        <v>42750</v>
      </c>
      <c r="AD232" s="1"/>
      <c r="AE232" s="1"/>
      <c r="AF232" s="2">
        <f>全价!E232</f>
        <v>104.39684931506849</v>
      </c>
      <c r="AG232">
        <v>-107</v>
      </c>
      <c r="AK232" s="1">
        <v>42619</v>
      </c>
      <c r="AL232" s="1">
        <v>42772</v>
      </c>
      <c r="AM232" s="1"/>
      <c r="AN232" s="2">
        <f>全价!F232</f>
        <v>103.7607397260274</v>
      </c>
      <c r="AO232">
        <v>-106.89</v>
      </c>
    </row>
    <row r="233" spans="1:41" x14ac:dyDescent="0.15">
      <c r="A233" s="1">
        <v>42620</v>
      </c>
      <c r="B233" s="1">
        <v>42770</v>
      </c>
      <c r="C233" s="1">
        <v>43135</v>
      </c>
      <c r="E233" s="2">
        <f>全价!B233</f>
        <v>102.54164383561644</v>
      </c>
      <c r="F233">
        <f t="shared" si="5"/>
        <v>-7.1</v>
      </c>
      <c r="G233">
        <v>-107.1</v>
      </c>
      <c r="J233" s="1">
        <v>42620</v>
      </c>
      <c r="K233" s="1">
        <v>42911</v>
      </c>
      <c r="L233" s="1">
        <v>43280</v>
      </c>
      <c r="M233" s="1"/>
      <c r="N233" s="2">
        <f>全价!C233</f>
        <v>104.52657534246576</v>
      </c>
      <c r="O233">
        <v>-8.5</v>
      </c>
      <c r="P233">
        <v>-108.5</v>
      </c>
      <c r="S233" s="1">
        <v>42620</v>
      </c>
      <c r="T233" s="1">
        <v>42659</v>
      </c>
      <c r="U233" s="1">
        <v>43024</v>
      </c>
      <c r="V233" s="1"/>
      <c r="W233" s="2">
        <f>全价!D233</f>
        <v>104.39769863013699</v>
      </c>
      <c r="X233" s="7">
        <v>-7.13</v>
      </c>
      <c r="Y233" s="7">
        <v>-107.13</v>
      </c>
      <c r="Z233" s="7"/>
      <c r="AB233" s="1">
        <v>42620</v>
      </c>
      <c r="AC233" s="1">
        <v>42750</v>
      </c>
      <c r="AD233" s="1"/>
      <c r="AE233" s="1"/>
      <c r="AF233" s="2">
        <f>全价!E233</f>
        <v>104.40602739726027</v>
      </c>
      <c r="AG233">
        <v>-107</v>
      </c>
      <c r="AK233" s="1">
        <v>42620</v>
      </c>
      <c r="AL233" s="1">
        <v>42772</v>
      </c>
      <c r="AM233" s="1"/>
      <c r="AN233" s="2">
        <f>全价!F233</f>
        <v>103.81961643835616</v>
      </c>
      <c r="AO233">
        <v>-106.89</v>
      </c>
    </row>
    <row r="234" spans="1:41" x14ac:dyDescent="0.15">
      <c r="A234" s="1">
        <v>42621</v>
      </c>
      <c r="B234" s="1">
        <v>42770</v>
      </c>
      <c r="C234" s="1">
        <v>43135</v>
      </c>
      <c r="E234" s="2">
        <f>全价!B234</f>
        <v>102.59109589041097</v>
      </c>
      <c r="F234">
        <f t="shared" si="5"/>
        <v>-7.1</v>
      </c>
      <c r="G234">
        <v>-107.1</v>
      </c>
      <c r="J234" s="1">
        <v>42621</v>
      </c>
      <c r="K234" s="1">
        <v>42911</v>
      </c>
      <c r="L234" s="1">
        <v>43280</v>
      </c>
      <c r="M234" s="1"/>
      <c r="N234" s="2">
        <f>全价!C234</f>
        <v>104.57986301369863</v>
      </c>
      <c r="O234">
        <v>-8.5</v>
      </c>
      <c r="P234">
        <v>-108.5</v>
      </c>
      <c r="S234" s="1">
        <v>42621</v>
      </c>
      <c r="T234" s="1">
        <v>42659</v>
      </c>
      <c r="U234" s="1">
        <v>43024</v>
      </c>
      <c r="V234" s="1"/>
      <c r="W234" s="2">
        <f>全价!D234</f>
        <v>104.43723287671233</v>
      </c>
      <c r="X234" s="7">
        <v>-7.13</v>
      </c>
      <c r="Y234" s="7">
        <v>-107.13</v>
      </c>
      <c r="Z234" s="7"/>
      <c r="AB234" s="1">
        <v>42621</v>
      </c>
      <c r="AC234" s="1">
        <v>42750</v>
      </c>
      <c r="AD234" s="1"/>
      <c r="AE234" s="1"/>
      <c r="AF234" s="2">
        <f>全价!E234</f>
        <v>104.42520547945205</v>
      </c>
      <c r="AG234">
        <v>-107</v>
      </c>
      <c r="AK234" s="1">
        <v>42621</v>
      </c>
      <c r="AL234" s="1">
        <v>42772</v>
      </c>
      <c r="AM234" s="1"/>
      <c r="AN234" s="2">
        <f>全价!F234</f>
        <v>103.80849315068494</v>
      </c>
      <c r="AO234">
        <v>-106.89</v>
      </c>
    </row>
    <row r="235" spans="1:41" x14ac:dyDescent="0.15">
      <c r="A235" s="1">
        <v>42622</v>
      </c>
      <c r="B235" s="1">
        <v>42770</v>
      </c>
      <c r="C235" s="1">
        <v>43135</v>
      </c>
      <c r="E235" s="2">
        <f>全价!B235</f>
        <v>102.94054794520548</v>
      </c>
      <c r="F235">
        <f t="shared" si="5"/>
        <v>-7.1</v>
      </c>
      <c r="G235">
        <v>-107.1</v>
      </c>
      <c r="J235" s="1">
        <v>42622</v>
      </c>
      <c r="K235" s="1">
        <v>42911</v>
      </c>
      <c r="L235" s="1">
        <v>43280</v>
      </c>
      <c r="M235" s="1"/>
      <c r="N235" s="2">
        <f>全价!C235</f>
        <v>105.1431506849315</v>
      </c>
      <c r="O235">
        <v>-8.5</v>
      </c>
      <c r="P235">
        <v>-108.5</v>
      </c>
      <c r="S235" s="1">
        <v>42622</v>
      </c>
      <c r="T235" s="1">
        <v>42659</v>
      </c>
      <c r="U235" s="1">
        <v>43024</v>
      </c>
      <c r="V235" s="1"/>
      <c r="W235" s="2">
        <f>全价!D235</f>
        <v>104.59676712328768</v>
      </c>
      <c r="X235" s="7">
        <v>-7.13</v>
      </c>
      <c r="Y235" s="7">
        <v>-107.13</v>
      </c>
      <c r="Z235" s="7"/>
      <c r="AB235" s="1">
        <v>42622</v>
      </c>
      <c r="AC235" s="1">
        <v>42750</v>
      </c>
      <c r="AD235" s="1"/>
      <c r="AE235" s="1"/>
      <c r="AF235" s="2">
        <f>全价!E235</f>
        <v>104.48438356164384</v>
      </c>
      <c r="AG235">
        <v>-107</v>
      </c>
      <c r="AK235" s="1">
        <v>42622</v>
      </c>
      <c r="AL235" s="1">
        <v>42772</v>
      </c>
      <c r="AM235" s="1"/>
      <c r="AN235" s="2">
        <f>全价!F235</f>
        <v>103.89736986301369</v>
      </c>
      <c r="AO235">
        <v>-106.89</v>
      </c>
    </row>
    <row r="236" spans="1:41" x14ac:dyDescent="0.15">
      <c r="A236" s="1">
        <v>42625</v>
      </c>
      <c r="B236" s="1">
        <v>42770</v>
      </c>
      <c r="C236" s="1">
        <v>43135</v>
      </c>
      <c r="E236" s="2">
        <f>全价!B236</f>
        <v>102.72890410958905</v>
      </c>
      <c r="F236">
        <f t="shared" si="5"/>
        <v>-7.1</v>
      </c>
      <c r="G236">
        <v>-107.1</v>
      </c>
      <c r="J236" s="1">
        <v>42625</v>
      </c>
      <c r="K236" s="1">
        <v>42911</v>
      </c>
      <c r="L236" s="1">
        <v>43280</v>
      </c>
      <c r="M236" s="1"/>
      <c r="N236" s="2">
        <f>全价!C236</f>
        <v>104.72301369863014</v>
      </c>
      <c r="O236">
        <v>-8.5</v>
      </c>
      <c r="P236">
        <v>-108.5</v>
      </c>
      <c r="S236" s="1">
        <v>42625</v>
      </c>
      <c r="T236" s="1">
        <v>42659</v>
      </c>
      <c r="U236" s="1">
        <v>43024</v>
      </c>
      <c r="V236" s="1"/>
      <c r="W236" s="2">
        <f>全价!D236</f>
        <v>104.3753698630137</v>
      </c>
      <c r="X236" s="7">
        <v>-7.13</v>
      </c>
      <c r="Y236" s="7">
        <v>-107.13</v>
      </c>
      <c r="Z236" s="7"/>
      <c r="AB236" s="1">
        <v>42625</v>
      </c>
      <c r="AC236" s="1">
        <v>42750</v>
      </c>
      <c r="AD236" s="1"/>
      <c r="AE236" s="1"/>
      <c r="AF236" s="2">
        <f>全价!E236</f>
        <v>104.44191780821917</v>
      </c>
      <c r="AG236">
        <v>-107</v>
      </c>
      <c r="AK236" s="1">
        <v>42625</v>
      </c>
      <c r="AL236" s="1">
        <v>42772</v>
      </c>
      <c r="AM236" s="1"/>
      <c r="AN236" s="2">
        <f>全价!F236</f>
        <v>103.874</v>
      </c>
      <c r="AO236">
        <v>-106.89</v>
      </c>
    </row>
    <row r="237" spans="1:41" x14ac:dyDescent="0.15">
      <c r="A237" s="1">
        <v>42626</v>
      </c>
      <c r="B237" s="1">
        <v>42770</v>
      </c>
      <c r="C237" s="1">
        <v>43135</v>
      </c>
      <c r="E237" s="2">
        <f>全价!B237</f>
        <v>102.95835616438356</v>
      </c>
      <c r="F237">
        <f t="shared" si="5"/>
        <v>-7.1</v>
      </c>
      <c r="G237">
        <v>-107.1</v>
      </c>
      <c r="J237" s="1">
        <v>42626</v>
      </c>
      <c r="K237" s="1">
        <v>42911</v>
      </c>
      <c r="L237" s="1">
        <v>43280</v>
      </c>
      <c r="M237" s="1"/>
      <c r="N237" s="2">
        <f>全价!C237</f>
        <v>105.10630136986302</v>
      </c>
      <c r="O237">
        <v>-8.5</v>
      </c>
      <c r="P237">
        <v>-108.5</v>
      </c>
      <c r="S237" s="1">
        <v>42626</v>
      </c>
      <c r="T237" s="1">
        <v>42659</v>
      </c>
      <c r="U237" s="1">
        <v>43024</v>
      </c>
      <c r="V237" s="1"/>
      <c r="W237" s="2">
        <f>全价!D237</f>
        <v>104.59490410958904</v>
      </c>
      <c r="X237" s="7">
        <v>-7.13</v>
      </c>
      <c r="Y237" s="7">
        <v>-107.13</v>
      </c>
      <c r="Z237" s="7"/>
      <c r="AB237" s="1">
        <v>42626</v>
      </c>
      <c r="AC237" s="1">
        <v>42750</v>
      </c>
      <c r="AD237" s="1"/>
      <c r="AE237" s="1"/>
      <c r="AF237" s="2">
        <f>全价!E237</f>
        <v>104.46109589041095</v>
      </c>
      <c r="AG237">
        <v>-107</v>
      </c>
      <c r="AK237" s="1">
        <v>42626</v>
      </c>
      <c r="AL237" s="1">
        <v>42772</v>
      </c>
      <c r="AM237" s="1"/>
      <c r="AN237" s="2">
        <f>全价!F237</f>
        <v>103.91287671232877</v>
      </c>
      <c r="AO237">
        <v>-106.89</v>
      </c>
    </row>
    <row r="238" spans="1:41" x14ac:dyDescent="0.15">
      <c r="A238" s="1">
        <v>42627</v>
      </c>
      <c r="B238" s="1">
        <v>42770</v>
      </c>
      <c r="C238" s="1">
        <v>43135</v>
      </c>
      <c r="E238" s="2">
        <f>全价!B238</f>
        <v>103.06780821917809</v>
      </c>
      <c r="F238">
        <f t="shared" si="5"/>
        <v>-7.1</v>
      </c>
      <c r="G238">
        <v>-107.1</v>
      </c>
      <c r="J238" s="1">
        <v>42627</v>
      </c>
      <c r="K238" s="1">
        <v>42911</v>
      </c>
      <c r="L238" s="1">
        <v>43280</v>
      </c>
      <c r="M238" s="1"/>
      <c r="N238" s="2">
        <f>全价!C238</f>
        <v>105.33958904109589</v>
      </c>
      <c r="O238">
        <v>-8.5</v>
      </c>
      <c r="P238">
        <v>-108.5</v>
      </c>
      <c r="S238" s="1">
        <v>42627</v>
      </c>
      <c r="T238" s="1">
        <v>42659</v>
      </c>
      <c r="U238" s="1">
        <v>43024</v>
      </c>
      <c r="V238" s="1"/>
      <c r="W238" s="2">
        <f>全价!D238</f>
        <v>104.76443835616438</v>
      </c>
      <c r="X238" s="7">
        <v>-7.13</v>
      </c>
      <c r="Y238" s="7">
        <v>-107.13</v>
      </c>
      <c r="Z238" s="7"/>
      <c r="AB238" s="1">
        <v>42627</v>
      </c>
      <c r="AC238" s="1">
        <v>42750</v>
      </c>
      <c r="AD238" s="1"/>
      <c r="AE238" s="1"/>
      <c r="AF238" s="2">
        <f>全价!E238</f>
        <v>104.56027397260274</v>
      </c>
      <c r="AG238">
        <v>-107</v>
      </c>
      <c r="AK238" s="1">
        <v>42627</v>
      </c>
      <c r="AL238" s="1">
        <v>42772</v>
      </c>
      <c r="AM238" s="1"/>
      <c r="AN238" s="2">
        <f>全价!F238</f>
        <v>103.99175342465753</v>
      </c>
      <c r="AO238">
        <v>-106.89</v>
      </c>
    </row>
    <row r="239" spans="1:41" x14ac:dyDescent="0.15">
      <c r="A239" s="1">
        <v>42632</v>
      </c>
      <c r="B239" s="1">
        <v>42770</v>
      </c>
      <c r="C239" s="1">
        <v>43135</v>
      </c>
      <c r="E239" s="2">
        <f>全价!B239</f>
        <v>103.17506849315068</v>
      </c>
      <c r="F239">
        <f t="shared" si="5"/>
        <v>-7.1</v>
      </c>
      <c r="G239">
        <v>-107.1</v>
      </c>
      <c r="J239" s="1">
        <v>42632</v>
      </c>
      <c r="K239" s="1">
        <v>42911</v>
      </c>
      <c r="L239" s="1">
        <v>43280</v>
      </c>
      <c r="M239" s="1"/>
      <c r="N239" s="2">
        <f>全价!C239</f>
        <v>105.46602739726028</v>
      </c>
      <c r="O239">
        <v>-8.5</v>
      </c>
      <c r="P239">
        <v>-108.5</v>
      </c>
      <c r="S239" s="1">
        <v>42632</v>
      </c>
      <c r="T239" s="1">
        <v>42659</v>
      </c>
      <c r="U239" s="1">
        <v>43024</v>
      </c>
      <c r="V239" s="1"/>
      <c r="W239" s="2">
        <f>全价!D239</f>
        <v>104.77210958904111</v>
      </c>
      <c r="X239" s="7">
        <v>-7.13</v>
      </c>
      <c r="Y239" s="7">
        <v>-107.13</v>
      </c>
      <c r="Z239" s="7"/>
      <c r="AB239" s="1">
        <v>42632</v>
      </c>
      <c r="AC239" s="1">
        <v>42750</v>
      </c>
      <c r="AD239" s="1"/>
      <c r="AE239" s="1"/>
      <c r="AF239" s="2">
        <f>全价!E239</f>
        <v>104.62616438356164</v>
      </c>
      <c r="AG239">
        <v>-107</v>
      </c>
      <c r="AK239" s="1">
        <v>42632</v>
      </c>
      <c r="AL239" s="1">
        <v>42772</v>
      </c>
      <c r="AM239" s="1"/>
      <c r="AN239" s="2">
        <f>全价!F239</f>
        <v>104.02613698630138</v>
      </c>
      <c r="AO239">
        <v>-106.89</v>
      </c>
    </row>
    <row r="240" spans="1:41" x14ac:dyDescent="0.15">
      <c r="A240" s="1">
        <v>42633</v>
      </c>
      <c r="B240" s="1">
        <v>42770</v>
      </c>
      <c r="C240" s="1">
        <v>43135</v>
      </c>
      <c r="E240" s="2">
        <f>全价!B240</f>
        <v>103.07452054794521</v>
      </c>
      <c r="F240">
        <f t="shared" si="5"/>
        <v>-7.1</v>
      </c>
      <c r="G240">
        <v>-107.1</v>
      </c>
      <c r="J240" s="1">
        <v>42633</v>
      </c>
      <c r="K240" s="1">
        <v>42911</v>
      </c>
      <c r="L240" s="1">
        <v>43280</v>
      </c>
      <c r="M240" s="1"/>
      <c r="N240" s="2">
        <f>全价!C240</f>
        <v>105.47931506849316</v>
      </c>
      <c r="O240">
        <v>-8.5</v>
      </c>
      <c r="P240">
        <v>-108.5</v>
      </c>
      <c r="S240" s="1">
        <v>42633</v>
      </c>
      <c r="T240" s="1">
        <v>42659</v>
      </c>
      <c r="U240" s="1">
        <v>43024</v>
      </c>
      <c r="V240" s="1"/>
      <c r="W240" s="2">
        <f>全价!D240</f>
        <v>104.64164383561643</v>
      </c>
      <c r="X240" s="7">
        <v>-7.13</v>
      </c>
      <c r="Y240" s="7">
        <v>-107.13</v>
      </c>
      <c r="Z240" s="7"/>
      <c r="AB240" s="1">
        <v>42633</v>
      </c>
      <c r="AC240" s="1">
        <v>42750</v>
      </c>
      <c r="AD240" s="1"/>
      <c r="AE240" s="1"/>
      <c r="AF240" s="2">
        <f>全价!E240</f>
        <v>104.68534246575342</v>
      </c>
      <c r="AG240">
        <v>-107</v>
      </c>
      <c r="AK240" s="1">
        <v>42633</v>
      </c>
      <c r="AL240" s="1">
        <v>42772</v>
      </c>
      <c r="AM240" s="1"/>
      <c r="AN240" s="2">
        <f>全价!F240</f>
        <v>104.09501369863014</v>
      </c>
      <c r="AO240">
        <v>-106.89</v>
      </c>
    </row>
    <row r="241" spans="1:41" x14ac:dyDescent="0.15">
      <c r="A241" s="1">
        <v>42634</v>
      </c>
      <c r="B241" s="1">
        <v>42770</v>
      </c>
      <c r="C241" s="1">
        <v>43135</v>
      </c>
      <c r="E241" s="2">
        <f>全价!B241</f>
        <v>102.99397260273972</v>
      </c>
      <c r="F241">
        <f t="shared" si="5"/>
        <v>-7.1</v>
      </c>
      <c r="G241">
        <v>-107.1</v>
      </c>
      <c r="J241" s="1">
        <v>42634</v>
      </c>
      <c r="K241" s="1">
        <v>42911</v>
      </c>
      <c r="L241" s="1">
        <v>43280</v>
      </c>
      <c r="M241" s="1"/>
      <c r="N241" s="2">
        <f>全价!C241</f>
        <v>105.46260273972602</v>
      </c>
      <c r="O241">
        <v>-8.5</v>
      </c>
      <c r="P241">
        <v>-108.5</v>
      </c>
      <c r="S241" s="1">
        <v>42634</v>
      </c>
      <c r="T241" s="1">
        <v>42659</v>
      </c>
      <c r="U241" s="1">
        <v>43024</v>
      </c>
      <c r="V241" s="1"/>
      <c r="W241" s="2">
        <f>全价!D241</f>
        <v>104.49117808219178</v>
      </c>
      <c r="X241" s="7">
        <v>-7.13</v>
      </c>
      <c r="Y241" s="7">
        <v>-107.13</v>
      </c>
      <c r="Z241" s="7"/>
      <c r="AB241" s="1">
        <v>42634</v>
      </c>
      <c r="AC241" s="1">
        <v>42750</v>
      </c>
      <c r="AD241" s="1"/>
      <c r="AE241" s="1"/>
      <c r="AF241" s="2">
        <f>全价!E241</f>
        <v>104.70452054794521</v>
      </c>
      <c r="AG241">
        <v>-107</v>
      </c>
      <c r="AK241" s="1">
        <v>42634</v>
      </c>
      <c r="AL241" s="1">
        <v>42772</v>
      </c>
      <c r="AM241" s="1"/>
      <c r="AN241" s="2">
        <f>全价!F241</f>
        <v>104.1038904109589</v>
      </c>
      <c r="AO241">
        <v>-106.89</v>
      </c>
    </row>
    <row r="242" spans="1:41" x14ac:dyDescent="0.15">
      <c r="A242" s="1">
        <v>42635</v>
      </c>
      <c r="B242" s="1">
        <v>42770</v>
      </c>
      <c r="C242" s="1">
        <v>43135</v>
      </c>
      <c r="E242" s="2">
        <f>全价!B242</f>
        <v>102.60342465753425</v>
      </c>
      <c r="F242">
        <f t="shared" si="5"/>
        <v>-7.1</v>
      </c>
      <c r="G242">
        <v>-107.1</v>
      </c>
      <c r="J242" s="1">
        <v>42635</v>
      </c>
      <c r="K242" s="1">
        <v>42911</v>
      </c>
      <c r="L242" s="1">
        <v>43280</v>
      </c>
      <c r="M242" s="1"/>
      <c r="N242" s="2">
        <f>全价!C242</f>
        <v>104.99589041095891</v>
      </c>
      <c r="O242">
        <v>-8.5</v>
      </c>
      <c r="P242">
        <v>-108.5</v>
      </c>
      <c r="S242" s="1">
        <v>42635</v>
      </c>
      <c r="T242" s="1">
        <v>42659</v>
      </c>
      <c r="U242" s="1">
        <v>43024</v>
      </c>
      <c r="V242" s="1"/>
      <c r="W242" s="2">
        <f>全价!D242</f>
        <v>104.03071232876712</v>
      </c>
      <c r="X242" s="7">
        <v>-7.13</v>
      </c>
      <c r="Y242" s="7">
        <v>-107.13</v>
      </c>
      <c r="Z242" s="7"/>
      <c r="AB242" s="1">
        <v>42635</v>
      </c>
      <c r="AC242" s="1">
        <v>42750</v>
      </c>
      <c r="AD242" s="1"/>
      <c r="AE242" s="1"/>
      <c r="AF242" s="2">
        <f>全价!E242</f>
        <v>104.63369863013698</v>
      </c>
      <c r="AG242">
        <v>-107</v>
      </c>
      <c r="AK242" s="1">
        <v>42635</v>
      </c>
      <c r="AL242" s="1">
        <v>42772</v>
      </c>
      <c r="AM242" s="1"/>
      <c r="AN242" s="2">
        <f>全价!F242</f>
        <v>104.05276712328768</v>
      </c>
      <c r="AO242">
        <v>-106.89</v>
      </c>
    </row>
    <row r="243" spans="1:41" x14ac:dyDescent="0.15">
      <c r="A243" s="1">
        <v>42636</v>
      </c>
      <c r="B243" s="1">
        <v>42770</v>
      </c>
      <c r="C243" s="1">
        <v>43135</v>
      </c>
      <c r="E243" s="2">
        <f>全价!B243</f>
        <v>102.98287671232876</v>
      </c>
      <c r="F243">
        <f t="shared" si="5"/>
        <v>-7.1</v>
      </c>
      <c r="G243">
        <v>-107.1</v>
      </c>
      <c r="J243" s="1">
        <v>42636</v>
      </c>
      <c r="K243" s="1">
        <v>42911</v>
      </c>
      <c r="L243" s="1">
        <v>43280</v>
      </c>
      <c r="M243" s="1"/>
      <c r="N243" s="2">
        <f>全价!C243</f>
        <v>105.46917808219177</v>
      </c>
      <c r="O243">
        <v>-8.5</v>
      </c>
      <c r="P243">
        <v>-108.5</v>
      </c>
      <c r="S243" s="1">
        <v>42636</v>
      </c>
      <c r="T243" s="1">
        <v>42659</v>
      </c>
      <c r="U243" s="1">
        <v>43024</v>
      </c>
      <c r="V243" s="1"/>
      <c r="W243" s="2">
        <f>全价!D243</f>
        <v>104.25024657534246</v>
      </c>
      <c r="X243" s="7">
        <v>-7.13</v>
      </c>
      <c r="Y243" s="7">
        <v>-107.13</v>
      </c>
      <c r="Z243" s="7"/>
      <c r="AB243" s="1">
        <v>42636</v>
      </c>
      <c r="AC243" s="1">
        <v>42750</v>
      </c>
      <c r="AD243" s="1"/>
      <c r="AE243" s="1"/>
      <c r="AF243" s="2">
        <f>全价!E243</f>
        <v>104.75287671232877</v>
      </c>
      <c r="AG243">
        <v>-107</v>
      </c>
      <c r="AK243" s="1">
        <v>42636</v>
      </c>
      <c r="AL243" s="1">
        <v>42772</v>
      </c>
      <c r="AM243" s="1"/>
      <c r="AN243" s="2">
        <f>全价!F243</f>
        <v>104.17164383561644</v>
      </c>
      <c r="AO243">
        <v>-106.89</v>
      </c>
    </row>
    <row r="244" spans="1:41" x14ac:dyDescent="0.15">
      <c r="A244" s="1">
        <v>42639</v>
      </c>
      <c r="B244" s="1">
        <v>42770</v>
      </c>
      <c r="C244" s="1">
        <v>43135</v>
      </c>
      <c r="E244" s="2">
        <f>全价!B244</f>
        <v>103.01123287671233</v>
      </c>
      <c r="F244">
        <f t="shared" si="5"/>
        <v>-7.1</v>
      </c>
      <c r="G244">
        <v>-107.1</v>
      </c>
      <c r="J244" s="1">
        <v>42639</v>
      </c>
      <c r="K244" s="1">
        <v>42911</v>
      </c>
      <c r="L244" s="1">
        <v>43280</v>
      </c>
      <c r="M244" s="1"/>
      <c r="N244" s="2">
        <f>全价!C244</f>
        <v>105.54904109589042</v>
      </c>
      <c r="O244">
        <v>-8.5</v>
      </c>
      <c r="P244">
        <v>-108.5</v>
      </c>
      <c r="S244" s="1">
        <v>42639</v>
      </c>
      <c r="T244" s="1">
        <v>42659</v>
      </c>
      <c r="U244" s="1">
        <v>43024</v>
      </c>
      <c r="V244" s="1"/>
      <c r="W244" s="2">
        <f>全价!D244</f>
        <v>104.26884931506849</v>
      </c>
      <c r="X244" s="7">
        <v>-7.13</v>
      </c>
      <c r="Y244" s="7">
        <v>-107.13</v>
      </c>
      <c r="Z244" s="7"/>
      <c r="AB244" s="1">
        <v>42639</v>
      </c>
      <c r="AC244" s="1">
        <v>42750</v>
      </c>
      <c r="AD244" s="1"/>
      <c r="AE244" s="1"/>
      <c r="AF244" s="2">
        <f>全价!E244</f>
        <v>104.81041095890411</v>
      </c>
      <c r="AG244">
        <v>-107</v>
      </c>
      <c r="AK244" s="1">
        <v>42639</v>
      </c>
      <c r="AL244" s="1">
        <v>42772</v>
      </c>
      <c r="AM244" s="1"/>
      <c r="AN244" s="2">
        <f>全价!F244</f>
        <v>104.22827397260274</v>
      </c>
      <c r="AO244">
        <v>-106.89</v>
      </c>
    </row>
    <row r="245" spans="1:41" x14ac:dyDescent="0.15">
      <c r="A245" s="1">
        <v>42640</v>
      </c>
      <c r="B245" s="1">
        <v>42770</v>
      </c>
      <c r="C245" s="1">
        <v>43135</v>
      </c>
      <c r="E245" s="2">
        <f>全价!B245</f>
        <v>103.04068493150685</v>
      </c>
      <c r="F245">
        <f t="shared" si="5"/>
        <v>-7.1</v>
      </c>
      <c r="G245">
        <v>-107.1</v>
      </c>
      <c r="J245" s="1">
        <v>42640</v>
      </c>
      <c r="K245" s="1">
        <v>42911</v>
      </c>
      <c r="L245" s="1">
        <v>43280</v>
      </c>
      <c r="M245" s="1"/>
      <c r="N245" s="2">
        <f>全价!C245</f>
        <v>105.47232876712329</v>
      </c>
      <c r="O245">
        <v>-8.5</v>
      </c>
      <c r="P245">
        <v>-108.5</v>
      </c>
      <c r="S245" s="1">
        <v>42640</v>
      </c>
      <c r="T245" s="1">
        <v>42659</v>
      </c>
      <c r="U245" s="1">
        <v>43024</v>
      </c>
      <c r="V245" s="1"/>
      <c r="W245" s="2">
        <f>全价!D245</f>
        <v>104.27838356164384</v>
      </c>
      <c r="X245" s="7">
        <v>-7.13</v>
      </c>
      <c r="Y245" s="7">
        <v>-107.13</v>
      </c>
      <c r="Z245" s="7"/>
      <c r="AB245" s="1">
        <v>42640</v>
      </c>
      <c r="AC245" s="1">
        <v>42750</v>
      </c>
      <c r="AD245" s="1"/>
      <c r="AE245" s="1"/>
      <c r="AF245" s="2">
        <f>全价!E245</f>
        <v>104.82958904109589</v>
      </c>
      <c r="AG245">
        <v>-107</v>
      </c>
      <c r="AK245" s="1">
        <v>42640</v>
      </c>
      <c r="AL245" s="1">
        <v>42772</v>
      </c>
      <c r="AM245" s="1"/>
      <c r="AN245" s="2">
        <f>全价!F245</f>
        <v>104.24715068493151</v>
      </c>
      <c r="AO245">
        <v>-106.89</v>
      </c>
    </row>
    <row r="246" spans="1:41" x14ac:dyDescent="0.15">
      <c r="A246" s="1">
        <v>42641</v>
      </c>
      <c r="B246" s="1">
        <v>42770</v>
      </c>
      <c r="C246" s="1">
        <v>43135</v>
      </c>
      <c r="E246" s="2">
        <f>全价!B246</f>
        <v>103.23013698630137</v>
      </c>
      <c r="F246">
        <f t="shared" si="5"/>
        <v>-7.1</v>
      </c>
      <c r="G246">
        <v>-107.1</v>
      </c>
      <c r="J246" s="1">
        <v>42641</v>
      </c>
      <c r="K246" s="1">
        <v>42911</v>
      </c>
      <c r="L246" s="1">
        <v>43280</v>
      </c>
      <c r="M246" s="1"/>
      <c r="N246" s="2">
        <f>全价!C246</f>
        <v>105.50561643835616</v>
      </c>
      <c r="O246">
        <v>-8.5</v>
      </c>
      <c r="P246">
        <v>-108.5</v>
      </c>
      <c r="S246" s="1">
        <v>42641</v>
      </c>
      <c r="T246" s="1">
        <v>42659</v>
      </c>
      <c r="U246" s="1">
        <v>43024</v>
      </c>
      <c r="V246" s="1"/>
      <c r="W246" s="2">
        <f>全价!D246</f>
        <v>104.63791780821919</v>
      </c>
      <c r="X246" s="7">
        <v>-7.13</v>
      </c>
      <c r="Y246" s="7">
        <v>-107.13</v>
      </c>
      <c r="Z246" s="7"/>
      <c r="AB246" s="1">
        <v>42641</v>
      </c>
      <c r="AC246" s="1">
        <v>42750</v>
      </c>
      <c r="AD246" s="1"/>
      <c r="AE246" s="1"/>
      <c r="AF246" s="2">
        <f>全价!E246</f>
        <v>104.84876712328767</v>
      </c>
      <c r="AG246">
        <v>-107</v>
      </c>
      <c r="AK246" s="1">
        <v>42641</v>
      </c>
      <c r="AL246" s="1">
        <v>42772</v>
      </c>
      <c r="AM246" s="1"/>
      <c r="AN246" s="2">
        <f>全价!F246</f>
        <v>104.27602739726028</v>
      </c>
      <c r="AO246">
        <v>-106.89</v>
      </c>
    </row>
    <row r="247" spans="1:41" x14ac:dyDescent="0.15">
      <c r="A247" s="1">
        <v>42642</v>
      </c>
      <c r="B247" s="1">
        <v>42770</v>
      </c>
      <c r="C247" s="1">
        <v>43135</v>
      </c>
      <c r="E247" s="2">
        <f>全价!B247</f>
        <v>103.42958904109588</v>
      </c>
      <c r="F247">
        <f t="shared" si="5"/>
        <v>-7.1</v>
      </c>
      <c r="G247">
        <v>-107.1</v>
      </c>
      <c r="J247" s="1">
        <v>42642</v>
      </c>
      <c r="K247" s="1">
        <v>42911</v>
      </c>
      <c r="L247" s="1">
        <v>43280</v>
      </c>
      <c r="M247" s="1"/>
      <c r="N247" s="2">
        <f>全价!C247</f>
        <v>105.53890410958904</v>
      </c>
      <c r="O247">
        <v>-8.5</v>
      </c>
      <c r="P247">
        <v>-108.5</v>
      </c>
      <c r="S247" s="1">
        <v>42642</v>
      </c>
      <c r="T247" s="1">
        <v>42659</v>
      </c>
      <c r="U247" s="1">
        <v>43024</v>
      </c>
      <c r="V247" s="1"/>
      <c r="W247" s="2">
        <f>全价!D247</f>
        <v>104.96745205479452</v>
      </c>
      <c r="X247" s="7">
        <v>-7.13</v>
      </c>
      <c r="Y247" s="7">
        <v>-107.13</v>
      </c>
      <c r="Z247" s="7"/>
      <c r="AB247" s="1">
        <v>42642</v>
      </c>
      <c r="AC247" s="1">
        <v>42750</v>
      </c>
      <c r="AD247" s="1"/>
      <c r="AE247" s="1"/>
      <c r="AF247" s="2">
        <f>全价!E247</f>
        <v>104.86794520547946</v>
      </c>
      <c r="AG247">
        <v>-107</v>
      </c>
      <c r="AK247" s="1">
        <v>42642</v>
      </c>
      <c r="AL247" s="1">
        <v>42772</v>
      </c>
      <c r="AM247" s="1"/>
      <c r="AN247" s="2">
        <f>全价!F247</f>
        <v>104.29490410958904</v>
      </c>
      <c r="AO247">
        <v>-106.89</v>
      </c>
    </row>
    <row r="248" spans="1:41" x14ac:dyDescent="0.15">
      <c r="A248" s="1">
        <v>42643</v>
      </c>
      <c r="B248" s="1">
        <v>42770</v>
      </c>
      <c r="C248" s="1">
        <v>43135</v>
      </c>
      <c r="E248" s="2">
        <f>全价!B248</f>
        <v>103.67904109589041</v>
      </c>
      <c r="F248">
        <f t="shared" si="5"/>
        <v>-7.1</v>
      </c>
      <c r="G248">
        <v>-107.1</v>
      </c>
      <c r="J248" s="1">
        <v>42643</v>
      </c>
      <c r="K248" s="1">
        <v>42911</v>
      </c>
      <c r="L248" s="1">
        <v>43280</v>
      </c>
      <c r="M248" s="1"/>
      <c r="N248" s="2">
        <f>全价!C248</f>
        <v>105.79219178082192</v>
      </c>
      <c r="O248">
        <v>-8.5</v>
      </c>
      <c r="P248">
        <v>-108.5</v>
      </c>
      <c r="S248" s="1">
        <v>42643</v>
      </c>
      <c r="T248" s="1">
        <v>42659</v>
      </c>
      <c r="U248" s="1">
        <v>43024</v>
      </c>
      <c r="V248" s="1"/>
      <c r="W248" s="2">
        <f>全价!D248</f>
        <v>105.30698630136986</v>
      </c>
      <c r="X248" s="7">
        <v>-7.13</v>
      </c>
      <c r="Y248" s="7">
        <v>-107.13</v>
      </c>
      <c r="Z248" s="7"/>
      <c r="AB248" s="1">
        <v>42643</v>
      </c>
      <c r="AC248" s="1">
        <v>42750</v>
      </c>
      <c r="AD248" s="1"/>
      <c r="AE248" s="1"/>
      <c r="AF248" s="2">
        <f>全价!E248</f>
        <v>105.09712328767122</v>
      </c>
      <c r="AG248">
        <v>-107</v>
      </c>
      <c r="AK248" s="1">
        <v>42643</v>
      </c>
      <c r="AL248" s="1">
        <v>42772</v>
      </c>
      <c r="AM248" s="1"/>
      <c r="AN248" s="2">
        <f>全价!F248</f>
        <v>104.49378082191781</v>
      </c>
      <c r="AO248">
        <v>-106.89</v>
      </c>
    </row>
    <row r="249" spans="1:41" x14ac:dyDescent="0.15">
      <c r="A249" s="1">
        <v>42653</v>
      </c>
      <c r="B249" s="1">
        <v>42770</v>
      </c>
      <c r="C249" s="1">
        <v>43135</v>
      </c>
      <c r="E249" s="2">
        <f>全价!B249</f>
        <v>103.92356164383561</v>
      </c>
      <c r="F249">
        <f t="shared" si="5"/>
        <v>-7.1</v>
      </c>
      <c r="G249">
        <v>-107.1</v>
      </c>
      <c r="J249" s="1">
        <v>42653</v>
      </c>
      <c r="K249" s="1">
        <v>42911</v>
      </c>
      <c r="L249" s="1">
        <v>43280</v>
      </c>
      <c r="N249" s="2">
        <f>全价!C249</f>
        <v>105.88506849315068</v>
      </c>
      <c r="O249">
        <v>-8.5</v>
      </c>
      <c r="P249">
        <v>-108.5</v>
      </c>
      <c r="S249" s="1">
        <v>42653</v>
      </c>
      <c r="T249" s="1">
        <v>42659</v>
      </c>
      <c r="U249" s="1">
        <v>43024</v>
      </c>
      <c r="W249" s="2">
        <f>全价!D249</f>
        <v>105.45232876712329</v>
      </c>
      <c r="X249" s="7">
        <v>-7.13</v>
      </c>
      <c r="Y249" s="7">
        <v>-107.13</v>
      </c>
      <c r="AB249" s="1">
        <v>42653</v>
      </c>
      <c r="AC249" s="1">
        <v>42750</v>
      </c>
      <c r="AF249" s="2">
        <f>全价!E249</f>
        <v>105.13890410958905</v>
      </c>
      <c r="AG249">
        <v>-107</v>
      </c>
      <c r="AK249" s="1">
        <v>42653</v>
      </c>
      <c r="AL249" s="1">
        <v>42772</v>
      </c>
      <c r="AN249" s="2">
        <f>全价!F249</f>
        <v>104.58254794520548</v>
      </c>
      <c r="AO249">
        <v>-106.89</v>
      </c>
    </row>
    <row r="250" spans="1:41" x14ac:dyDescent="0.15">
      <c r="A250" s="1">
        <v>42654</v>
      </c>
      <c r="B250" s="1">
        <v>42770</v>
      </c>
      <c r="C250" s="1">
        <v>43135</v>
      </c>
      <c r="E250" s="2">
        <f>全价!B250</f>
        <v>103.98301369863015</v>
      </c>
      <c r="F250">
        <f t="shared" si="5"/>
        <v>-7.1</v>
      </c>
      <c r="G250">
        <v>-107.1</v>
      </c>
      <c r="J250" s="1">
        <v>42654</v>
      </c>
      <c r="K250" s="1">
        <v>42911</v>
      </c>
      <c r="L250" s="1">
        <v>43280</v>
      </c>
      <c r="N250" s="2">
        <f>全价!C250</f>
        <v>105.97835616438356</v>
      </c>
      <c r="O250">
        <v>-8.5</v>
      </c>
      <c r="P250">
        <v>-108.5</v>
      </c>
      <c r="S250" s="1">
        <v>42654</v>
      </c>
      <c r="T250" s="1">
        <v>42659</v>
      </c>
      <c r="U250" s="1">
        <v>43024</v>
      </c>
      <c r="W250" s="2">
        <f>全价!D250</f>
        <v>105.48186301369864</v>
      </c>
      <c r="X250" s="7">
        <v>-7.13</v>
      </c>
      <c r="Y250" s="7">
        <v>-107.13</v>
      </c>
      <c r="AB250" s="1">
        <v>42654</v>
      </c>
      <c r="AC250" s="1">
        <v>42750</v>
      </c>
      <c r="AF250" s="2">
        <f>全价!E250</f>
        <v>105.16808219178081</v>
      </c>
      <c r="AG250">
        <v>-107</v>
      </c>
      <c r="AK250" s="1">
        <v>42654</v>
      </c>
      <c r="AL250" s="1">
        <v>42772</v>
      </c>
      <c r="AN250" s="2">
        <f>全价!F250</f>
        <v>104.60142465753425</v>
      </c>
      <c r="AO250">
        <v>-106.89</v>
      </c>
    </row>
    <row r="251" spans="1:41" x14ac:dyDescent="0.15">
      <c r="A251" s="1">
        <v>42655</v>
      </c>
      <c r="B251" s="1">
        <v>42770</v>
      </c>
      <c r="C251" s="1">
        <v>43135</v>
      </c>
      <c r="E251" s="2">
        <f>全价!B251</f>
        <v>104.00246575342466</v>
      </c>
      <c r="F251">
        <f t="shared" si="5"/>
        <v>-7.1</v>
      </c>
      <c r="G251">
        <v>-107.1</v>
      </c>
      <c r="J251" s="1">
        <v>42655</v>
      </c>
      <c r="K251" s="1">
        <v>42911</v>
      </c>
      <c r="L251" s="1">
        <v>43280</v>
      </c>
      <c r="N251" s="2">
        <f>全价!C251</f>
        <v>106.00164383561643</v>
      </c>
      <c r="O251">
        <v>-8.5</v>
      </c>
      <c r="P251">
        <v>-108.5</v>
      </c>
      <c r="S251" s="1">
        <v>42655</v>
      </c>
      <c r="T251" s="1">
        <v>42659</v>
      </c>
      <c r="U251" s="1">
        <v>43024</v>
      </c>
      <c r="W251" s="2">
        <f>全价!D251</f>
        <v>105.51139726027397</v>
      </c>
      <c r="X251" s="7">
        <v>-7.13</v>
      </c>
      <c r="Y251" s="7">
        <v>-107.13</v>
      </c>
      <c r="AB251" s="1">
        <v>42655</v>
      </c>
      <c r="AC251" s="1">
        <v>42750</v>
      </c>
      <c r="AF251" s="2">
        <f>全价!E251</f>
        <v>105.1972602739726</v>
      </c>
      <c r="AG251">
        <v>-107</v>
      </c>
      <c r="AK251" s="1">
        <v>42655</v>
      </c>
      <c r="AL251" s="1">
        <v>42772</v>
      </c>
      <c r="AN251" s="2">
        <f>全价!F251</f>
        <v>104.61030136986301</v>
      </c>
      <c r="AO251">
        <v>-106.89</v>
      </c>
    </row>
    <row r="252" spans="1:41" x14ac:dyDescent="0.15">
      <c r="A252" s="1">
        <v>42656</v>
      </c>
      <c r="B252" s="1">
        <v>42770</v>
      </c>
      <c r="C252" s="1">
        <v>43135</v>
      </c>
      <c r="E252" s="2">
        <f>全价!B252</f>
        <v>104.03191780821918</v>
      </c>
      <c r="F252">
        <f t="shared" si="5"/>
        <v>-7.1</v>
      </c>
      <c r="G252">
        <v>-107.1</v>
      </c>
      <c r="J252" s="1">
        <v>42656</v>
      </c>
      <c r="K252" s="1">
        <v>42911</v>
      </c>
      <c r="L252" s="1">
        <v>43280</v>
      </c>
      <c r="N252" s="2">
        <f>全价!C252</f>
        <v>106.00493150684932</v>
      </c>
      <c r="O252">
        <v>-8.5</v>
      </c>
      <c r="P252">
        <v>-108.5</v>
      </c>
      <c r="S252" s="1">
        <v>42656</v>
      </c>
      <c r="T252" s="1">
        <v>42659</v>
      </c>
      <c r="U252" s="1">
        <v>43024</v>
      </c>
      <c r="W252" s="2">
        <f>全价!D252</f>
        <v>105.69093150684931</v>
      </c>
      <c r="X252" s="7">
        <v>-7.13</v>
      </c>
      <c r="Y252" s="7">
        <v>-107.13</v>
      </c>
      <c r="AB252" s="1">
        <v>42656</v>
      </c>
      <c r="AC252" s="1">
        <v>42750</v>
      </c>
      <c r="AF252" s="2">
        <f>全价!E252</f>
        <v>105.17643835616438</v>
      </c>
      <c r="AG252">
        <v>-107</v>
      </c>
      <c r="AK252" s="1">
        <v>42656</v>
      </c>
      <c r="AL252" s="1">
        <v>42772</v>
      </c>
      <c r="AN252" s="2">
        <f>全价!F252</f>
        <v>104.60917808219179</v>
      </c>
      <c r="AO252">
        <v>-106.89</v>
      </c>
    </row>
    <row r="253" spans="1:41" x14ac:dyDescent="0.15">
      <c r="A253" s="1">
        <v>42657</v>
      </c>
      <c r="B253" s="1">
        <v>42770</v>
      </c>
      <c r="C253" s="1">
        <v>43135</v>
      </c>
      <c r="E253" s="2">
        <f>全价!B253</f>
        <v>104.17136986301369</v>
      </c>
      <c r="F253">
        <f t="shared" si="5"/>
        <v>-7.1</v>
      </c>
      <c r="G253">
        <v>-107.1</v>
      </c>
      <c r="J253" s="1">
        <v>42657</v>
      </c>
      <c r="K253" s="1">
        <v>42911</v>
      </c>
      <c r="L253" s="1">
        <v>43280</v>
      </c>
      <c r="N253" s="2">
        <f>全价!C253</f>
        <v>106.32821917808219</v>
      </c>
      <c r="O253">
        <v>-8.5</v>
      </c>
      <c r="P253">
        <v>-108.5</v>
      </c>
      <c r="S253" s="1">
        <v>42657</v>
      </c>
      <c r="T253" s="1">
        <v>42659</v>
      </c>
      <c r="U253" s="1">
        <v>43024</v>
      </c>
      <c r="W253" s="2">
        <f>全价!D253</f>
        <v>106.06046575342467</v>
      </c>
      <c r="X253" s="7">
        <v>-7.13</v>
      </c>
      <c r="Y253" s="7">
        <v>-107.13</v>
      </c>
      <c r="AB253" s="1">
        <v>42657</v>
      </c>
      <c r="AC253" s="1">
        <v>42750</v>
      </c>
      <c r="AF253" s="2">
        <f>全价!E253</f>
        <v>105.22561643835616</v>
      </c>
      <c r="AG253">
        <v>-107</v>
      </c>
      <c r="AK253" s="1">
        <v>42657</v>
      </c>
      <c r="AL253" s="1">
        <v>42772</v>
      </c>
      <c r="AN253" s="2">
        <f>全价!F253</f>
        <v>104.65805479452055</v>
      </c>
      <c r="AO253">
        <v>-106.89</v>
      </c>
    </row>
    <row r="254" spans="1:41" x14ac:dyDescent="0.15">
      <c r="A254" s="1">
        <v>42660</v>
      </c>
      <c r="B254" s="1">
        <v>42770</v>
      </c>
      <c r="C254" s="1">
        <v>43135</v>
      </c>
      <c r="E254" s="2">
        <f>全价!B254</f>
        <v>104.09972602739727</v>
      </c>
      <c r="F254">
        <f t="shared" si="5"/>
        <v>-7.1</v>
      </c>
      <c r="G254">
        <v>-107.1</v>
      </c>
      <c r="J254" s="1">
        <v>42660</v>
      </c>
      <c r="K254" s="1">
        <v>42911</v>
      </c>
      <c r="L254" s="1">
        <v>43280</v>
      </c>
      <c r="N254" s="2">
        <f>全价!C254</f>
        <v>106.40808219178082</v>
      </c>
      <c r="O254">
        <v>-8.5</v>
      </c>
      <c r="P254">
        <v>-108.5</v>
      </c>
      <c r="S254" s="1">
        <v>42660</v>
      </c>
      <c r="T254" s="1">
        <v>43024</v>
      </c>
      <c r="W254" s="2">
        <f>全价!D254</f>
        <v>99.53906849315068</v>
      </c>
      <c r="X254" s="7">
        <v>-107.13</v>
      </c>
      <c r="AB254" s="1">
        <v>42660</v>
      </c>
      <c r="AC254" s="1">
        <v>42750</v>
      </c>
      <c r="AF254" s="2">
        <f>全价!E254</f>
        <v>105.24315068493151</v>
      </c>
      <c r="AG254">
        <v>-107</v>
      </c>
      <c r="AK254" s="1">
        <v>42660</v>
      </c>
      <c r="AL254" s="1">
        <v>42772</v>
      </c>
      <c r="AN254" s="2">
        <f>全价!F254</f>
        <v>104.69468493150686</v>
      </c>
      <c r="AO254">
        <v>-106.89</v>
      </c>
    </row>
    <row r="255" spans="1:41" x14ac:dyDescent="0.15">
      <c r="A255" s="1">
        <v>42661</v>
      </c>
      <c r="B255" s="1">
        <v>42770</v>
      </c>
      <c r="C255" s="1">
        <v>43135</v>
      </c>
      <c r="E255" s="2">
        <f>全价!B255</f>
        <v>104.05917808219178</v>
      </c>
      <c r="F255">
        <f t="shared" si="5"/>
        <v>-7.1</v>
      </c>
      <c r="G255">
        <v>-107.1</v>
      </c>
      <c r="J255" s="1">
        <v>42661</v>
      </c>
      <c r="K255" s="1">
        <v>42911</v>
      </c>
      <c r="L255" s="1">
        <v>43280</v>
      </c>
      <c r="N255" s="2">
        <f>全价!C255</f>
        <v>106.2613698630137</v>
      </c>
      <c r="O255">
        <v>-8.5</v>
      </c>
      <c r="P255">
        <v>-108.5</v>
      </c>
      <c r="S255" s="1">
        <v>42661</v>
      </c>
      <c r="T255" s="1">
        <v>43024</v>
      </c>
      <c r="W255" s="2">
        <f>全价!D255</f>
        <v>99.538602739726031</v>
      </c>
      <c r="X255" s="7">
        <v>-107.13</v>
      </c>
      <c r="AB255" s="1">
        <v>42661</v>
      </c>
      <c r="AC255" s="1">
        <v>42750</v>
      </c>
      <c r="AF255" s="2">
        <f>全价!E255</f>
        <v>105.2423287671233</v>
      </c>
      <c r="AG255">
        <v>-107</v>
      </c>
      <c r="AK255" s="1">
        <v>42661</v>
      </c>
      <c r="AL255" s="1">
        <v>42772</v>
      </c>
      <c r="AN255" s="2">
        <f>全价!F255</f>
        <v>104.71356164383562</v>
      </c>
      <c r="AO255">
        <v>-106.89</v>
      </c>
    </row>
    <row r="256" spans="1:41" x14ac:dyDescent="0.15">
      <c r="A256" s="1">
        <v>42662</v>
      </c>
      <c r="B256" s="1">
        <v>42770</v>
      </c>
      <c r="C256" s="1">
        <v>43135</v>
      </c>
      <c r="E256" s="2">
        <f>全价!B256</f>
        <v>104.07863013698631</v>
      </c>
      <c r="F256">
        <f t="shared" si="5"/>
        <v>-7.1</v>
      </c>
      <c r="G256">
        <v>-107.1</v>
      </c>
      <c r="J256" s="1">
        <v>42662</v>
      </c>
      <c r="K256" s="1">
        <v>42911</v>
      </c>
      <c r="L256" s="1">
        <v>43280</v>
      </c>
      <c r="N256" s="2">
        <f>全价!C256</f>
        <v>106.22465753424657</v>
      </c>
      <c r="O256">
        <v>-8.5</v>
      </c>
      <c r="P256">
        <v>-108.5</v>
      </c>
      <c r="S256" s="1">
        <v>42662</v>
      </c>
      <c r="T256" s="1">
        <v>43024</v>
      </c>
      <c r="W256" s="2">
        <f>全价!D256</f>
        <v>99.538136986301367</v>
      </c>
      <c r="X256" s="7">
        <v>-107.13</v>
      </c>
      <c r="AB256" s="1">
        <v>42662</v>
      </c>
      <c r="AC256" s="1">
        <v>42750</v>
      </c>
      <c r="AF256" s="2">
        <f>全价!E256</f>
        <v>105.24150684931507</v>
      </c>
      <c r="AG256">
        <v>-107</v>
      </c>
      <c r="AK256" s="1">
        <v>42662</v>
      </c>
      <c r="AL256" s="1">
        <v>42772</v>
      </c>
      <c r="AN256" s="2">
        <f>全价!F256</f>
        <v>104.71243835616438</v>
      </c>
      <c r="AO256">
        <v>-106.89</v>
      </c>
    </row>
    <row r="257" spans="1:41" x14ac:dyDescent="0.15">
      <c r="A257" s="1">
        <v>42663</v>
      </c>
      <c r="B257" s="1">
        <v>42770</v>
      </c>
      <c r="C257" s="1">
        <v>43135</v>
      </c>
      <c r="E257" s="2">
        <f>全价!B257</f>
        <v>103.92808219178082</v>
      </c>
      <c r="F257">
        <f t="shared" si="5"/>
        <v>-7.1</v>
      </c>
      <c r="G257">
        <v>-107.1</v>
      </c>
      <c r="J257" s="1">
        <v>42663</v>
      </c>
      <c r="K257" s="1">
        <v>42911</v>
      </c>
      <c r="L257" s="1">
        <v>43280</v>
      </c>
      <c r="N257" s="2">
        <f>全价!C257</f>
        <v>105.54794520547945</v>
      </c>
      <c r="O257">
        <v>-8.5</v>
      </c>
      <c r="P257">
        <v>-108.5</v>
      </c>
      <c r="S257" s="1">
        <v>42663</v>
      </c>
      <c r="T257" s="1">
        <v>43024</v>
      </c>
      <c r="W257" s="2">
        <f>全价!D257</f>
        <v>99.377671232876708</v>
      </c>
      <c r="X257" s="7">
        <v>-107.13</v>
      </c>
      <c r="AB257" s="1">
        <v>42663</v>
      </c>
      <c r="AC257" s="1">
        <v>42750</v>
      </c>
      <c r="AF257" s="2">
        <f>全价!E257</f>
        <v>105.20068493150684</v>
      </c>
      <c r="AG257">
        <v>-107</v>
      </c>
      <c r="AK257" s="1">
        <v>42663</v>
      </c>
      <c r="AL257" s="1">
        <v>42772</v>
      </c>
      <c r="AN257" s="2">
        <f>全价!F257</f>
        <v>104.68131506849315</v>
      </c>
      <c r="AO257">
        <v>-106.89</v>
      </c>
    </row>
    <row r="258" spans="1:41" x14ac:dyDescent="0.15">
      <c r="A258" s="1">
        <v>42664</v>
      </c>
      <c r="B258" s="1">
        <v>42770</v>
      </c>
      <c r="C258" s="1">
        <v>43135</v>
      </c>
      <c r="E258" s="2">
        <f>全价!B258</f>
        <v>103.81753424657535</v>
      </c>
      <c r="F258">
        <f t="shared" si="5"/>
        <v>-7.1</v>
      </c>
      <c r="G258">
        <v>-107.1</v>
      </c>
      <c r="J258" s="1">
        <v>42664</v>
      </c>
      <c r="K258" s="1">
        <v>42911</v>
      </c>
      <c r="L258" s="1">
        <v>43280</v>
      </c>
      <c r="N258" s="2">
        <f>全价!C258</f>
        <v>104.48123287671233</v>
      </c>
      <c r="O258">
        <v>-8.5</v>
      </c>
      <c r="P258">
        <v>-108.5</v>
      </c>
      <c r="S258" s="1">
        <v>42664</v>
      </c>
      <c r="T258" s="1">
        <v>43024</v>
      </c>
      <c r="W258" s="2">
        <f>全价!D258</f>
        <v>99.307205479452051</v>
      </c>
      <c r="X258" s="7">
        <v>-107.13</v>
      </c>
      <c r="AB258" s="1">
        <v>42664</v>
      </c>
      <c r="AC258" s="1">
        <v>42750</v>
      </c>
      <c r="AF258" s="2">
        <f>全价!E258</f>
        <v>105.20986301369864</v>
      </c>
      <c r="AG258">
        <v>-107</v>
      </c>
      <c r="AK258" s="1">
        <v>42664</v>
      </c>
      <c r="AL258" s="1">
        <v>42772</v>
      </c>
      <c r="AN258" s="2">
        <f>全价!F258</f>
        <v>104.69019178082191</v>
      </c>
      <c r="AO258">
        <v>-106.89</v>
      </c>
    </row>
    <row r="259" spans="1:41" x14ac:dyDescent="0.15">
      <c r="A259" s="1">
        <v>42667</v>
      </c>
      <c r="B259" s="1">
        <v>42770</v>
      </c>
      <c r="C259" s="1">
        <v>43135</v>
      </c>
      <c r="E259" s="2">
        <f>全价!B259</f>
        <v>102.7958904109589</v>
      </c>
      <c r="F259">
        <f t="shared" si="5"/>
        <v>-7.1</v>
      </c>
      <c r="G259">
        <v>-107.1</v>
      </c>
      <c r="J259" s="1">
        <v>42667</v>
      </c>
      <c r="K259" s="1">
        <v>42911</v>
      </c>
      <c r="L259" s="1">
        <v>43280</v>
      </c>
      <c r="N259" s="2">
        <f>全价!C259</f>
        <v>102.40109589041096</v>
      </c>
      <c r="O259">
        <v>-8.5</v>
      </c>
      <c r="P259">
        <v>-108.5</v>
      </c>
      <c r="S259" s="1">
        <v>42667</v>
      </c>
      <c r="T259" s="1">
        <v>43024</v>
      </c>
      <c r="W259" s="2">
        <f>全价!D259</f>
        <v>98.765808219178084</v>
      </c>
      <c r="X259" s="7">
        <v>-107.13</v>
      </c>
      <c r="AB259" s="1">
        <v>42667</v>
      </c>
      <c r="AC259" s="1">
        <v>42750</v>
      </c>
      <c r="AF259" s="2">
        <f>全价!E259</f>
        <v>104.95739726027398</v>
      </c>
      <c r="AG259">
        <v>-107</v>
      </c>
      <c r="AK259" s="1">
        <v>42667</v>
      </c>
      <c r="AL259" s="1">
        <v>42772</v>
      </c>
      <c r="AN259" s="2">
        <f>全价!F259</f>
        <v>104.41682191780822</v>
      </c>
      <c r="AO259">
        <v>-106.89</v>
      </c>
    </row>
    <row r="260" spans="1:41" x14ac:dyDescent="0.15">
      <c r="A260" s="1">
        <v>42668</v>
      </c>
      <c r="B260" s="1">
        <v>42770</v>
      </c>
      <c r="C260" s="1">
        <v>43135</v>
      </c>
      <c r="E260" s="2">
        <f>全价!B260</f>
        <v>103.25534246575343</v>
      </c>
      <c r="F260">
        <f t="shared" ref="F260:F323" si="6">-7.1</f>
        <v>-7.1</v>
      </c>
      <c r="G260">
        <v>-107.1</v>
      </c>
      <c r="J260" s="1">
        <v>42668</v>
      </c>
      <c r="K260" s="1">
        <v>42911</v>
      </c>
      <c r="L260" s="1">
        <v>43280</v>
      </c>
      <c r="N260" s="2">
        <f>全价!C260</f>
        <v>103.56438356164384</v>
      </c>
      <c r="O260">
        <v>-8.5</v>
      </c>
      <c r="P260">
        <v>-108.5</v>
      </c>
      <c r="S260" s="1">
        <v>42668</v>
      </c>
      <c r="T260" s="1">
        <v>43024</v>
      </c>
      <c r="W260" s="2">
        <f>全价!D260</f>
        <v>98.89534246575343</v>
      </c>
      <c r="X260" s="7">
        <v>-107.13</v>
      </c>
      <c r="AB260" s="1">
        <v>42668</v>
      </c>
      <c r="AC260" s="1">
        <v>42750</v>
      </c>
      <c r="AF260" s="2">
        <f>全价!E260</f>
        <v>105.15657534246574</v>
      </c>
      <c r="AG260">
        <v>-107</v>
      </c>
      <c r="AK260" s="1">
        <v>42668</v>
      </c>
      <c r="AL260" s="1">
        <v>42772</v>
      </c>
      <c r="AN260" s="2">
        <f>全价!F260</f>
        <v>104.57569863013698</v>
      </c>
      <c r="AO260">
        <v>-106.89</v>
      </c>
    </row>
    <row r="261" spans="1:41" x14ac:dyDescent="0.15">
      <c r="A261" s="1">
        <v>42669</v>
      </c>
      <c r="B261" s="1">
        <v>42770</v>
      </c>
      <c r="C261" s="1">
        <v>43135</v>
      </c>
      <c r="E261" s="2">
        <f>全价!B261</f>
        <v>102.99479452054794</v>
      </c>
      <c r="F261">
        <f t="shared" si="6"/>
        <v>-7.1</v>
      </c>
      <c r="G261">
        <v>-107.1</v>
      </c>
      <c r="J261" s="1">
        <v>42669</v>
      </c>
      <c r="K261" s="1">
        <v>42911</v>
      </c>
      <c r="L261" s="1">
        <v>43280</v>
      </c>
      <c r="N261" s="2">
        <f>全价!C261</f>
        <v>103.71767123287671</v>
      </c>
      <c r="O261">
        <v>-8.5</v>
      </c>
      <c r="P261">
        <v>-108.5</v>
      </c>
      <c r="S261" s="1">
        <v>42669</v>
      </c>
      <c r="T261" s="1">
        <v>43024</v>
      </c>
      <c r="W261" s="2">
        <f>全价!D261</f>
        <v>98.674876712328768</v>
      </c>
      <c r="X261" s="7">
        <v>-107.13</v>
      </c>
      <c r="AB261" s="1">
        <v>42669</v>
      </c>
      <c r="AC261" s="1">
        <v>42750</v>
      </c>
      <c r="AF261" s="2">
        <f>全价!E261</f>
        <v>105.15575342465753</v>
      </c>
      <c r="AG261">
        <v>-107</v>
      </c>
      <c r="AK261" s="1">
        <v>42669</v>
      </c>
      <c r="AL261" s="1">
        <v>42772</v>
      </c>
      <c r="AN261" s="2">
        <f>全价!F261</f>
        <v>104.48457534246575</v>
      </c>
      <c r="AO261">
        <v>-106.89</v>
      </c>
    </row>
    <row r="262" spans="1:41" x14ac:dyDescent="0.15">
      <c r="A262" s="1">
        <v>42670</v>
      </c>
      <c r="B262" s="1">
        <v>42770</v>
      </c>
      <c r="C262" s="1">
        <v>43135</v>
      </c>
      <c r="E262" s="2">
        <f>全价!B262</f>
        <v>102.84424657534247</v>
      </c>
      <c r="F262">
        <f t="shared" si="6"/>
        <v>-7.1</v>
      </c>
      <c r="G262">
        <v>-107.1</v>
      </c>
      <c r="J262" s="1">
        <v>42670</v>
      </c>
      <c r="K262" s="1">
        <v>42911</v>
      </c>
      <c r="L262" s="1">
        <v>43280</v>
      </c>
      <c r="N262" s="2">
        <f>全价!C262</f>
        <v>102.87095890410959</v>
      </c>
      <c r="O262">
        <v>-8.5</v>
      </c>
      <c r="P262">
        <v>-108.5</v>
      </c>
      <c r="S262" s="1">
        <v>42670</v>
      </c>
      <c r="T262" s="1">
        <v>43024</v>
      </c>
      <c r="W262" s="2">
        <f>全价!D262</f>
        <v>98.664410958904114</v>
      </c>
      <c r="X262" s="7">
        <v>-107.13</v>
      </c>
      <c r="AB262" s="1">
        <v>42670</v>
      </c>
      <c r="AC262" s="1">
        <v>42750</v>
      </c>
      <c r="AF262" s="2">
        <f>全价!E262</f>
        <v>105.08493150684932</v>
      </c>
      <c r="AG262">
        <v>-107</v>
      </c>
      <c r="AK262" s="1">
        <v>42670</v>
      </c>
      <c r="AL262" s="1">
        <v>42772</v>
      </c>
      <c r="AN262" s="2">
        <f>全价!F262</f>
        <v>104.44345205479452</v>
      </c>
      <c r="AO262">
        <v>-106.89</v>
      </c>
    </row>
    <row r="263" spans="1:41" x14ac:dyDescent="0.15">
      <c r="A263" s="1">
        <v>42671</v>
      </c>
      <c r="B263" s="1">
        <v>42770</v>
      </c>
      <c r="C263" s="1">
        <v>43135</v>
      </c>
      <c r="E263" s="2">
        <f>全价!B263</f>
        <v>103.47369863013698</v>
      </c>
      <c r="F263">
        <f t="shared" si="6"/>
        <v>-7.1</v>
      </c>
      <c r="G263">
        <v>-107.1</v>
      </c>
      <c r="J263" s="1">
        <v>42671</v>
      </c>
      <c r="K263" s="1">
        <v>42911</v>
      </c>
      <c r="L263" s="1">
        <v>43280</v>
      </c>
      <c r="N263" s="2">
        <f>全价!C263</f>
        <v>103.51424657534247</v>
      </c>
      <c r="O263">
        <v>-8.5</v>
      </c>
      <c r="P263">
        <v>-108.5</v>
      </c>
      <c r="S263" s="1">
        <v>42671</v>
      </c>
      <c r="T263" s="1">
        <v>43024</v>
      </c>
      <c r="W263" s="2">
        <f>全价!D263</f>
        <v>99.183945205479461</v>
      </c>
      <c r="X263" s="7">
        <v>-107.13</v>
      </c>
      <c r="AB263" s="1">
        <v>42671</v>
      </c>
      <c r="AC263" s="1">
        <v>42750</v>
      </c>
      <c r="AF263" s="2">
        <f>全价!E263</f>
        <v>105.32410958904109</v>
      </c>
      <c r="AG263">
        <v>-107</v>
      </c>
      <c r="AK263" s="1">
        <v>42671</v>
      </c>
      <c r="AL263" s="1">
        <v>42772</v>
      </c>
      <c r="AN263" s="2">
        <f>全价!F263</f>
        <v>104.68232876712329</v>
      </c>
      <c r="AO263">
        <v>-106.89</v>
      </c>
    </row>
    <row r="264" spans="1:41" x14ac:dyDescent="0.15">
      <c r="A264" s="1">
        <v>42674</v>
      </c>
      <c r="B264" s="1">
        <v>42770</v>
      </c>
      <c r="C264" s="1">
        <v>43135</v>
      </c>
      <c r="E264" s="2">
        <f>全价!B264</f>
        <v>103.51205479452055</v>
      </c>
      <c r="F264">
        <f t="shared" si="6"/>
        <v>-7.1</v>
      </c>
      <c r="G264">
        <v>-107.1</v>
      </c>
      <c r="J264" s="1">
        <v>42674</v>
      </c>
      <c r="K264" s="1">
        <v>42911</v>
      </c>
      <c r="L264" s="1">
        <v>43280</v>
      </c>
      <c r="N264" s="2">
        <f>全价!C264</f>
        <v>103.85410958904109</v>
      </c>
      <c r="O264">
        <v>-8.5</v>
      </c>
      <c r="P264">
        <v>-108.5</v>
      </c>
      <c r="S264" s="1">
        <v>42674</v>
      </c>
      <c r="T264" s="1">
        <v>43024</v>
      </c>
      <c r="W264" s="2">
        <f>全价!D264</f>
        <v>99.212547945205486</v>
      </c>
      <c r="X264" s="7">
        <v>-107.13</v>
      </c>
      <c r="AB264" s="1">
        <v>42674</v>
      </c>
      <c r="AC264" s="1">
        <v>42750</v>
      </c>
      <c r="AF264" s="2">
        <f>全价!E264</f>
        <v>105.38164383561643</v>
      </c>
      <c r="AG264">
        <v>-107</v>
      </c>
      <c r="AK264" s="1">
        <v>42674</v>
      </c>
      <c r="AL264" s="1">
        <v>42772</v>
      </c>
      <c r="AN264" s="2">
        <f>全价!F264</f>
        <v>104.81895890410959</v>
      </c>
      <c r="AO264">
        <v>-106.89</v>
      </c>
    </row>
    <row r="265" spans="1:41" x14ac:dyDescent="0.15">
      <c r="A265" s="1">
        <v>42675</v>
      </c>
      <c r="B265" s="1">
        <v>42770</v>
      </c>
      <c r="C265" s="1">
        <v>43135</v>
      </c>
      <c r="E265" s="2">
        <f>全价!B265</f>
        <v>103.56150684931508</v>
      </c>
      <c r="F265">
        <f t="shared" si="6"/>
        <v>-7.1</v>
      </c>
      <c r="G265">
        <v>-107.1</v>
      </c>
      <c r="J265" s="1">
        <v>42675</v>
      </c>
      <c r="K265" s="1">
        <v>42911</v>
      </c>
      <c r="L265" s="1">
        <v>43280</v>
      </c>
      <c r="N265" s="2">
        <f>全价!C265</f>
        <v>104.26739726027397</v>
      </c>
      <c r="O265">
        <v>-8.5</v>
      </c>
      <c r="P265">
        <v>-108.5</v>
      </c>
      <c r="S265" s="1">
        <v>42675</v>
      </c>
      <c r="T265" s="1">
        <v>43024</v>
      </c>
      <c r="W265" s="2">
        <f>全价!D265</f>
        <v>99.242082191780824</v>
      </c>
      <c r="X265" s="7">
        <v>-107.13</v>
      </c>
      <c r="AB265" s="1">
        <v>42675</v>
      </c>
      <c r="AC265" s="1">
        <v>42750</v>
      </c>
      <c r="AF265" s="2">
        <f>全价!E265</f>
        <v>105.48082191780823</v>
      </c>
      <c r="AG265">
        <v>-107</v>
      </c>
      <c r="AK265" s="1">
        <v>42675</v>
      </c>
      <c r="AL265" s="1">
        <v>42772</v>
      </c>
      <c r="AN265" s="2">
        <f>全价!F265</f>
        <v>105.03783561643836</v>
      </c>
      <c r="AO265">
        <v>-106.89</v>
      </c>
    </row>
    <row r="266" spans="1:41" x14ac:dyDescent="0.15">
      <c r="A266" s="1">
        <v>42676</v>
      </c>
      <c r="B266" s="1">
        <v>42770</v>
      </c>
      <c r="C266" s="1">
        <v>43135</v>
      </c>
      <c r="E266" s="2">
        <f>全价!B266</f>
        <v>103.53095890410958</v>
      </c>
      <c r="F266">
        <f t="shared" si="6"/>
        <v>-7.1</v>
      </c>
      <c r="G266">
        <v>-107.1</v>
      </c>
      <c r="J266" s="1">
        <v>42676</v>
      </c>
      <c r="K266" s="1">
        <v>42911</v>
      </c>
      <c r="L266" s="1">
        <v>43280</v>
      </c>
      <c r="N266" s="2">
        <f>全价!C266</f>
        <v>104.04068493150685</v>
      </c>
      <c r="O266">
        <v>-8.5</v>
      </c>
      <c r="P266">
        <v>-108.5</v>
      </c>
      <c r="S266" s="1">
        <v>42676</v>
      </c>
      <c r="T266" s="1">
        <v>43024</v>
      </c>
      <c r="W266" s="2">
        <f>全价!D266</f>
        <v>99.291616438356158</v>
      </c>
      <c r="X266" s="7">
        <v>-107.13</v>
      </c>
      <c r="AB266" s="1">
        <v>42676</v>
      </c>
      <c r="AC266" s="1">
        <v>42750</v>
      </c>
      <c r="AF266" s="2">
        <f>全价!E266</f>
        <v>105.55999999999999</v>
      </c>
      <c r="AG266">
        <v>-107</v>
      </c>
      <c r="AK266" s="1">
        <v>42676</v>
      </c>
      <c r="AL266" s="1">
        <v>42772</v>
      </c>
      <c r="AN266" s="2">
        <f>全价!F266</f>
        <v>104.99671232876713</v>
      </c>
      <c r="AO266">
        <v>-106.89</v>
      </c>
    </row>
    <row r="267" spans="1:41" x14ac:dyDescent="0.15">
      <c r="A267" s="1">
        <v>42677</v>
      </c>
      <c r="B267" s="1">
        <v>42770</v>
      </c>
      <c r="C267" s="1">
        <v>43135</v>
      </c>
      <c r="E267" s="2">
        <f>全价!B267</f>
        <v>103.44041095890411</v>
      </c>
      <c r="F267">
        <f t="shared" si="6"/>
        <v>-7.1</v>
      </c>
      <c r="G267">
        <v>-107.1</v>
      </c>
      <c r="J267" s="1">
        <v>42677</v>
      </c>
      <c r="K267" s="1">
        <v>42911</v>
      </c>
      <c r="L267" s="1">
        <v>43280</v>
      </c>
      <c r="N267" s="2">
        <f>全价!C267</f>
        <v>103.76397260273973</v>
      </c>
      <c r="O267">
        <v>-8.5</v>
      </c>
      <c r="P267">
        <v>-108.5</v>
      </c>
      <c r="S267" s="1">
        <v>42677</v>
      </c>
      <c r="T267" s="1">
        <v>43024</v>
      </c>
      <c r="W267" s="2">
        <f>全价!D267</f>
        <v>99.271150684931513</v>
      </c>
      <c r="X267" s="7">
        <v>-107.13</v>
      </c>
      <c r="AB267" s="1">
        <v>42677</v>
      </c>
      <c r="AC267" s="1">
        <v>42750</v>
      </c>
      <c r="AF267" s="2">
        <f>全价!E267</f>
        <v>105.51917808219179</v>
      </c>
      <c r="AG267">
        <v>-107</v>
      </c>
      <c r="AK267" s="1">
        <v>42677</v>
      </c>
      <c r="AL267" s="1">
        <v>42772</v>
      </c>
      <c r="AN267" s="2">
        <f>全价!F267</f>
        <v>105.03558904109589</v>
      </c>
      <c r="AO267">
        <v>-106.89</v>
      </c>
    </row>
    <row r="268" spans="1:41" x14ac:dyDescent="0.15">
      <c r="A268" s="1">
        <v>42678</v>
      </c>
      <c r="B268" s="1">
        <v>42770</v>
      </c>
      <c r="C268" s="1">
        <v>43135</v>
      </c>
      <c r="E268" s="2">
        <f>全价!B268</f>
        <v>103.40986301369863</v>
      </c>
      <c r="F268">
        <f t="shared" si="6"/>
        <v>-7.1</v>
      </c>
      <c r="G268">
        <v>-107.1</v>
      </c>
      <c r="J268" s="1">
        <v>42678</v>
      </c>
      <c r="K268" s="1">
        <v>42911</v>
      </c>
      <c r="L268" s="1">
        <v>43280</v>
      </c>
      <c r="N268" s="2">
        <f>全价!C268</f>
        <v>103.89726027397261</v>
      </c>
      <c r="O268">
        <v>-8.5</v>
      </c>
      <c r="P268">
        <v>-108.5</v>
      </c>
      <c r="S268" s="1">
        <v>42678</v>
      </c>
      <c r="T268" s="1">
        <v>43024</v>
      </c>
      <c r="W268" s="2">
        <f>全价!D268</f>
        <v>99.340684931506857</v>
      </c>
      <c r="X268" s="7">
        <v>-107.13</v>
      </c>
      <c r="AB268" s="1">
        <v>42678</v>
      </c>
      <c r="AC268" s="1">
        <v>42750</v>
      </c>
      <c r="AF268" s="2">
        <f>全价!E268</f>
        <v>105.57835616438356</v>
      </c>
      <c r="AG268">
        <v>-107</v>
      </c>
      <c r="AK268" s="1">
        <v>42678</v>
      </c>
      <c r="AL268" s="1">
        <v>42772</v>
      </c>
      <c r="AN268" s="2">
        <f>全价!F268</f>
        <v>105.06446575342467</v>
      </c>
      <c r="AO268">
        <v>-106.89</v>
      </c>
    </row>
    <row r="269" spans="1:41" x14ac:dyDescent="0.15">
      <c r="A269" s="1">
        <v>42681</v>
      </c>
      <c r="B269" s="1">
        <v>42770</v>
      </c>
      <c r="C269" s="1">
        <v>43135</v>
      </c>
      <c r="E269" s="2">
        <f>全价!B269</f>
        <v>103.5082191780822</v>
      </c>
      <c r="F269">
        <f t="shared" si="6"/>
        <v>-7.1</v>
      </c>
      <c r="G269">
        <v>-107.1</v>
      </c>
      <c r="J269" s="1">
        <v>42681</v>
      </c>
      <c r="K269" s="1">
        <v>42911</v>
      </c>
      <c r="L269" s="1">
        <v>43280</v>
      </c>
      <c r="N269" s="2">
        <f>全价!C269</f>
        <v>104.01712328767123</v>
      </c>
      <c r="O269">
        <v>-8.5</v>
      </c>
      <c r="P269">
        <v>-108.5</v>
      </c>
      <c r="S269" s="1">
        <v>42681</v>
      </c>
      <c r="T269" s="1">
        <v>43024</v>
      </c>
      <c r="W269" s="2">
        <f>全价!D269</f>
        <v>99.389287671232879</v>
      </c>
      <c r="X269" s="7">
        <v>-107.13</v>
      </c>
      <c r="AB269" s="1">
        <v>42681</v>
      </c>
      <c r="AC269" s="1">
        <v>42750</v>
      </c>
      <c r="AF269" s="2">
        <f>全价!E269</f>
        <v>105.63589041095891</v>
      </c>
      <c r="AG269">
        <v>-107</v>
      </c>
      <c r="AK269" s="1">
        <v>42681</v>
      </c>
      <c r="AL269" s="1">
        <v>42772</v>
      </c>
      <c r="AN269" s="2">
        <f>全价!F269</f>
        <v>105.14109589041097</v>
      </c>
      <c r="AO269">
        <v>-106.89</v>
      </c>
    </row>
    <row r="270" spans="1:41" x14ac:dyDescent="0.15">
      <c r="A270" s="1">
        <v>42682</v>
      </c>
      <c r="B270" s="1">
        <v>42770</v>
      </c>
      <c r="C270" s="1">
        <v>43135</v>
      </c>
      <c r="E270" s="2">
        <f>全价!B270</f>
        <v>103.5076712328767</v>
      </c>
      <c r="F270">
        <f t="shared" si="6"/>
        <v>-7.1</v>
      </c>
      <c r="G270">
        <v>-107.1</v>
      </c>
      <c r="J270" s="1">
        <v>42682</v>
      </c>
      <c r="K270" s="1">
        <v>42911</v>
      </c>
      <c r="L270" s="1">
        <v>43280</v>
      </c>
      <c r="N270" s="2">
        <f>全价!C270</f>
        <v>104.02041095890411</v>
      </c>
      <c r="O270">
        <v>-8.5</v>
      </c>
      <c r="P270">
        <v>-108.5</v>
      </c>
      <c r="S270" s="1">
        <v>42682</v>
      </c>
      <c r="T270" s="1">
        <v>43024</v>
      </c>
      <c r="W270" s="2">
        <f>全价!D270</f>
        <v>99.388821917808215</v>
      </c>
      <c r="X270" s="7">
        <v>-107.13</v>
      </c>
      <c r="AB270" s="1">
        <v>42682</v>
      </c>
      <c r="AC270" s="1">
        <v>42750</v>
      </c>
      <c r="AF270" s="2">
        <f>全价!E270</f>
        <v>105.65506849315068</v>
      </c>
      <c r="AG270">
        <v>-107</v>
      </c>
      <c r="AK270" s="1">
        <v>42682</v>
      </c>
      <c r="AL270" s="1">
        <v>42772</v>
      </c>
      <c r="AN270" s="2">
        <f>全价!F270</f>
        <v>105.12997260273973</v>
      </c>
      <c r="AO270">
        <v>-106.89</v>
      </c>
    </row>
    <row r="271" spans="1:41" x14ac:dyDescent="0.15">
      <c r="A271" s="1">
        <v>42683</v>
      </c>
      <c r="B271" s="1">
        <v>42770</v>
      </c>
      <c r="C271" s="1">
        <v>43135</v>
      </c>
      <c r="E271" s="2">
        <f>全价!B271</f>
        <v>103.51712328767124</v>
      </c>
      <c r="F271">
        <f t="shared" si="6"/>
        <v>-7.1</v>
      </c>
      <c r="G271">
        <v>-107.1</v>
      </c>
      <c r="J271" s="1">
        <v>42683</v>
      </c>
      <c r="K271" s="1">
        <v>42911</v>
      </c>
      <c r="L271" s="1">
        <v>43280</v>
      </c>
      <c r="N271" s="2">
        <f>全价!C271</f>
        <v>103.90369863013699</v>
      </c>
      <c r="O271">
        <v>-8.5</v>
      </c>
      <c r="P271">
        <v>-108.5</v>
      </c>
      <c r="S271" s="1">
        <v>42683</v>
      </c>
      <c r="T271" s="1">
        <v>43024</v>
      </c>
      <c r="W271" s="2">
        <f>全价!D271</f>
        <v>99.388356164383566</v>
      </c>
      <c r="X271" s="7">
        <v>-107.13</v>
      </c>
      <c r="AB271" s="1">
        <v>42683</v>
      </c>
      <c r="AC271" s="1">
        <v>42750</v>
      </c>
      <c r="AF271" s="2">
        <f>全价!E271</f>
        <v>105.65424657534247</v>
      </c>
      <c r="AG271">
        <v>-107</v>
      </c>
      <c r="AK271" s="1">
        <v>42683</v>
      </c>
      <c r="AL271" s="1">
        <v>42772</v>
      </c>
      <c r="AN271" s="2">
        <f>全价!F271</f>
        <v>105.1488493150685</v>
      </c>
      <c r="AO271">
        <v>-106.89</v>
      </c>
    </row>
    <row r="272" spans="1:41" x14ac:dyDescent="0.15">
      <c r="A272" s="1">
        <v>42684</v>
      </c>
      <c r="B272" s="1">
        <v>42770</v>
      </c>
      <c r="C272" s="1">
        <v>43135</v>
      </c>
      <c r="E272" s="2">
        <f>全价!B272</f>
        <v>103.79657534246574</v>
      </c>
      <c r="F272">
        <f t="shared" si="6"/>
        <v>-7.1</v>
      </c>
      <c r="G272">
        <v>-107.1</v>
      </c>
      <c r="J272" s="1">
        <v>42684</v>
      </c>
      <c r="K272" s="1">
        <v>42911</v>
      </c>
      <c r="L272" s="1">
        <v>43280</v>
      </c>
      <c r="N272" s="2">
        <f>全价!C272</f>
        <v>104.18698630136987</v>
      </c>
      <c r="O272">
        <v>-8.5</v>
      </c>
      <c r="P272">
        <v>-108.5</v>
      </c>
      <c r="S272" s="1">
        <v>42684</v>
      </c>
      <c r="T272" s="1">
        <v>43024</v>
      </c>
      <c r="W272" s="2">
        <f>全价!D272</f>
        <v>99.487890410958912</v>
      </c>
      <c r="X272" s="7">
        <v>-107.13</v>
      </c>
      <c r="AB272" s="1">
        <v>42684</v>
      </c>
      <c r="AC272" s="1">
        <v>42750</v>
      </c>
      <c r="AF272" s="2">
        <f>全价!E272</f>
        <v>105.66342465753425</v>
      </c>
      <c r="AG272">
        <v>-107</v>
      </c>
      <c r="AK272" s="1">
        <v>42684</v>
      </c>
      <c r="AL272" s="1">
        <v>42772</v>
      </c>
      <c r="AN272" s="2">
        <f>全价!F272</f>
        <v>105.14772602739727</v>
      </c>
      <c r="AO272">
        <v>-106.89</v>
      </c>
    </row>
    <row r="273" spans="1:41" x14ac:dyDescent="0.15">
      <c r="A273" s="1">
        <v>42685</v>
      </c>
      <c r="B273" s="1">
        <v>42770</v>
      </c>
      <c r="C273" s="1">
        <v>43135</v>
      </c>
      <c r="E273" s="2">
        <f>全价!B273</f>
        <v>103.80602739726028</v>
      </c>
      <c r="F273">
        <f t="shared" si="6"/>
        <v>-7.1</v>
      </c>
      <c r="G273">
        <v>-107.1</v>
      </c>
      <c r="J273" s="1">
        <v>42685</v>
      </c>
      <c r="K273" s="1">
        <v>42911</v>
      </c>
      <c r="L273" s="1">
        <v>43280</v>
      </c>
      <c r="N273" s="2">
        <f>全价!C273</f>
        <v>104.21027397260275</v>
      </c>
      <c r="O273">
        <v>-8.5</v>
      </c>
      <c r="P273">
        <v>-108.5</v>
      </c>
      <c r="S273" s="1">
        <v>42685</v>
      </c>
      <c r="T273" s="1">
        <v>43024</v>
      </c>
      <c r="W273" s="2">
        <f>全价!D273</f>
        <v>99.577424657534252</v>
      </c>
      <c r="X273" s="7">
        <v>-107.13</v>
      </c>
      <c r="AB273" s="1">
        <v>42685</v>
      </c>
      <c r="AC273" s="1">
        <v>42750</v>
      </c>
      <c r="AF273" s="2">
        <f>全价!E273</f>
        <v>105.69260273972603</v>
      </c>
      <c r="AG273">
        <v>-107</v>
      </c>
      <c r="AK273" s="1">
        <v>42685</v>
      </c>
      <c r="AL273" s="1">
        <v>42772</v>
      </c>
      <c r="AN273" s="2">
        <f>全价!F273</f>
        <v>105.18660273972603</v>
      </c>
      <c r="AO273">
        <v>-106.89</v>
      </c>
    </row>
    <row r="274" spans="1:41" x14ac:dyDescent="0.15">
      <c r="A274" s="1">
        <v>42688</v>
      </c>
      <c r="B274" s="1">
        <v>42770</v>
      </c>
      <c r="C274" s="1">
        <v>43135</v>
      </c>
      <c r="E274" s="2">
        <f>全价!B274</f>
        <v>103.72438356164383</v>
      </c>
      <c r="F274">
        <f t="shared" si="6"/>
        <v>-7.1</v>
      </c>
      <c r="G274">
        <v>-107.1</v>
      </c>
      <c r="J274" s="1">
        <v>42688</v>
      </c>
      <c r="K274" s="1">
        <v>42911</v>
      </c>
      <c r="L274" s="1">
        <v>43280</v>
      </c>
      <c r="N274" s="2">
        <f>全价!C274</f>
        <v>103.92013698630137</v>
      </c>
      <c r="O274">
        <v>-8.5</v>
      </c>
      <c r="P274">
        <v>-108.5</v>
      </c>
      <c r="S274" s="1">
        <v>42688</v>
      </c>
      <c r="T274" s="1">
        <v>43024</v>
      </c>
      <c r="W274" s="2">
        <f>全价!D274</f>
        <v>99.476027397260282</v>
      </c>
      <c r="X274" s="7">
        <v>-107.13</v>
      </c>
      <c r="AB274" s="1">
        <v>42688</v>
      </c>
      <c r="AC274" s="1">
        <v>42750</v>
      </c>
      <c r="AF274" s="2">
        <f>全价!E274</f>
        <v>105.66013698630137</v>
      </c>
      <c r="AG274">
        <v>-107</v>
      </c>
      <c r="AK274" s="1">
        <v>42688</v>
      </c>
      <c r="AL274" s="1">
        <v>42772</v>
      </c>
      <c r="AN274" s="2">
        <f>全价!F274</f>
        <v>105.22323287671233</v>
      </c>
      <c r="AO274">
        <v>-106.89</v>
      </c>
    </row>
    <row r="275" spans="1:41" x14ac:dyDescent="0.15">
      <c r="A275" s="1">
        <v>42689</v>
      </c>
      <c r="B275" s="1">
        <v>42770</v>
      </c>
      <c r="C275" s="1">
        <v>43135</v>
      </c>
      <c r="E275" s="2">
        <f>全价!B275</f>
        <v>103.53383561643835</v>
      </c>
      <c r="F275">
        <f t="shared" si="6"/>
        <v>-7.1</v>
      </c>
      <c r="G275">
        <v>-107.1</v>
      </c>
      <c r="J275" s="1">
        <v>42689</v>
      </c>
      <c r="K275" s="1">
        <v>42911</v>
      </c>
      <c r="L275" s="1">
        <v>43280</v>
      </c>
      <c r="N275" s="2">
        <f>全价!C275</f>
        <v>103.53342465753425</v>
      </c>
      <c r="O275">
        <v>-8.5</v>
      </c>
      <c r="P275">
        <v>-108.5</v>
      </c>
      <c r="S275" s="1">
        <v>42689</v>
      </c>
      <c r="T275" s="1">
        <v>43024</v>
      </c>
      <c r="W275" s="2">
        <f>全价!D275</f>
        <v>99.385561643835615</v>
      </c>
      <c r="X275" s="7">
        <v>-107.13</v>
      </c>
      <c r="AB275" s="1">
        <v>42689</v>
      </c>
      <c r="AC275" s="1">
        <v>42750</v>
      </c>
      <c r="AF275" s="2">
        <f>全价!E275</f>
        <v>105.64931506849315</v>
      </c>
      <c r="AG275">
        <v>-107</v>
      </c>
      <c r="AK275" s="1">
        <v>42689</v>
      </c>
      <c r="AL275" s="1">
        <v>42772</v>
      </c>
      <c r="AN275" s="2">
        <f>全价!F275</f>
        <v>105.16210958904109</v>
      </c>
      <c r="AO275">
        <v>-106.89</v>
      </c>
    </row>
    <row r="276" spans="1:41" x14ac:dyDescent="0.15">
      <c r="A276" s="1">
        <v>42690</v>
      </c>
      <c r="B276" s="1">
        <v>42770</v>
      </c>
      <c r="C276" s="1">
        <v>43135</v>
      </c>
      <c r="E276" s="2">
        <f>全价!B276</f>
        <v>103.44328767123287</v>
      </c>
      <c r="F276">
        <f t="shared" si="6"/>
        <v>-7.1</v>
      </c>
      <c r="G276">
        <v>-107.1</v>
      </c>
      <c r="J276" s="1">
        <v>42690</v>
      </c>
      <c r="K276" s="1">
        <v>42911</v>
      </c>
      <c r="L276" s="1">
        <v>43280</v>
      </c>
      <c r="N276" s="2">
        <f>全价!C276</f>
        <v>103.57671232876713</v>
      </c>
      <c r="O276">
        <v>-8.5</v>
      </c>
      <c r="P276">
        <v>-108.5</v>
      </c>
      <c r="S276" s="1">
        <v>42690</v>
      </c>
      <c r="T276" s="1">
        <v>43024</v>
      </c>
      <c r="W276" s="2">
        <f>全价!D276</f>
        <v>99.415095890410967</v>
      </c>
      <c r="X276" s="7">
        <v>-107.13</v>
      </c>
      <c r="AB276" s="1">
        <v>42690</v>
      </c>
      <c r="AC276" s="1">
        <v>42750</v>
      </c>
      <c r="AF276" s="2">
        <f>全价!E276</f>
        <v>105.67849315068493</v>
      </c>
      <c r="AG276">
        <v>-107</v>
      </c>
      <c r="AK276" s="1">
        <v>42690</v>
      </c>
      <c r="AL276" s="1">
        <v>42772</v>
      </c>
      <c r="AN276" s="2">
        <f>全价!F276</f>
        <v>105.18098630136986</v>
      </c>
      <c r="AO276">
        <v>-106.89</v>
      </c>
    </row>
    <row r="277" spans="1:41" x14ac:dyDescent="0.15">
      <c r="A277" s="1">
        <v>42691</v>
      </c>
      <c r="B277" s="1">
        <v>42770</v>
      </c>
      <c r="C277" s="1">
        <v>43135</v>
      </c>
      <c r="E277" s="2">
        <f>全价!B277</f>
        <v>103.2327397260274</v>
      </c>
      <c r="F277">
        <f t="shared" si="6"/>
        <v>-7.1</v>
      </c>
      <c r="G277">
        <v>-107.1</v>
      </c>
      <c r="J277" s="1">
        <v>42691</v>
      </c>
      <c r="K277" s="1">
        <v>42911</v>
      </c>
      <c r="L277" s="1">
        <v>43280</v>
      </c>
      <c r="N277" s="2">
        <f>全价!C277</f>
        <v>103.44000000000001</v>
      </c>
      <c r="O277">
        <v>-8.5</v>
      </c>
      <c r="P277">
        <v>-108.5</v>
      </c>
      <c r="S277" s="1">
        <v>42691</v>
      </c>
      <c r="T277" s="1">
        <v>43024</v>
      </c>
      <c r="W277" s="2">
        <f>全价!D277</f>
        <v>99.344630136986311</v>
      </c>
      <c r="X277" s="7">
        <v>-107.13</v>
      </c>
      <c r="AB277" s="1">
        <v>42691</v>
      </c>
      <c r="AC277" s="1">
        <v>42750</v>
      </c>
      <c r="AF277" s="2">
        <f>全价!E277</f>
        <v>105.66767123287671</v>
      </c>
      <c r="AG277">
        <v>-107</v>
      </c>
      <c r="AK277" s="1">
        <v>42691</v>
      </c>
      <c r="AL277" s="1">
        <v>42772</v>
      </c>
      <c r="AN277" s="2">
        <f>全价!F277</f>
        <v>105.15986301369863</v>
      </c>
      <c r="AO277">
        <v>-106.89</v>
      </c>
    </row>
    <row r="278" spans="1:41" x14ac:dyDescent="0.15">
      <c r="A278" s="1">
        <v>42692</v>
      </c>
      <c r="B278" s="1">
        <v>42770</v>
      </c>
      <c r="C278" s="1">
        <v>43135</v>
      </c>
      <c r="E278" s="2">
        <f>全价!B278</f>
        <v>103.25219178082192</v>
      </c>
      <c r="F278">
        <f t="shared" si="6"/>
        <v>-7.1</v>
      </c>
      <c r="G278">
        <v>-107.1</v>
      </c>
      <c r="J278" s="1">
        <v>42692</v>
      </c>
      <c r="K278" s="1">
        <v>42911</v>
      </c>
      <c r="L278" s="1">
        <v>43280</v>
      </c>
      <c r="N278" s="2">
        <f>全价!C278</f>
        <v>103.42328767123288</v>
      </c>
      <c r="O278">
        <v>-8.5</v>
      </c>
      <c r="P278">
        <v>-108.5</v>
      </c>
      <c r="S278" s="1">
        <v>42692</v>
      </c>
      <c r="T278" s="1">
        <v>43024</v>
      </c>
      <c r="W278" s="2">
        <f>全价!D278</f>
        <v>99.324164383561637</v>
      </c>
      <c r="X278" s="7">
        <v>-107.13</v>
      </c>
      <c r="AB278" s="1">
        <v>42692</v>
      </c>
      <c r="AC278" s="1">
        <v>42750</v>
      </c>
      <c r="AF278" s="2">
        <f>全价!E278</f>
        <v>105.72684931506849</v>
      </c>
      <c r="AG278">
        <v>-107</v>
      </c>
      <c r="AK278" s="1">
        <v>42692</v>
      </c>
      <c r="AL278" s="1">
        <v>42772</v>
      </c>
      <c r="AN278" s="2">
        <f>全价!F278</f>
        <v>105.1987397260274</v>
      </c>
      <c r="AO278">
        <v>-106.89</v>
      </c>
    </row>
    <row r="279" spans="1:41" x14ac:dyDescent="0.15">
      <c r="A279" s="1">
        <v>42695</v>
      </c>
      <c r="B279" s="1">
        <v>42770</v>
      </c>
      <c r="C279" s="1">
        <v>43135</v>
      </c>
      <c r="E279" s="2">
        <f>全价!B279</f>
        <v>103.16054794520548</v>
      </c>
      <c r="F279">
        <f t="shared" si="6"/>
        <v>-7.1</v>
      </c>
      <c r="G279">
        <v>-107.1</v>
      </c>
      <c r="J279" s="1">
        <v>42695</v>
      </c>
      <c r="K279" s="1">
        <v>42911</v>
      </c>
      <c r="L279" s="1">
        <v>43280</v>
      </c>
      <c r="N279" s="2">
        <f>全价!C279</f>
        <v>103.21315068493151</v>
      </c>
      <c r="O279">
        <v>-8.5</v>
      </c>
      <c r="P279">
        <v>-108.5</v>
      </c>
      <c r="S279" s="1">
        <v>42695</v>
      </c>
      <c r="T279" s="1">
        <v>43024</v>
      </c>
      <c r="W279" s="2">
        <f>全价!D279</f>
        <v>99.302767123287666</v>
      </c>
      <c r="X279" s="7">
        <v>-107.13</v>
      </c>
      <c r="AB279" s="1">
        <v>42695</v>
      </c>
      <c r="AC279" s="1">
        <v>42750</v>
      </c>
      <c r="AF279" s="2">
        <f>全价!E279</f>
        <v>105.76438356164383</v>
      </c>
      <c r="AG279">
        <v>-107</v>
      </c>
      <c r="AK279" s="1">
        <v>42695</v>
      </c>
      <c r="AL279" s="1">
        <v>42772</v>
      </c>
      <c r="AN279" s="2">
        <f>全价!F279</f>
        <v>105.1953698630137</v>
      </c>
      <c r="AO279">
        <v>-106.89</v>
      </c>
    </row>
    <row r="280" spans="1:41" x14ac:dyDescent="0.15">
      <c r="A280" s="1">
        <v>42696</v>
      </c>
      <c r="B280" s="1">
        <v>42770</v>
      </c>
      <c r="C280" s="1">
        <v>43135</v>
      </c>
      <c r="E280" s="2">
        <f>全价!B280</f>
        <v>102.94000000000001</v>
      </c>
      <c r="F280">
        <f t="shared" si="6"/>
        <v>-7.1</v>
      </c>
      <c r="G280">
        <v>-107.1</v>
      </c>
      <c r="J280" s="1">
        <v>42696</v>
      </c>
      <c r="K280" s="1">
        <v>42911</v>
      </c>
      <c r="L280" s="1">
        <v>43280</v>
      </c>
      <c r="N280" s="2">
        <f>全价!C280</f>
        <v>102.82643835616439</v>
      </c>
      <c r="O280">
        <v>-8.5</v>
      </c>
      <c r="P280">
        <v>-108.5</v>
      </c>
      <c r="S280" s="1">
        <v>42696</v>
      </c>
      <c r="T280" s="1">
        <v>43024</v>
      </c>
      <c r="W280" s="2">
        <f>全价!D280</f>
        <v>99.162301369863016</v>
      </c>
      <c r="X280" s="7">
        <v>-107.13</v>
      </c>
      <c r="AB280" s="1">
        <v>42696</v>
      </c>
      <c r="AC280" s="1">
        <v>42750</v>
      </c>
      <c r="AF280" s="2">
        <f>全价!E280</f>
        <v>105.77356164383562</v>
      </c>
      <c r="AG280">
        <v>-107</v>
      </c>
      <c r="AK280" s="1">
        <v>42696</v>
      </c>
      <c r="AL280" s="1">
        <v>42772</v>
      </c>
      <c r="AN280" s="2">
        <f>全价!F280</f>
        <v>105.19424657534246</v>
      </c>
      <c r="AO280">
        <v>-106.89</v>
      </c>
    </row>
    <row r="281" spans="1:41" x14ac:dyDescent="0.15">
      <c r="A281" s="1">
        <v>42697</v>
      </c>
      <c r="B281" s="1">
        <v>42770</v>
      </c>
      <c r="C281" s="1">
        <v>43135</v>
      </c>
      <c r="E281" s="2">
        <f>全价!B281</f>
        <v>103.09945205479453</v>
      </c>
      <c r="F281">
        <f t="shared" si="6"/>
        <v>-7.1</v>
      </c>
      <c r="G281">
        <v>-107.1</v>
      </c>
      <c r="J281" s="1">
        <v>42697</v>
      </c>
      <c r="K281" s="1">
        <v>42911</v>
      </c>
      <c r="L281" s="1">
        <v>43280</v>
      </c>
      <c r="N281" s="2">
        <f>全价!C281</f>
        <v>102.98972602739727</v>
      </c>
      <c r="O281">
        <v>-8.5</v>
      </c>
      <c r="P281">
        <v>-108.5</v>
      </c>
      <c r="S281" s="1">
        <v>42697</v>
      </c>
      <c r="T281" s="1">
        <v>43024</v>
      </c>
      <c r="W281" s="2">
        <f>全价!D281</f>
        <v>99.301835616438368</v>
      </c>
      <c r="X281" s="7">
        <v>-107.13</v>
      </c>
      <c r="AB281" s="1">
        <v>42697</v>
      </c>
      <c r="AC281" s="1">
        <v>42750</v>
      </c>
      <c r="AF281" s="2">
        <f>全价!E281</f>
        <v>105.8027397260274</v>
      </c>
      <c r="AG281">
        <v>-107</v>
      </c>
      <c r="AK281" s="1">
        <v>42697</v>
      </c>
      <c r="AL281" s="1">
        <v>42772</v>
      </c>
      <c r="AN281" s="2">
        <f>全价!F281</f>
        <v>105.22312328767124</v>
      </c>
      <c r="AO281">
        <v>-106.89</v>
      </c>
    </row>
    <row r="282" spans="1:41" x14ac:dyDescent="0.15">
      <c r="A282" s="1">
        <v>42698</v>
      </c>
      <c r="B282" s="1">
        <v>42770</v>
      </c>
      <c r="C282" s="1">
        <v>43135</v>
      </c>
      <c r="E282" s="2">
        <f>全价!B282</f>
        <v>103.08890410958905</v>
      </c>
      <c r="F282">
        <f t="shared" si="6"/>
        <v>-7.1</v>
      </c>
      <c r="G282">
        <v>-107.1</v>
      </c>
      <c r="J282" s="1">
        <v>42698</v>
      </c>
      <c r="K282" s="1">
        <v>42911</v>
      </c>
      <c r="L282" s="1">
        <v>43280</v>
      </c>
      <c r="N282" s="2">
        <f>全价!C282</f>
        <v>102.85301369863015</v>
      </c>
      <c r="O282">
        <v>-8.5</v>
      </c>
      <c r="P282">
        <v>-108.5</v>
      </c>
      <c r="S282" s="1">
        <v>42698</v>
      </c>
      <c r="T282" s="1">
        <v>43024</v>
      </c>
      <c r="W282" s="2">
        <f>全价!D282</f>
        <v>99.3213698630137</v>
      </c>
      <c r="X282" s="7">
        <v>-107.13</v>
      </c>
      <c r="AB282" s="1">
        <v>42698</v>
      </c>
      <c r="AC282" s="1">
        <v>42750</v>
      </c>
      <c r="AF282" s="2">
        <f>全价!E282</f>
        <v>105.86191780821918</v>
      </c>
      <c r="AG282">
        <v>-107</v>
      </c>
      <c r="AK282" s="1">
        <v>42698</v>
      </c>
      <c r="AL282" s="1">
        <v>42772</v>
      </c>
      <c r="AN282" s="2">
        <f>全价!F282</f>
        <v>105.38200000000001</v>
      </c>
      <c r="AO282">
        <v>-106.89</v>
      </c>
    </row>
    <row r="283" spans="1:41" x14ac:dyDescent="0.15">
      <c r="A283" s="1">
        <v>42699</v>
      </c>
      <c r="B283" s="1">
        <v>42770</v>
      </c>
      <c r="C283" s="1">
        <v>43135</v>
      </c>
      <c r="E283" s="2">
        <f>全价!B283</f>
        <v>103.17835616438356</v>
      </c>
      <c r="F283">
        <f t="shared" si="6"/>
        <v>-7.1</v>
      </c>
      <c r="G283">
        <v>-107.1</v>
      </c>
      <c r="J283" s="1">
        <v>42699</v>
      </c>
      <c r="K283" s="1">
        <v>42911</v>
      </c>
      <c r="L283" s="1">
        <v>43280</v>
      </c>
      <c r="N283" s="2">
        <f>全价!C283</f>
        <v>102.996301369863</v>
      </c>
      <c r="O283">
        <v>-8.5</v>
      </c>
      <c r="P283">
        <v>-108.5</v>
      </c>
      <c r="S283" s="1">
        <v>42699</v>
      </c>
      <c r="T283" s="1">
        <v>43024</v>
      </c>
      <c r="W283" s="2">
        <f>全价!D283</f>
        <v>99.390904109589044</v>
      </c>
      <c r="X283" s="7">
        <v>-107.13</v>
      </c>
      <c r="AB283" s="1">
        <v>42699</v>
      </c>
      <c r="AC283" s="1">
        <v>42750</v>
      </c>
      <c r="AF283" s="2">
        <f>全价!E283</f>
        <v>105.89109589041095</v>
      </c>
      <c r="AG283">
        <v>-107</v>
      </c>
      <c r="AK283" s="1">
        <v>42699</v>
      </c>
      <c r="AL283" s="1">
        <v>42772</v>
      </c>
      <c r="AN283" s="2">
        <f>全价!F283</f>
        <v>105.41087671232876</v>
      </c>
      <c r="AO283">
        <v>-106.89</v>
      </c>
    </row>
    <row r="284" spans="1:41" x14ac:dyDescent="0.15">
      <c r="A284" s="1">
        <v>42702</v>
      </c>
      <c r="B284" s="1">
        <v>42770</v>
      </c>
      <c r="C284" s="1">
        <v>43135</v>
      </c>
      <c r="E284" s="2">
        <f>全价!B284</f>
        <v>103.26671232876711</v>
      </c>
      <c r="F284">
        <f t="shared" si="6"/>
        <v>-7.1</v>
      </c>
      <c r="G284">
        <v>-107.1</v>
      </c>
      <c r="J284" s="1">
        <v>42702</v>
      </c>
      <c r="K284" s="1">
        <v>42911</v>
      </c>
      <c r="L284" s="1">
        <v>43280</v>
      </c>
      <c r="N284" s="2">
        <f>全价!C284</f>
        <v>103.15616438356165</v>
      </c>
      <c r="O284">
        <v>-8.5</v>
      </c>
      <c r="P284">
        <v>-108.5</v>
      </c>
      <c r="S284" s="1">
        <v>42702</v>
      </c>
      <c r="T284" s="1">
        <v>43024</v>
      </c>
      <c r="W284" s="2">
        <f>全价!D284</f>
        <v>99.459506849315062</v>
      </c>
      <c r="X284" s="7">
        <v>-107.13</v>
      </c>
      <c r="AB284" s="1">
        <v>42702</v>
      </c>
      <c r="AC284" s="1">
        <v>42750</v>
      </c>
      <c r="AF284" s="2">
        <f>全价!E284</f>
        <v>105.96863013698631</v>
      </c>
      <c r="AG284">
        <v>-107</v>
      </c>
      <c r="AK284" s="1">
        <v>42702</v>
      </c>
      <c r="AL284" s="1">
        <v>42772</v>
      </c>
      <c r="AN284" s="2">
        <f>全价!F284</f>
        <v>105.32750684931507</v>
      </c>
      <c r="AO284">
        <v>-106.89</v>
      </c>
    </row>
    <row r="285" spans="1:41" x14ac:dyDescent="0.15">
      <c r="A285" s="1">
        <v>42703</v>
      </c>
      <c r="B285" s="1">
        <v>42770</v>
      </c>
      <c r="C285" s="1">
        <v>43135</v>
      </c>
      <c r="E285" s="2">
        <f>全价!B285</f>
        <v>103.15616438356165</v>
      </c>
      <c r="F285">
        <f t="shared" si="6"/>
        <v>-7.1</v>
      </c>
      <c r="G285">
        <v>-107.1</v>
      </c>
      <c r="J285" s="1">
        <v>42703</v>
      </c>
      <c r="K285" s="1">
        <v>42911</v>
      </c>
      <c r="L285" s="1">
        <v>43280</v>
      </c>
      <c r="N285" s="2">
        <f>全价!C285</f>
        <v>102.98945205479453</v>
      </c>
      <c r="O285">
        <v>-8.5</v>
      </c>
      <c r="P285">
        <v>-108.5</v>
      </c>
      <c r="S285" s="1">
        <v>42703</v>
      </c>
      <c r="T285" s="1">
        <v>43024</v>
      </c>
      <c r="W285" s="2">
        <f>全价!D285</f>
        <v>99.439041095890417</v>
      </c>
      <c r="X285" s="7">
        <v>-107.13</v>
      </c>
      <c r="AB285" s="1">
        <v>42703</v>
      </c>
      <c r="AC285" s="1">
        <v>42750</v>
      </c>
      <c r="AF285" s="2">
        <f>全价!E285</f>
        <v>105.94780821917809</v>
      </c>
      <c r="AG285">
        <v>-107</v>
      </c>
      <c r="AK285" s="1">
        <v>42703</v>
      </c>
      <c r="AL285" s="1">
        <v>42772</v>
      </c>
      <c r="AN285" s="2">
        <f>全价!F285</f>
        <v>105.40638356164384</v>
      </c>
      <c r="AO285">
        <v>-106.89</v>
      </c>
    </row>
    <row r="286" spans="1:41" x14ac:dyDescent="0.15">
      <c r="A286" s="1">
        <v>42704</v>
      </c>
      <c r="B286" s="1">
        <v>42770</v>
      </c>
      <c r="C286" s="1">
        <v>43135</v>
      </c>
      <c r="E286" s="2">
        <f>全价!B286</f>
        <v>103.07561643835616</v>
      </c>
      <c r="F286">
        <f t="shared" si="6"/>
        <v>-7.1</v>
      </c>
      <c r="G286">
        <v>-107.1</v>
      </c>
      <c r="J286" s="1">
        <v>42704</v>
      </c>
      <c r="K286" s="1">
        <v>42911</v>
      </c>
      <c r="L286" s="1">
        <v>43280</v>
      </c>
      <c r="N286" s="2">
        <f>全价!C286</f>
        <v>102.93273972602741</v>
      </c>
      <c r="O286">
        <v>-8.5</v>
      </c>
      <c r="P286">
        <v>-108.5</v>
      </c>
      <c r="S286" s="1">
        <v>42704</v>
      </c>
      <c r="T286" s="1">
        <v>43024</v>
      </c>
      <c r="W286" s="2">
        <f>全价!D286</f>
        <v>99.398575342465747</v>
      </c>
      <c r="X286" s="7">
        <v>-107.13</v>
      </c>
      <c r="AB286" s="1">
        <v>42704</v>
      </c>
      <c r="AC286" s="1">
        <v>42750</v>
      </c>
      <c r="AF286" s="2">
        <f>全价!E286</f>
        <v>105.91698630136986</v>
      </c>
      <c r="AG286">
        <v>-107</v>
      </c>
      <c r="AK286" s="1">
        <v>42704</v>
      </c>
      <c r="AL286" s="1">
        <v>42772</v>
      </c>
      <c r="AN286" s="2">
        <f>全价!F286</f>
        <v>105.41526027397261</v>
      </c>
      <c r="AO286">
        <v>-106.89</v>
      </c>
    </row>
    <row r="287" spans="1:41" x14ac:dyDescent="0.15">
      <c r="A287" s="1">
        <v>42705</v>
      </c>
      <c r="B287" s="1">
        <v>42770</v>
      </c>
      <c r="C287" s="1">
        <v>43135</v>
      </c>
      <c r="E287" s="2">
        <f>全价!B287</f>
        <v>103.08506849315069</v>
      </c>
      <c r="F287">
        <f t="shared" si="6"/>
        <v>-7.1</v>
      </c>
      <c r="G287">
        <v>-107.1</v>
      </c>
      <c r="J287" s="1">
        <v>42705</v>
      </c>
      <c r="K287" s="1">
        <v>42911</v>
      </c>
      <c r="L287" s="1">
        <v>43280</v>
      </c>
      <c r="N287" s="2">
        <f>全价!C287</f>
        <v>103.00602739726028</v>
      </c>
      <c r="O287">
        <v>-8.5</v>
      </c>
      <c r="P287">
        <v>-108.5</v>
      </c>
      <c r="S287" s="1">
        <v>42705</v>
      </c>
      <c r="T287" s="1">
        <v>43024</v>
      </c>
      <c r="W287" s="2">
        <f>全价!D287</f>
        <v>99.418109589041094</v>
      </c>
      <c r="X287" s="7">
        <v>-107.13</v>
      </c>
      <c r="AB287" s="1">
        <v>42705</v>
      </c>
      <c r="AC287" s="1">
        <v>42750</v>
      </c>
      <c r="AF287" s="2">
        <f>全价!E287</f>
        <v>105.96616438356165</v>
      </c>
      <c r="AG287">
        <v>-107</v>
      </c>
      <c r="AK287" s="1">
        <v>42705</v>
      </c>
      <c r="AL287" s="1">
        <v>42772</v>
      </c>
      <c r="AN287" s="2">
        <f>全价!F287</f>
        <v>105.41413698630137</v>
      </c>
      <c r="AO287">
        <v>-106.89</v>
      </c>
    </row>
    <row r="288" spans="1:41" x14ac:dyDescent="0.15">
      <c r="A288" s="1">
        <v>42706</v>
      </c>
      <c r="B288" s="1">
        <v>42770</v>
      </c>
      <c r="C288" s="1">
        <v>43135</v>
      </c>
      <c r="E288" s="2">
        <f>全价!B288</f>
        <v>103.06452054794521</v>
      </c>
      <c r="F288">
        <f t="shared" si="6"/>
        <v>-7.1</v>
      </c>
      <c r="G288">
        <v>-107.1</v>
      </c>
      <c r="J288" s="1">
        <v>42706</v>
      </c>
      <c r="K288" s="1">
        <v>42911</v>
      </c>
      <c r="L288" s="1">
        <v>43280</v>
      </c>
      <c r="N288" s="2">
        <f>全价!C288</f>
        <v>103.03931506849315</v>
      </c>
      <c r="O288">
        <v>-8.5</v>
      </c>
      <c r="P288">
        <v>-108.5</v>
      </c>
      <c r="S288" s="1">
        <v>42706</v>
      </c>
      <c r="T288" s="1">
        <v>43024</v>
      </c>
      <c r="W288" s="2">
        <f>全价!D288</f>
        <v>99.457643835616437</v>
      </c>
      <c r="X288" s="7">
        <v>-107.13</v>
      </c>
      <c r="AB288" s="1">
        <v>42706</v>
      </c>
      <c r="AC288" s="1">
        <v>42750</v>
      </c>
      <c r="AF288" s="2">
        <f>全价!E288</f>
        <v>106.02534246575343</v>
      </c>
      <c r="AG288">
        <v>-107</v>
      </c>
      <c r="AK288" s="1">
        <v>42706</v>
      </c>
      <c r="AL288" s="1">
        <v>42772</v>
      </c>
      <c r="AN288" s="2">
        <f>全价!F288</f>
        <v>105.48301369863013</v>
      </c>
      <c r="AO288">
        <v>-106.89</v>
      </c>
    </row>
    <row r="289" spans="1:41" x14ac:dyDescent="0.15">
      <c r="A289" s="1">
        <v>42709</v>
      </c>
      <c r="B289" s="1">
        <v>42770</v>
      </c>
      <c r="C289" s="1">
        <v>43135</v>
      </c>
      <c r="E289" s="2">
        <f>全价!B289</f>
        <v>103.10287671232877</v>
      </c>
      <c r="F289">
        <f t="shared" si="6"/>
        <v>-7.1</v>
      </c>
      <c r="G289">
        <v>-107.1</v>
      </c>
      <c r="J289" s="1">
        <v>42709</v>
      </c>
      <c r="K289" s="1">
        <v>42911</v>
      </c>
      <c r="L289" s="1">
        <v>43280</v>
      </c>
      <c r="N289" s="2">
        <f>全价!C289</f>
        <v>103.10917808219179</v>
      </c>
      <c r="O289">
        <v>-8.5</v>
      </c>
      <c r="P289">
        <v>-108.5</v>
      </c>
      <c r="S289" s="1">
        <v>42709</v>
      </c>
      <c r="T289" s="1">
        <v>43024</v>
      </c>
      <c r="W289" s="2">
        <f>全价!D289</f>
        <v>99.486246575342463</v>
      </c>
      <c r="X289" s="7">
        <v>-107.13</v>
      </c>
      <c r="AB289" s="1">
        <v>42709</v>
      </c>
      <c r="AC289" s="1">
        <v>42750</v>
      </c>
      <c r="AF289" s="2">
        <f>全价!E289</f>
        <v>106.12287671232876</v>
      </c>
      <c r="AG289">
        <v>-107</v>
      </c>
      <c r="AK289" s="1">
        <v>42709</v>
      </c>
      <c r="AL289" s="1">
        <v>42772</v>
      </c>
      <c r="AN289" s="2">
        <f>全价!F289</f>
        <v>105.56964383561643</v>
      </c>
      <c r="AO289">
        <v>-106.89</v>
      </c>
    </row>
    <row r="290" spans="1:41" x14ac:dyDescent="0.15">
      <c r="A290" s="1">
        <v>42710</v>
      </c>
      <c r="B290" s="1">
        <v>42770</v>
      </c>
      <c r="C290" s="1">
        <v>43135</v>
      </c>
      <c r="E290" s="2">
        <f>全价!B290</f>
        <v>103.03232876712329</v>
      </c>
      <c r="F290">
        <f t="shared" si="6"/>
        <v>-7.1</v>
      </c>
      <c r="G290">
        <v>-107.1</v>
      </c>
      <c r="J290" s="1">
        <v>42710</v>
      </c>
      <c r="K290" s="1">
        <v>42911</v>
      </c>
      <c r="L290" s="1">
        <v>43280</v>
      </c>
      <c r="N290" s="2">
        <f>全价!C290</f>
        <v>103.12246575342466</v>
      </c>
      <c r="O290">
        <v>-8.5</v>
      </c>
      <c r="P290">
        <v>-108.5</v>
      </c>
      <c r="S290" s="1">
        <v>42710</v>
      </c>
      <c r="T290" s="1">
        <v>43024</v>
      </c>
      <c r="W290" s="2">
        <f>全价!D290</f>
        <v>99.415780821917821</v>
      </c>
      <c r="X290" s="7">
        <v>-107.13</v>
      </c>
      <c r="AB290" s="1">
        <v>42710</v>
      </c>
      <c r="AC290" s="1">
        <v>42750</v>
      </c>
      <c r="AF290" s="2">
        <f>全价!E290</f>
        <v>106.11205479452055</v>
      </c>
      <c r="AG290">
        <v>-107</v>
      </c>
      <c r="AK290" s="1">
        <v>42710</v>
      </c>
      <c r="AL290" s="1">
        <v>42772</v>
      </c>
      <c r="AN290" s="2">
        <f>全价!F290</f>
        <v>105.53852054794521</v>
      </c>
      <c r="AO290">
        <v>-106.89</v>
      </c>
    </row>
    <row r="291" spans="1:41" x14ac:dyDescent="0.15">
      <c r="A291" s="1">
        <v>42711</v>
      </c>
      <c r="B291" s="1">
        <v>42770</v>
      </c>
      <c r="C291" s="1">
        <v>43135</v>
      </c>
      <c r="E291" s="2">
        <f>全价!B291</f>
        <v>102.9717808219178</v>
      </c>
      <c r="F291">
        <f t="shared" si="6"/>
        <v>-7.1</v>
      </c>
      <c r="G291">
        <v>-107.1</v>
      </c>
      <c r="J291" s="1">
        <v>42711</v>
      </c>
      <c r="K291" s="1">
        <v>42911</v>
      </c>
      <c r="L291" s="1">
        <v>43280</v>
      </c>
      <c r="N291" s="2">
        <f>全价!C291</f>
        <v>103.09575342465754</v>
      </c>
      <c r="O291">
        <v>-8.5</v>
      </c>
      <c r="P291">
        <v>-108.5</v>
      </c>
      <c r="S291" s="1">
        <v>42711</v>
      </c>
      <c r="T291" s="1">
        <v>43024</v>
      </c>
      <c r="W291" s="2">
        <f>全价!D291</f>
        <v>99.115315068493146</v>
      </c>
      <c r="X291" s="7">
        <v>-107.13</v>
      </c>
      <c r="AB291" s="1">
        <v>42711</v>
      </c>
      <c r="AC291" s="1">
        <v>42750</v>
      </c>
      <c r="AF291" s="2">
        <f>全价!E291</f>
        <v>106.06123287671234</v>
      </c>
      <c r="AG291">
        <v>-107</v>
      </c>
      <c r="AK291" s="1">
        <v>42711</v>
      </c>
      <c r="AL291" s="1">
        <v>42772</v>
      </c>
      <c r="AN291" s="2">
        <f>全价!F291</f>
        <v>105.43739726027398</v>
      </c>
      <c r="AO291">
        <v>-106.89</v>
      </c>
    </row>
    <row r="292" spans="1:41" x14ac:dyDescent="0.15">
      <c r="A292" s="1">
        <v>42712</v>
      </c>
      <c r="B292" s="1">
        <v>42770</v>
      </c>
      <c r="C292" s="1">
        <v>43135</v>
      </c>
      <c r="E292" s="2">
        <f>全价!B292</f>
        <v>102.95123287671233</v>
      </c>
      <c r="F292">
        <f t="shared" si="6"/>
        <v>-7.1</v>
      </c>
      <c r="G292">
        <v>-107.1</v>
      </c>
      <c r="J292" s="1">
        <v>42712</v>
      </c>
      <c r="K292" s="1">
        <v>42911</v>
      </c>
      <c r="L292" s="1">
        <v>43280</v>
      </c>
      <c r="N292" s="2">
        <f>全价!C292</f>
        <v>103.08904109589041</v>
      </c>
      <c r="O292">
        <v>-8.5</v>
      </c>
      <c r="P292">
        <v>-108.5</v>
      </c>
      <c r="S292" s="1">
        <v>42712</v>
      </c>
      <c r="T292" s="1">
        <v>43024</v>
      </c>
      <c r="W292" s="2">
        <f>全价!D292</f>
        <v>99.164849315068494</v>
      </c>
      <c r="X292" s="7">
        <v>-107.13</v>
      </c>
      <c r="AB292" s="1">
        <v>42712</v>
      </c>
      <c r="AC292" s="1">
        <v>42750</v>
      </c>
      <c r="AF292" s="2">
        <f>全价!E292</f>
        <v>106.08041095890411</v>
      </c>
      <c r="AG292">
        <v>-107</v>
      </c>
      <c r="AK292" s="1">
        <v>42712</v>
      </c>
      <c r="AL292" s="1">
        <v>42772</v>
      </c>
      <c r="AN292" s="2">
        <f>全价!F292</f>
        <v>105.46627397260274</v>
      </c>
      <c r="AO292">
        <v>-106.89</v>
      </c>
    </row>
    <row r="293" spans="1:41" x14ac:dyDescent="0.15">
      <c r="A293" s="1">
        <v>42713</v>
      </c>
      <c r="B293" s="1">
        <v>42770</v>
      </c>
      <c r="C293" s="1">
        <v>43135</v>
      </c>
      <c r="E293" s="2">
        <f>全价!B293</f>
        <v>103.00068493150684</v>
      </c>
      <c r="F293">
        <f t="shared" si="6"/>
        <v>-7.1</v>
      </c>
      <c r="G293">
        <v>-107.1</v>
      </c>
      <c r="J293" s="1">
        <v>42713</v>
      </c>
      <c r="K293" s="1">
        <v>42911</v>
      </c>
      <c r="L293" s="1">
        <v>43280</v>
      </c>
      <c r="N293" s="2">
        <f>全价!C293</f>
        <v>103.20232876712329</v>
      </c>
      <c r="O293">
        <v>-8.5</v>
      </c>
      <c r="P293">
        <v>-108.5</v>
      </c>
      <c r="S293" s="1">
        <v>42713</v>
      </c>
      <c r="T293" s="1">
        <v>43024</v>
      </c>
      <c r="W293" s="2">
        <f>全价!D293</f>
        <v>99.254383561643849</v>
      </c>
      <c r="X293" s="7">
        <v>-107.13</v>
      </c>
      <c r="AB293" s="1">
        <v>42713</v>
      </c>
      <c r="AC293" s="1">
        <v>42750</v>
      </c>
      <c r="AF293" s="2">
        <f>全价!E293</f>
        <v>106.10958904109589</v>
      </c>
      <c r="AG293">
        <v>-107</v>
      </c>
      <c r="AK293" s="1">
        <v>42713</v>
      </c>
      <c r="AL293" s="1">
        <v>42772</v>
      </c>
      <c r="AN293" s="2">
        <f>全价!F293</f>
        <v>105.54515068493151</v>
      </c>
      <c r="AO293">
        <v>-106.89</v>
      </c>
    </row>
    <row r="294" spans="1:41" x14ac:dyDescent="0.15">
      <c r="A294" s="1">
        <v>42716</v>
      </c>
      <c r="B294" s="1">
        <v>42770</v>
      </c>
      <c r="C294" s="1">
        <v>43135</v>
      </c>
      <c r="E294" s="2">
        <f>全价!B294</f>
        <v>102.72904109589041</v>
      </c>
      <c r="F294">
        <f t="shared" si="6"/>
        <v>-7.1</v>
      </c>
      <c r="G294">
        <v>-107.1</v>
      </c>
      <c r="J294" s="1">
        <v>42716</v>
      </c>
      <c r="K294" s="1">
        <v>42911</v>
      </c>
      <c r="L294" s="1">
        <v>43280</v>
      </c>
      <c r="N294" s="2">
        <f>全价!C294</f>
        <v>102.78219178082192</v>
      </c>
      <c r="O294">
        <v>-8.5</v>
      </c>
      <c r="P294">
        <v>-108.5</v>
      </c>
      <c r="S294" s="1">
        <v>42716</v>
      </c>
      <c r="T294" s="1">
        <v>43024</v>
      </c>
      <c r="W294" s="2">
        <f>全价!D294</f>
        <v>99.092986301369862</v>
      </c>
      <c r="X294" s="7">
        <v>-107.13</v>
      </c>
      <c r="AB294" s="1">
        <v>42716</v>
      </c>
      <c r="AC294" s="1">
        <v>42750</v>
      </c>
      <c r="AF294" s="2">
        <f>全价!E294</f>
        <v>106.13712328767123</v>
      </c>
      <c r="AG294">
        <v>-107</v>
      </c>
      <c r="AK294" s="1">
        <v>42716</v>
      </c>
      <c r="AL294" s="1">
        <v>42772</v>
      </c>
      <c r="AN294" s="2">
        <f>全价!F294</f>
        <v>105.59178082191781</v>
      </c>
      <c r="AO294">
        <v>-106.89</v>
      </c>
    </row>
    <row r="295" spans="1:41" x14ac:dyDescent="0.15">
      <c r="A295" s="1">
        <v>42717</v>
      </c>
      <c r="B295" s="1">
        <v>42770</v>
      </c>
      <c r="C295" s="1">
        <v>43135</v>
      </c>
      <c r="E295" s="2">
        <f>全价!B295</f>
        <v>102.96849315068492</v>
      </c>
      <c r="F295">
        <f t="shared" si="6"/>
        <v>-7.1</v>
      </c>
      <c r="G295">
        <v>-107.1</v>
      </c>
      <c r="J295" s="1">
        <v>42717</v>
      </c>
      <c r="K295" s="1">
        <v>42911</v>
      </c>
      <c r="L295" s="1">
        <v>43280</v>
      </c>
      <c r="N295" s="2">
        <f>全价!C295</f>
        <v>102.8354794520548</v>
      </c>
      <c r="O295">
        <v>-8.5</v>
      </c>
      <c r="P295">
        <v>-108.5</v>
      </c>
      <c r="S295" s="1">
        <v>42717</v>
      </c>
      <c r="T295" s="1">
        <v>43024</v>
      </c>
      <c r="W295" s="2">
        <f>全价!D295</f>
        <v>99.212520547945203</v>
      </c>
      <c r="X295" s="7">
        <v>-107.13</v>
      </c>
      <c r="AB295" s="1">
        <v>42717</v>
      </c>
      <c r="AC295" s="1">
        <v>42750</v>
      </c>
      <c r="AF295" s="2">
        <f>全价!E295</f>
        <v>106.23630136986301</v>
      </c>
      <c r="AG295">
        <v>-107</v>
      </c>
      <c r="AK295" s="1">
        <v>42717</v>
      </c>
      <c r="AL295" s="1">
        <v>42772</v>
      </c>
      <c r="AN295" s="2">
        <f>全价!F295</f>
        <v>105.68065753424658</v>
      </c>
      <c r="AO295">
        <v>-106.89</v>
      </c>
    </row>
    <row r="296" spans="1:41" x14ac:dyDescent="0.15">
      <c r="A296" s="1">
        <v>42718</v>
      </c>
      <c r="B296" s="1">
        <v>42770</v>
      </c>
      <c r="C296" s="1">
        <v>43135</v>
      </c>
      <c r="E296" s="2">
        <f>全价!B296</f>
        <v>103.30794520547946</v>
      </c>
      <c r="F296">
        <f t="shared" si="6"/>
        <v>-7.1</v>
      </c>
      <c r="G296">
        <v>-107.1</v>
      </c>
      <c r="J296" s="1">
        <v>42718</v>
      </c>
      <c r="K296" s="1">
        <v>42911</v>
      </c>
      <c r="L296" s="1">
        <v>43280</v>
      </c>
      <c r="N296" s="2">
        <f>全价!C296</f>
        <v>103.12876712328767</v>
      </c>
      <c r="O296">
        <v>-8.5</v>
      </c>
      <c r="P296">
        <v>-108.5</v>
      </c>
      <c r="S296" s="1">
        <v>42718</v>
      </c>
      <c r="T296" s="1">
        <v>43024</v>
      </c>
      <c r="W296" s="2">
        <f>全价!D296</f>
        <v>99.48205479452055</v>
      </c>
      <c r="X296" s="7">
        <v>-107.13</v>
      </c>
      <c r="AB296" s="1">
        <v>42718</v>
      </c>
      <c r="AC296" s="1">
        <v>42750</v>
      </c>
      <c r="AF296" s="2">
        <f>全价!E296</f>
        <v>106.25547945205479</v>
      </c>
      <c r="AG296">
        <v>-107</v>
      </c>
      <c r="AK296" s="1">
        <v>42718</v>
      </c>
      <c r="AL296" s="1">
        <v>42772</v>
      </c>
      <c r="AN296" s="2">
        <f>全价!F296</f>
        <v>105.69953424657534</v>
      </c>
      <c r="AO296">
        <v>-106.89</v>
      </c>
    </row>
    <row r="297" spans="1:41" x14ac:dyDescent="0.15">
      <c r="A297" s="1">
        <v>42719</v>
      </c>
      <c r="B297" s="1">
        <v>42770</v>
      </c>
      <c r="C297" s="1">
        <v>43135</v>
      </c>
      <c r="E297" s="2">
        <f>全价!B297</f>
        <v>102.83739726027396</v>
      </c>
      <c r="F297">
        <f t="shared" si="6"/>
        <v>-7.1</v>
      </c>
      <c r="G297">
        <v>-107.1</v>
      </c>
      <c r="J297" s="1">
        <v>42719</v>
      </c>
      <c r="K297" s="1">
        <v>42911</v>
      </c>
      <c r="L297" s="1">
        <v>43280</v>
      </c>
      <c r="N297" s="2">
        <f>全价!C297</f>
        <v>102.70205479452055</v>
      </c>
      <c r="O297">
        <v>-8.5</v>
      </c>
      <c r="P297">
        <v>-108.5</v>
      </c>
      <c r="S297" s="1">
        <v>42719</v>
      </c>
      <c r="T297" s="1">
        <v>43024</v>
      </c>
      <c r="W297" s="2">
        <f>全价!D297</f>
        <v>99.221589041095896</v>
      </c>
      <c r="X297" s="7">
        <v>-107.13</v>
      </c>
      <c r="AB297" s="1">
        <v>42719</v>
      </c>
      <c r="AC297" s="1">
        <v>42750</v>
      </c>
      <c r="AF297" s="2">
        <f>全价!E297</f>
        <v>106.18465753424658</v>
      </c>
      <c r="AG297">
        <v>-107</v>
      </c>
      <c r="AK297" s="1">
        <v>42719</v>
      </c>
      <c r="AL297" s="1">
        <v>42772</v>
      </c>
      <c r="AN297" s="2">
        <f>全价!F297</f>
        <v>105.59841095890411</v>
      </c>
      <c r="AO297">
        <v>-106.89</v>
      </c>
    </row>
    <row r="298" spans="1:41" x14ac:dyDescent="0.15">
      <c r="A298" s="1">
        <v>42720</v>
      </c>
      <c r="B298" s="1">
        <v>42770</v>
      </c>
      <c r="C298" s="1">
        <v>43135</v>
      </c>
      <c r="E298" s="2">
        <f>全价!B298</f>
        <v>103.1568493150685</v>
      </c>
      <c r="F298">
        <f t="shared" si="6"/>
        <v>-7.1</v>
      </c>
      <c r="G298">
        <v>-107.1</v>
      </c>
      <c r="J298" s="1">
        <v>42720</v>
      </c>
      <c r="K298" s="1">
        <v>42911</v>
      </c>
      <c r="L298" s="1">
        <v>43280</v>
      </c>
      <c r="N298" s="2">
        <f>全价!C298</f>
        <v>103.02534246575343</v>
      </c>
      <c r="O298">
        <v>-8.5</v>
      </c>
      <c r="P298">
        <v>-108.5</v>
      </c>
      <c r="S298" s="1">
        <v>42720</v>
      </c>
      <c r="T298" s="1">
        <v>43024</v>
      </c>
      <c r="W298" s="2">
        <f>全价!D298</f>
        <v>99.341123287671223</v>
      </c>
      <c r="X298" s="7">
        <v>-107.13</v>
      </c>
      <c r="AB298" s="1">
        <v>42720</v>
      </c>
      <c r="AC298" s="1">
        <v>42750</v>
      </c>
      <c r="AF298" s="2">
        <f>全价!E298</f>
        <v>106.25383561643835</v>
      </c>
      <c r="AG298">
        <v>-107</v>
      </c>
      <c r="AK298" s="1">
        <v>42720</v>
      </c>
      <c r="AL298" s="1">
        <v>42772</v>
      </c>
      <c r="AN298" s="2">
        <f>全价!F298</f>
        <v>105.64728767123287</v>
      </c>
      <c r="AO298">
        <v>-106.89</v>
      </c>
    </row>
    <row r="299" spans="1:41" x14ac:dyDescent="0.15">
      <c r="A299" s="1">
        <v>42723</v>
      </c>
      <c r="B299" s="1">
        <v>42770</v>
      </c>
      <c r="C299" s="1">
        <v>43135</v>
      </c>
      <c r="E299" s="2">
        <f>全价!B299</f>
        <v>103.13520547945205</v>
      </c>
      <c r="F299">
        <f t="shared" si="6"/>
        <v>-7.1</v>
      </c>
      <c r="G299">
        <v>-107.1</v>
      </c>
      <c r="J299" s="1">
        <v>42723</v>
      </c>
      <c r="K299" s="1">
        <v>42911</v>
      </c>
      <c r="L299" s="1">
        <v>43280</v>
      </c>
      <c r="N299" s="2">
        <f>全价!C299</f>
        <v>102.82520547945207</v>
      </c>
      <c r="O299">
        <v>-8.5</v>
      </c>
      <c r="P299">
        <v>-108.5</v>
      </c>
      <c r="S299" s="1">
        <v>42723</v>
      </c>
      <c r="T299" s="1">
        <v>43024</v>
      </c>
      <c r="W299" s="2">
        <f>全价!D299</f>
        <v>99.409726027397255</v>
      </c>
      <c r="X299" s="7">
        <v>-107.13</v>
      </c>
      <c r="AB299" s="1">
        <v>42723</v>
      </c>
      <c r="AC299" s="1">
        <v>42750</v>
      </c>
      <c r="AF299" s="2">
        <f>全价!E299</f>
        <v>106.22136986301371</v>
      </c>
      <c r="AG299">
        <v>-107</v>
      </c>
      <c r="AK299" s="1">
        <v>42723</v>
      </c>
      <c r="AL299" s="1">
        <v>42772</v>
      </c>
      <c r="AN299" s="2">
        <f>全价!F299</f>
        <v>105.58391780821917</v>
      </c>
      <c r="AO299">
        <v>-106.89</v>
      </c>
    </row>
    <row r="300" spans="1:41" x14ac:dyDescent="0.15">
      <c r="A300" s="1">
        <v>42724</v>
      </c>
      <c r="B300" s="1">
        <v>42770</v>
      </c>
      <c r="C300" s="1">
        <v>43135</v>
      </c>
      <c r="E300" s="2">
        <f>全价!B300</f>
        <v>102.91465753424657</v>
      </c>
      <c r="F300">
        <f t="shared" si="6"/>
        <v>-7.1</v>
      </c>
      <c r="G300">
        <v>-107.1</v>
      </c>
      <c r="J300" s="1">
        <v>42724</v>
      </c>
      <c r="K300" s="1">
        <v>42911</v>
      </c>
      <c r="L300" s="1">
        <v>43280</v>
      </c>
      <c r="N300" s="2">
        <f>全价!C300</f>
        <v>102.50849315068494</v>
      </c>
      <c r="O300">
        <v>-8.5</v>
      </c>
      <c r="P300">
        <v>-108.5</v>
      </c>
      <c r="S300" s="1">
        <v>42724</v>
      </c>
      <c r="T300" s="1">
        <v>43024</v>
      </c>
      <c r="W300" s="2">
        <f>全价!D300</f>
        <v>99.299260273972607</v>
      </c>
      <c r="X300" s="7">
        <v>-107.13</v>
      </c>
      <c r="AB300" s="1">
        <v>42724</v>
      </c>
      <c r="AC300" s="1">
        <v>42750</v>
      </c>
      <c r="AF300" s="2">
        <f>全价!E300</f>
        <v>106.22054794520548</v>
      </c>
      <c r="AG300">
        <v>-107</v>
      </c>
      <c r="AK300" s="1">
        <v>42724</v>
      </c>
      <c r="AL300" s="1">
        <v>42772</v>
      </c>
      <c r="AN300" s="2">
        <f>全价!F300</f>
        <v>105.55279452054795</v>
      </c>
      <c r="AO300">
        <v>-106.89</v>
      </c>
    </row>
    <row r="301" spans="1:41" x14ac:dyDescent="0.15">
      <c r="A301" s="1">
        <v>42725</v>
      </c>
      <c r="B301" s="1">
        <v>42770</v>
      </c>
      <c r="C301" s="1">
        <v>43135</v>
      </c>
      <c r="E301" s="2">
        <f>全价!B301</f>
        <v>103.1041095890411</v>
      </c>
      <c r="F301">
        <f t="shared" si="6"/>
        <v>-7.1</v>
      </c>
      <c r="G301">
        <v>-107.1</v>
      </c>
      <c r="J301" s="1">
        <v>42725</v>
      </c>
      <c r="K301" s="1">
        <v>42911</v>
      </c>
      <c r="L301" s="1">
        <v>43280</v>
      </c>
      <c r="N301" s="2">
        <f>全价!C301</f>
        <v>102.8317808219178</v>
      </c>
      <c r="O301">
        <v>-8.5</v>
      </c>
      <c r="P301">
        <v>-108.5</v>
      </c>
      <c r="S301" s="1">
        <v>42725</v>
      </c>
      <c r="T301" s="1">
        <v>43024</v>
      </c>
      <c r="W301" s="2">
        <f>全价!D301</f>
        <v>99.558794520547949</v>
      </c>
      <c r="X301" s="7">
        <v>-107.13</v>
      </c>
      <c r="AB301" s="1">
        <v>42725</v>
      </c>
      <c r="AC301" s="1">
        <v>42750</v>
      </c>
      <c r="AF301" s="2">
        <f>全价!E301</f>
        <v>106.37972602739727</v>
      </c>
      <c r="AG301">
        <v>-107</v>
      </c>
      <c r="AK301" s="1">
        <v>42725</v>
      </c>
      <c r="AL301" s="1">
        <v>42772</v>
      </c>
      <c r="AN301" s="2">
        <f>全价!F301</f>
        <v>105.77167123287671</v>
      </c>
      <c r="AO301">
        <v>-106.89</v>
      </c>
    </row>
    <row r="302" spans="1:41" x14ac:dyDescent="0.15">
      <c r="A302" s="1">
        <v>42726</v>
      </c>
      <c r="B302" s="1">
        <v>42770</v>
      </c>
      <c r="C302" s="1">
        <v>43135</v>
      </c>
      <c r="E302" s="2">
        <f>全价!B302</f>
        <v>103.50356164383561</v>
      </c>
      <c r="F302">
        <f t="shared" si="6"/>
        <v>-7.1</v>
      </c>
      <c r="G302">
        <v>-107.1</v>
      </c>
      <c r="J302" s="1">
        <v>42726</v>
      </c>
      <c r="K302" s="1">
        <v>42911</v>
      </c>
      <c r="L302" s="1">
        <v>43280</v>
      </c>
      <c r="N302" s="2">
        <f>全价!C302</f>
        <v>103.12506849315068</v>
      </c>
      <c r="O302">
        <v>-8.5</v>
      </c>
      <c r="P302">
        <v>-108.5</v>
      </c>
      <c r="S302" s="1">
        <v>42726</v>
      </c>
      <c r="T302" s="1">
        <v>43024</v>
      </c>
      <c r="W302" s="2">
        <f>全价!D302</f>
        <v>99.79832876712328</v>
      </c>
      <c r="X302" s="7">
        <v>-107.13</v>
      </c>
      <c r="AB302" s="1">
        <v>42726</v>
      </c>
      <c r="AC302" s="1">
        <v>42750</v>
      </c>
      <c r="AF302" s="2">
        <f>全价!E302</f>
        <v>106.42890410958904</v>
      </c>
      <c r="AG302">
        <v>-107</v>
      </c>
      <c r="AK302" s="1">
        <v>42726</v>
      </c>
      <c r="AL302" s="1">
        <v>42772</v>
      </c>
      <c r="AN302" s="2">
        <f>全价!F302</f>
        <v>105.81054794520547</v>
      </c>
      <c r="AO302">
        <v>-106.89</v>
      </c>
    </row>
    <row r="303" spans="1:41" x14ac:dyDescent="0.15">
      <c r="A303" s="1">
        <v>42727</v>
      </c>
      <c r="B303" s="1">
        <v>42770</v>
      </c>
      <c r="C303" s="1">
        <v>43135</v>
      </c>
      <c r="E303" s="2">
        <f>全价!B303</f>
        <v>103.78301369863014</v>
      </c>
      <c r="F303">
        <f t="shared" si="6"/>
        <v>-7.1</v>
      </c>
      <c r="G303">
        <v>-107.1</v>
      </c>
      <c r="J303" s="1">
        <v>42727</v>
      </c>
      <c r="K303" s="1">
        <v>42911</v>
      </c>
      <c r="L303" s="1">
        <v>43280</v>
      </c>
      <c r="N303" s="2">
        <f>全价!C303</f>
        <v>103.62835616438356</v>
      </c>
      <c r="O303">
        <v>-8.5</v>
      </c>
      <c r="P303">
        <v>-108.5</v>
      </c>
      <c r="S303" s="1">
        <v>42727</v>
      </c>
      <c r="T303" s="1">
        <v>43024</v>
      </c>
      <c r="W303" s="2">
        <f>全价!D303</f>
        <v>100.07786301369863</v>
      </c>
      <c r="X303" s="7">
        <v>-107.13</v>
      </c>
      <c r="AB303" s="1">
        <v>42727</v>
      </c>
      <c r="AC303" s="1">
        <v>42750</v>
      </c>
      <c r="AF303" s="2">
        <f>全价!E303</f>
        <v>106.50808219178083</v>
      </c>
      <c r="AG303">
        <v>-107</v>
      </c>
      <c r="AK303" s="1">
        <v>42727</v>
      </c>
      <c r="AL303" s="1">
        <v>42772</v>
      </c>
      <c r="AN303" s="2">
        <f>全价!F303</f>
        <v>105.89942465753425</v>
      </c>
      <c r="AO303">
        <v>-106.89</v>
      </c>
    </row>
    <row r="304" spans="1:41" x14ac:dyDescent="0.15">
      <c r="A304" s="1">
        <v>42730</v>
      </c>
      <c r="B304" s="1">
        <v>42770</v>
      </c>
      <c r="C304" s="1">
        <v>43135</v>
      </c>
      <c r="E304" s="2">
        <f>全价!B304</f>
        <v>103.7313698630137</v>
      </c>
      <c r="F304">
        <f t="shared" si="6"/>
        <v>-7.1</v>
      </c>
      <c r="G304">
        <v>-107.1</v>
      </c>
      <c r="J304" s="1">
        <v>42730</v>
      </c>
      <c r="K304" s="1">
        <v>42911</v>
      </c>
      <c r="L304" s="1">
        <v>43280</v>
      </c>
      <c r="N304" s="2">
        <f>全价!C304</f>
        <v>103.57821917808219</v>
      </c>
      <c r="O304">
        <v>-8.5</v>
      </c>
      <c r="P304">
        <v>-108.5</v>
      </c>
      <c r="S304" s="1">
        <v>42730</v>
      </c>
      <c r="T304" s="1">
        <v>43024</v>
      </c>
      <c r="W304" s="2">
        <f>全价!D304</f>
        <v>99.91646575342466</v>
      </c>
      <c r="X304" s="7">
        <v>-107.13</v>
      </c>
      <c r="AB304" s="1">
        <v>42730</v>
      </c>
      <c r="AC304" s="1">
        <v>42750</v>
      </c>
      <c r="AF304" s="2">
        <f>全价!E304</f>
        <v>106.55561643835617</v>
      </c>
      <c r="AG304">
        <v>-107</v>
      </c>
      <c r="AK304" s="1">
        <v>42730</v>
      </c>
      <c r="AL304" s="1">
        <v>42772</v>
      </c>
      <c r="AN304" s="2">
        <f>全价!F304</f>
        <v>105.94605479452055</v>
      </c>
      <c r="AO304">
        <v>-106.89</v>
      </c>
    </row>
    <row r="305" spans="1:41" x14ac:dyDescent="0.15">
      <c r="A305" s="1">
        <v>42731</v>
      </c>
      <c r="B305" s="1">
        <v>42770</v>
      </c>
      <c r="C305" s="1">
        <v>43135</v>
      </c>
      <c r="E305" s="2">
        <f>全价!B305</f>
        <v>103.74082191780822</v>
      </c>
      <c r="F305">
        <f t="shared" si="6"/>
        <v>-7.1</v>
      </c>
      <c r="G305">
        <v>-107.1</v>
      </c>
      <c r="J305" s="1">
        <v>42731</v>
      </c>
      <c r="K305" s="1">
        <v>42911</v>
      </c>
      <c r="L305" s="1">
        <v>43280</v>
      </c>
      <c r="N305" s="2">
        <f>全价!C305</f>
        <v>103.79150684931506</v>
      </c>
      <c r="O305">
        <v>-8.5</v>
      </c>
      <c r="P305">
        <v>-108.5</v>
      </c>
      <c r="S305" s="1">
        <v>42731</v>
      </c>
      <c r="T305" s="1">
        <v>43024</v>
      </c>
      <c r="W305" s="2">
        <f>全价!D305</f>
        <v>99.975999999999999</v>
      </c>
      <c r="X305" s="7">
        <v>-107.13</v>
      </c>
      <c r="AB305" s="1">
        <v>42731</v>
      </c>
      <c r="AC305" s="1">
        <v>42750</v>
      </c>
      <c r="AF305" s="2">
        <f>全价!E305</f>
        <v>106.52479452054796</v>
      </c>
      <c r="AG305">
        <v>-107</v>
      </c>
      <c r="AK305" s="1">
        <v>42731</v>
      </c>
      <c r="AL305" s="1">
        <v>42772</v>
      </c>
      <c r="AN305" s="2">
        <f>全价!F305</f>
        <v>105.95493150684931</v>
      </c>
      <c r="AO305">
        <v>-106.89</v>
      </c>
    </row>
    <row r="306" spans="1:41" x14ac:dyDescent="0.15">
      <c r="A306" s="1">
        <v>42732</v>
      </c>
      <c r="B306" s="1">
        <v>42770</v>
      </c>
      <c r="C306" s="1">
        <v>43135</v>
      </c>
      <c r="E306" s="2">
        <f>全价!B306</f>
        <v>103.59027397260273</v>
      </c>
      <c r="F306">
        <f t="shared" si="6"/>
        <v>-7.1</v>
      </c>
      <c r="G306">
        <v>-107.1</v>
      </c>
      <c r="J306" s="1">
        <v>42732</v>
      </c>
      <c r="K306" s="1">
        <v>42911</v>
      </c>
      <c r="L306" s="1">
        <v>43280</v>
      </c>
      <c r="N306" s="2">
        <f>全价!C306</f>
        <v>103.60479452054794</v>
      </c>
      <c r="O306">
        <v>-8.5</v>
      </c>
      <c r="P306">
        <v>-108.5</v>
      </c>
      <c r="S306" s="1">
        <v>42732</v>
      </c>
      <c r="T306" s="1">
        <v>43024</v>
      </c>
      <c r="W306" s="2">
        <f>全价!D306</f>
        <v>99.995534246575346</v>
      </c>
      <c r="X306" s="7">
        <v>-107.13</v>
      </c>
      <c r="AB306" s="1">
        <v>42732</v>
      </c>
      <c r="AC306" s="1">
        <v>42750</v>
      </c>
      <c r="AF306" s="2">
        <f>全价!E306</f>
        <v>106.55397260273972</v>
      </c>
      <c r="AG306">
        <v>-107</v>
      </c>
      <c r="AK306" s="1">
        <v>42732</v>
      </c>
      <c r="AL306" s="1">
        <v>42772</v>
      </c>
      <c r="AN306" s="2">
        <f>全价!F306</f>
        <v>105.94380821917809</v>
      </c>
      <c r="AO306">
        <v>-106.89</v>
      </c>
    </row>
    <row r="307" spans="1:41" x14ac:dyDescent="0.15">
      <c r="A307" s="1">
        <v>42733</v>
      </c>
      <c r="B307" s="1">
        <v>42770</v>
      </c>
      <c r="C307" s="1">
        <v>43135</v>
      </c>
      <c r="E307" s="2">
        <f>全价!B307</f>
        <v>103.64972602739726</v>
      </c>
      <c r="F307">
        <f t="shared" si="6"/>
        <v>-7.1</v>
      </c>
      <c r="G307">
        <v>-107.1</v>
      </c>
      <c r="J307" s="1">
        <v>42733</v>
      </c>
      <c r="K307" s="1">
        <v>42911</v>
      </c>
      <c r="L307" s="1">
        <v>43280</v>
      </c>
      <c r="N307" s="2">
        <f>全价!C307</f>
        <v>103.69808219178081</v>
      </c>
      <c r="O307">
        <v>-8.5</v>
      </c>
      <c r="P307">
        <v>-108.5</v>
      </c>
      <c r="S307" s="1">
        <v>42733</v>
      </c>
      <c r="T307" s="1">
        <v>43024</v>
      </c>
      <c r="W307" s="2">
        <f>全价!D307</f>
        <v>100.03506849315067</v>
      </c>
      <c r="X307" s="7">
        <v>-107.13</v>
      </c>
      <c r="AB307" s="1">
        <v>42733</v>
      </c>
      <c r="AC307" s="1">
        <v>42750</v>
      </c>
      <c r="AF307" s="2">
        <f>全价!E307</f>
        <v>106.60315068493151</v>
      </c>
      <c r="AG307">
        <v>-107</v>
      </c>
      <c r="AK307" s="1">
        <v>42733</v>
      </c>
      <c r="AL307" s="1">
        <v>42772</v>
      </c>
      <c r="AN307" s="2">
        <f>全价!F307</f>
        <v>105.96268493150686</v>
      </c>
      <c r="AO307">
        <v>-106.89</v>
      </c>
    </row>
    <row r="308" spans="1:41" x14ac:dyDescent="0.15">
      <c r="A308" s="1">
        <v>42734</v>
      </c>
      <c r="B308" s="1">
        <v>42770</v>
      </c>
      <c r="C308" s="1">
        <v>43135</v>
      </c>
      <c r="E308" s="2">
        <f>全价!B308</f>
        <v>103.95917808219178</v>
      </c>
      <c r="F308">
        <f t="shared" si="6"/>
        <v>-7.1</v>
      </c>
      <c r="G308">
        <v>-107.1</v>
      </c>
      <c r="J308" s="1">
        <v>42734</v>
      </c>
      <c r="K308" s="1">
        <v>42911</v>
      </c>
      <c r="L308" s="1">
        <v>43280</v>
      </c>
      <c r="N308" s="2">
        <f>全价!C308</f>
        <v>104.0913698630137</v>
      </c>
      <c r="O308">
        <v>-8.5</v>
      </c>
      <c r="P308">
        <v>-108.5</v>
      </c>
      <c r="S308" s="1">
        <v>42734</v>
      </c>
      <c r="T308" s="1">
        <v>43024</v>
      </c>
      <c r="W308" s="2">
        <f>全价!D308</f>
        <v>100.31460273972603</v>
      </c>
      <c r="X308" s="7">
        <v>-107.13</v>
      </c>
      <c r="AB308" s="1">
        <v>42734</v>
      </c>
      <c r="AC308" s="1">
        <v>42750</v>
      </c>
      <c r="AF308" s="2">
        <f>全价!E308</f>
        <v>106.69232876712329</v>
      </c>
      <c r="AG308">
        <v>-107</v>
      </c>
      <c r="AK308" s="1">
        <v>42734</v>
      </c>
      <c r="AL308" s="1">
        <v>42772</v>
      </c>
      <c r="AN308" s="2">
        <f>全价!F308</f>
        <v>106.09156164383562</v>
      </c>
      <c r="AO308">
        <v>-106.89</v>
      </c>
    </row>
    <row r="309" spans="1:41" x14ac:dyDescent="0.15">
      <c r="A309" s="1">
        <v>42738</v>
      </c>
      <c r="B309" s="1">
        <v>42770</v>
      </c>
      <c r="C309" s="1">
        <v>43135</v>
      </c>
      <c r="E309" s="2">
        <f>全价!B309</f>
        <v>104.09698630136985</v>
      </c>
      <c r="F309">
        <f t="shared" si="6"/>
        <v>-7.1</v>
      </c>
      <c r="G309">
        <v>-107.1</v>
      </c>
      <c r="J309" s="1">
        <v>42738</v>
      </c>
      <c r="K309" s="1">
        <v>42911</v>
      </c>
      <c r="L309" s="1">
        <v>43280</v>
      </c>
      <c r="N309" s="2">
        <f>全价!C309</f>
        <v>104.4145205479452</v>
      </c>
      <c r="O309">
        <v>-8.5</v>
      </c>
      <c r="P309">
        <v>-108.5</v>
      </c>
      <c r="S309" s="1">
        <v>42738</v>
      </c>
      <c r="T309" s="1">
        <v>43024</v>
      </c>
      <c r="W309" s="2">
        <f>全价!D309</f>
        <v>100.4827397260274</v>
      </c>
      <c r="X309" s="7">
        <v>-107.13</v>
      </c>
      <c r="AB309" s="1">
        <v>42738</v>
      </c>
      <c r="AC309" s="1">
        <v>42750</v>
      </c>
      <c r="AF309" s="2">
        <f>全价!E309</f>
        <v>106.71904109589042</v>
      </c>
      <c r="AG309">
        <v>-107</v>
      </c>
      <c r="AK309" s="1">
        <v>42738</v>
      </c>
      <c r="AL309" s="1">
        <v>42772</v>
      </c>
      <c r="AN309" s="2">
        <f>全价!F309</f>
        <v>106.14706849315068</v>
      </c>
      <c r="AO309">
        <v>-106.89</v>
      </c>
    </row>
    <row r="310" spans="1:41" x14ac:dyDescent="0.15">
      <c r="A310" s="1">
        <v>42739</v>
      </c>
      <c r="B310" s="1">
        <v>42770</v>
      </c>
      <c r="C310" s="1">
        <v>43135</v>
      </c>
      <c r="E310" s="2">
        <f>全价!B310</f>
        <v>104.22643835616438</v>
      </c>
      <c r="F310">
        <f t="shared" si="6"/>
        <v>-7.1</v>
      </c>
      <c r="G310">
        <v>-107.1</v>
      </c>
      <c r="J310" s="1">
        <v>42739</v>
      </c>
      <c r="K310" s="1">
        <v>42911</v>
      </c>
      <c r="L310" s="1">
        <v>43280</v>
      </c>
      <c r="N310" s="2">
        <f>全价!C310</f>
        <v>104.55780821917809</v>
      </c>
      <c r="O310">
        <v>-8.5</v>
      </c>
      <c r="P310">
        <v>-108.5</v>
      </c>
      <c r="S310" s="1">
        <v>42739</v>
      </c>
      <c r="T310" s="1">
        <v>43024</v>
      </c>
      <c r="W310" s="2">
        <f>全价!D310</f>
        <v>100.54227397260273</v>
      </c>
      <c r="X310" s="7">
        <v>-107.13</v>
      </c>
      <c r="AB310" s="1">
        <v>42739</v>
      </c>
      <c r="AC310" s="1">
        <v>42750</v>
      </c>
      <c r="AF310" s="2">
        <f>全价!E310</f>
        <v>106.7382191780822</v>
      </c>
      <c r="AG310">
        <v>-107</v>
      </c>
      <c r="AK310" s="1">
        <v>42739</v>
      </c>
      <c r="AL310" s="1">
        <v>42772</v>
      </c>
      <c r="AN310" s="2">
        <f>全价!F310</f>
        <v>106.15594520547945</v>
      </c>
      <c r="AO310">
        <v>-106.89</v>
      </c>
    </row>
    <row r="311" spans="1:41" x14ac:dyDescent="0.15">
      <c r="A311" s="1">
        <v>42740</v>
      </c>
      <c r="B311" s="1">
        <v>42770</v>
      </c>
      <c r="C311" s="1">
        <v>43135</v>
      </c>
      <c r="E311" s="2">
        <f>全价!B311</f>
        <v>104.49589041095889</v>
      </c>
      <c r="F311">
        <f t="shared" si="6"/>
        <v>-7.1</v>
      </c>
      <c r="G311">
        <v>-107.1</v>
      </c>
      <c r="J311" s="1">
        <v>42740</v>
      </c>
      <c r="K311" s="1">
        <v>42911</v>
      </c>
      <c r="L311" s="1">
        <v>43280</v>
      </c>
      <c r="N311" s="2">
        <f>全价!C311</f>
        <v>104.54109589041096</v>
      </c>
      <c r="O311">
        <v>-8.5</v>
      </c>
      <c r="P311">
        <v>-108.5</v>
      </c>
      <c r="S311" s="1">
        <v>42740</v>
      </c>
      <c r="T311" s="1">
        <v>43024</v>
      </c>
      <c r="W311" s="2">
        <f>全价!D311</f>
        <v>100.60180821917808</v>
      </c>
      <c r="X311" s="7">
        <v>-107.13</v>
      </c>
      <c r="AB311" s="1">
        <v>42740</v>
      </c>
      <c r="AC311" s="1">
        <v>42750</v>
      </c>
      <c r="AF311" s="2">
        <f>全价!E311</f>
        <v>106.75739726027398</v>
      </c>
      <c r="AG311">
        <v>-107</v>
      </c>
      <c r="AK311" s="1">
        <v>42740</v>
      </c>
      <c r="AL311" s="1">
        <v>42772</v>
      </c>
      <c r="AN311" s="2">
        <f>全价!F311</f>
        <v>106.19482191780821</v>
      </c>
      <c r="AO311">
        <v>-106.89</v>
      </c>
    </row>
    <row r="312" spans="1:41" x14ac:dyDescent="0.15">
      <c r="A312" s="1">
        <v>42741</v>
      </c>
      <c r="B312" s="1">
        <v>42770</v>
      </c>
      <c r="C312" s="1">
        <v>43135</v>
      </c>
      <c r="E312" s="2">
        <f>全价!B312</f>
        <v>104.63534246575342</v>
      </c>
      <c r="F312">
        <f t="shared" si="6"/>
        <v>-7.1</v>
      </c>
      <c r="G312">
        <v>-107.1</v>
      </c>
      <c r="J312" s="1">
        <v>42741</v>
      </c>
      <c r="K312" s="1">
        <v>42911</v>
      </c>
      <c r="L312" s="1">
        <v>43280</v>
      </c>
      <c r="N312" s="2">
        <f>全价!C312</f>
        <v>104.57438356164384</v>
      </c>
      <c r="O312">
        <v>-8.5</v>
      </c>
      <c r="P312">
        <v>-108.5</v>
      </c>
      <c r="S312" s="1">
        <v>42741</v>
      </c>
      <c r="T312" s="1">
        <v>43024</v>
      </c>
      <c r="W312" s="2">
        <f>全价!D312</f>
        <v>100.65134246575343</v>
      </c>
      <c r="X312" s="7">
        <v>-107.13</v>
      </c>
      <c r="AB312" s="1">
        <v>42741</v>
      </c>
      <c r="AC312" s="1">
        <v>42750</v>
      </c>
      <c r="AF312" s="2">
        <f>全价!E312</f>
        <v>106.77657534246576</v>
      </c>
      <c r="AG312">
        <v>-107</v>
      </c>
      <c r="AK312" s="1">
        <v>42741</v>
      </c>
      <c r="AL312" s="1">
        <v>42772</v>
      </c>
      <c r="AN312" s="2">
        <f>全价!F312</f>
        <v>106.22369863013699</v>
      </c>
      <c r="AO312">
        <v>-106.89</v>
      </c>
    </row>
    <row r="313" spans="1:41" x14ac:dyDescent="0.15">
      <c r="A313" s="1">
        <v>42744</v>
      </c>
      <c r="B313" s="1">
        <v>42770</v>
      </c>
      <c r="C313" s="1">
        <v>43135</v>
      </c>
      <c r="E313" s="2">
        <f>全价!B313</f>
        <v>104.71369863013697</v>
      </c>
      <c r="F313">
        <f t="shared" si="6"/>
        <v>-7.1</v>
      </c>
      <c r="G313">
        <v>-107.1</v>
      </c>
      <c r="J313" s="1">
        <v>42744</v>
      </c>
      <c r="K313" s="1">
        <v>42911</v>
      </c>
      <c r="L313" s="1">
        <v>43280</v>
      </c>
      <c r="N313" s="2">
        <f>全价!C313</f>
        <v>104.62424657534247</v>
      </c>
      <c r="O313">
        <v>-8.5</v>
      </c>
      <c r="P313">
        <v>-108.5</v>
      </c>
      <c r="S313" s="1">
        <v>42744</v>
      </c>
      <c r="T313" s="1">
        <v>43024</v>
      </c>
      <c r="W313" s="2">
        <f>全价!D313</f>
        <v>100.71994520547946</v>
      </c>
      <c r="X313" s="7">
        <v>-107.13</v>
      </c>
      <c r="AB313" s="1">
        <v>42744</v>
      </c>
      <c r="AC313" s="1">
        <v>42750</v>
      </c>
      <c r="AF313" s="2">
        <f>全价!E313</f>
        <v>104.4341095890411</v>
      </c>
      <c r="AG313">
        <v>-107</v>
      </c>
      <c r="AK313" s="1">
        <v>42744</v>
      </c>
      <c r="AL313" s="1">
        <v>42772</v>
      </c>
      <c r="AN313" s="2">
        <f>全价!F313</f>
        <v>106.24032876712329</v>
      </c>
      <c r="AO313">
        <v>-106.89</v>
      </c>
    </row>
    <row r="314" spans="1:41" x14ac:dyDescent="0.15">
      <c r="A314" s="1">
        <v>42745</v>
      </c>
      <c r="B314" s="1">
        <v>42770</v>
      </c>
      <c r="C314" s="1">
        <v>43135</v>
      </c>
      <c r="E314" s="2">
        <f>全价!B314</f>
        <v>104.74315068493151</v>
      </c>
      <c r="F314">
        <f t="shared" si="6"/>
        <v>-7.1</v>
      </c>
      <c r="G314">
        <v>-107.1</v>
      </c>
      <c r="J314" s="1">
        <v>42745</v>
      </c>
      <c r="K314" s="1">
        <v>42911</v>
      </c>
      <c r="L314" s="1">
        <v>43280</v>
      </c>
      <c r="N314" s="2">
        <f>全价!C314</f>
        <v>104.69753424657534</v>
      </c>
      <c r="O314">
        <v>-8.5</v>
      </c>
      <c r="P314">
        <v>-108.5</v>
      </c>
      <c r="S314" s="1">
        <v>42745</v>
      </c>
      <c r="T314" s="1">
        <v>43024</v>
      </c>
      <c r="W314" s="2">
        <f>全价!D314</f>
        <v>100.78947945205479</v>
      </c>
      <c r="X314" s="7">
        <v>-107.13</v>
      </c>
      <c r="AB314" s="1">
        <v>42745</v>
      </c>
      <c r="AC314" s="1">
        <v>42750</v>
      </c>
      <c r="AF314" s="2">
        <f>全价!E314</f>
        <v>104.57328767123289</v>
      </c>
      <c r="AG314">
        <v>-107</v>
      </c>
      <c r="AK314" s="1">
        <v>42745</v>
      </c>
      <c r="AL314" s="1">
        <v>42772</v>
      </c>
      <c r="AN314" s="2">
        <f>全价!F314</f>
        <v>106.27920547945206</v>
      </c>
      <c r="AO314">
        <v>-106.89</v>
      </c>
    </row>
    <row r="315" spans="1:41" x14ac:dyDescent="0.15">
      <c r="A315" s="1">
        <v>42746</v>
      </c>
      <c r="B315" s="1">
        <v>42770</v>
      </c>
      <c r="C315" s="1">
        <v>43135</v>
      </c>
      <c r="E315" s="2">
        <f>全价!B315</f>
        <v>104.95260273972602</v>
      </c>
      <c r="F315">
        <f t="shared" si="6"/>
        <v>-7.1</v>
      </c>
      <c r="G315">
        <v>-107.1</v>
      </c>
      <c r="J315" s="1">
        <v>42746</v>
      </c>
      <c r="K315" s="1">
        <v>42911</v>
      </c>
      <c r="L315" s="1">
        <v>43280</v>
      </c>
      <c r="N315" s="2">
        <f>全价!C315</f>
        <v>104.90082191780822</v>
      </c>
      <c r="O315">
        <v>-8.5</v>
      </c>
      <c r="P315">
        <v>-108.5</v>
      </c>
      <c r="S315" s="1">
        <v>42746</v>
      </c>
      <c r="T315" s="1">
        <v>43024</v>
      </c>
      <c r="W315" s="2">
        <f>全价!D315</f>
        <v>101.00901369863014</v>
      </c>
      <c r="X315" s="7">
        <v>-107.13</v>
      </c>
      <c r="AB315" s="1">
        <v>42746</v>
      </c>
      <c r="AC315" s="1">
        <v>42750</v>
      </c>
      <c r="AF315" s="2">
        <f>全价!E315</f>
        <v>104.86246575342466</v>
      </c>
      <c r="AG315">
        <v>-107</v>
      </c>
      <c r="AK315" s="1">
        <v>42746</v>
      </c>
      <c r="AL315" s="1">
        <v>42772</v>
      </c>
      <c r="AN315" s="2">
        <f>全价!F315</f>
        <v>106.31808219178083</v>
      </c>
      <c r="AO315">
        <v>-106.89</v>
      </c>
    </row>
    <row r="316" spans="1:41" x14ac:dyDescent="0.15">
      <c r="A316" s="1">
        <v>42747</v>
      </c>
      <c r="B316" s="1">
        <v>42770</v>
      </c>
      <c r="C316" s="1">
        <v>43135</v>
      </c>
      <c r="E316" s="2">
        <f>全价!B316</f>
        <v>105.05205479452054</v>
      </c>
      <c r="F316">
        <f t="shared" si="6"/>
        <v>-7.1</v>
      </c>
      <c r="G316">
        <v>-107.1</v>
      </c>
      <c r="J316" s="1">
        <v>42747</v>
      </c>
      <c r="K316" s="1">
        <v>42911</v>
      </c>
      <c r="L316" s="1">
        <v>43280</v>
      </c>
      <c r="N316" s="2">
        <f>全价!C316</f>
        <v>104.9541095890411</v>
      </c>
      <c r="O316">
        <v>-8.5</v>
      </c>
      <c r="P316">
        <v>-108.5</v>
      </c>
      <c r="S316" s="1">
        <v>42747</v>
      </c>
      <c r="T316" s="1">
        <v>43024</v>
      </c>
      <c r="W316" s="2">
        <f>全价!D316</f>
        <v>101.15854794520548</v>
      </c>
      <c r="X316" s="7">
        <v>-107.13</v>
      </c>
      <c r="AB316" s="1">
        <v>42747</v>
      </c>
      <c r="AC316" s="1">
        <v>42750</v>
      </c>
      <c r="AF316" s="2">
        <f>全价!E316</f>
        <v>104.96164383561644</v>
      </c>
      <c r="AG316">
        <v>-107</v>
      </c>
      <c r="AK316" s="1">
        <v>42747</v>
      </c>
      <c r="AL316" s="1">
        <v>42772</v>
      </c>
      <c r="AN316" s="2">
        <f>全价!F316</f>
        <v>106.34695890410958</v>
      </c>
      <c r="AO316">
        <v>-106.89</v>
      </c>
    </row>
    <row r="317" spans="1:41" x14ac:dyDescent="0.15">
      <c r="A317" s="1">
        <v>42748</v>
      </c>
      <c r="B317" s="1">
        <v>42770</v>
      </c>
      <c r="C317" s="1">
        <v>43135</v>
      </c>
      <c r="E317" s="2">
        <f>全价!B317</f>
        <v>104.95150684931507</v>
      </c>
      <c r="F317">
        <f t="shared" si="6"/>
        <v>-7.1</v>
      </c>
      <c r="G317">
        <v>-107.1</v>
      </c>
      <c r="J317" s="1">
        <v>42748</v>
      </c>
      <c r="K317" s="1">
        <v>42911</v>
      </c>
      <c r="L317" s="1">
        <v>43280</v>
      </c>
      <c r="N317" s="2">
        <f>全价!C317</f>
        <v>104.95739726027398</v>
      </c>
      <c r="O317">
        <v>-8.5</v>
      </c>
      <c r="P317">
        <v>-108.5</v>
      </c>
      <c r="S317" s="1">
        <v>42748</v>
      </c>
      <c r="T317" s="1">
        <v>43024</v>
      </c>
      <c r="W317" s="2">
        <f>全价!D317</f>
        <v>101.17808219178082</v>
      </c>
      <c r="X317" s="7">
        <v>-107.13</v>
      </c>
      <c r="AB317" s="1">
        <v>42748</v>
      </c>
      <c r="AC317" s="1">
        <v>42750</v>
      </c>
      <c r="AF317" s="2">
        <f>全价!E317</f>
        <v>104.56082191780821</v>
      </c>
      <c r="AG317">
        <v>-107</v>
      </c>
      <c r="AK317" s="1">
        <v>42748</v>
      </c>
      <c r="AL317" s="1">
        <v>42772</v>
      </c>
      <c r="AN317" s="2">
        <f>全价!F317</f>
        <v>106.37583561643837</v>
      </c>
      <c r="AO317">
        <v>-106.89</v>
      </c>
    </row>
    <row r="318" spans="1:41" x14ac:dyDescent="0.15">
      <c r="A318" s="1">
        <v>42751</v>
      </c>
      <c r="B318" s="1">
        <v>42770</v>
      </c>
      <c r="C318" s="1">
        <v>43135</v>
      </c>
      <c r="E318" s="2">
        <f>全价!B318</f>
        <v>104.95986301369862</v>
      </c>
      <c r="F318">
        <f t="shared" si="6"/>
        <v>-7.1</v>
      </c>
      <c r="G318">
        <v>-107.1</v>
      </c>
      <c r="J318" s="1">
        <v>42751</v>
      </c>
      <c r="K318" s="1">
        <v>42911</v>
      </c>
      <c r="L318" s="1">
        <v>43280</v>
      </c>
      <c r="N318" s="2">
        <f>全价!C318</f>
        <v>104.85726027397261</v>
      </c>
      <c r="O318">
        <v>-8.5</v>
      </c>
      <c r="P318">
        <v>-108.5</v>
      </c>
      <c r="S318" s="1">
        <v>42751</v>
      </c>
      <c r="T318" s="1">
        <v>43024</v>
      </c>
      <c r="W318" s="2">
        <f>全价!D318</f>
        <v>101.10668493150685</v>
      </c>
      <c r="X318" s="7">
        <v>-107.13</v>
      </c>
      <c r="AB318" s="1">
        <v>42751</v>
      </c>
      <c r="AC318" s="1">
        <v>43115</v>
      </c>
      <c r="AD318" s="1">
        <v>43480</v>
      </c>
      <c r="AE318" s="1">
        <v>43845</v>
      </c>
      <c r="AF318" s="2">
        <f>全价!E318</f>
        <v>99.198356164383554</v>
      </c>
      <c r="AG318" s="14">
        <v>-7</v>
      </c>
      <c r="AH318" s="14">
        <v>-7</v>
      </c>
      <c r="AI318" s="14">
        <v>-107</v>
      </c>
      <c r="AK318" s="1">
        <v>42751</v>
      </c>
      <c r="AL318" s="1">
        <v>42772</v>
      </c>
      <c r="AN318" s="2">
        <f>全价!F318</f>
        <v>106.46246575342467</v>
      </c>
      <c r="AO318">
        <v>-106.89</v>
      </c>
    </row>
    <row r="319" spans="1:41" x14ac:dyDescent="0.15">
      <c r="A319" s="1">
        <v>42752</v>
      </c>
      <c r="B319" s="1">
        <v>42770</v>
      </c>
      <c r="C319" s="1">
        <v>43135</v>
      </c>
      <c r="E319" s="2">
        <f>全价!B319</f>
        <v>105.06931506849315</v>
      </c>
      <c r="F319">
        <f t="shared" si="6"/>
        <v>-7.1</v>
      </c>
      <c r="G319">
        <v>-107.1</v>
      </c>
      <c r="J319" s="1">
        <v>42752</v>
      </c>
      <c r="K319" s="1">
        <v>42911</v>
      </c>
      <c r="L319" s="1">
        <v>43280</v>
      </c>
      <c r="N319" s="2">
        <f>全价!C319</f>
        <v>104.84054794520547</v>
      </c>
      <c r="O319">
        <v>-8.5</v>
      </c>
      <c r="P319">
        <v>-108.5</v>
      </c>
      <c r="S319" s="1">
        <v>42752</v>
      </c>
      <c r="T319" s="1">
        <v>43024</v>
      </c>
      <c r="W319" s="2">
        <f>全价!D319</f>
        <v>101.18621917808218</v>
      </c>
      <c r="X319" s="7">
        <v>-107.13</v>
      </c>
      <c r="AB319" s="1">
        <v>42752</v>
      </c>
      <c r="AC319" s="1">
        <v>43115</v>
      </c>
      <c r="AD319" s="1">
        <v>43480</v>
      </c>
      <c r="AE319" s="1">
        <v>43845</v>
      </c>
      <c r="AF319" s="2">
        <f>全价!E319</f>
        <v>99.057534246575344</v>
      </c>
      <c r="AG319" s="14">
        <v>-7</v>
      </c>
      <c r="AH319" s="14">
        <v>-7</v>
      </c>
      <c r="AI319" s="14">
        <v>-107</v>
      </c>
      <c r="AK319" s="1">
        <v>42752</v>
      </c>
      <c r="AL319" s="1">
        <v>42772</v>
      </c>
      <c r="AN319" s="2">
        <f>全价!F319</f>
        <v>106.46134246575343</v>
      </c>
      <c r="AO319">
        <v>-106.89</v>
      </c>
    </row>
    <row r="320" spans="1:41" x14ac:dyDescent="0.15">
      <c r="A320" s="1">
        <v>42753</v>
      </c>
      <c r="B320" s="1">
        <v>42770</v>
      </c>
      <c r="C320" s="1">
        <v>43135</v>
      </c>
      <c r="E320" s="2">
        <f>全价!B320</f>
        <v>105.22876712328767</v>
      </c>
      <c r="F320">
        <f t="shared" si="6"/>
        <v>-7.1</v>
      </c>
      <c r="G320">
        <v>-107.1</v>
      </c>
      <c r="J320" s="1">
        <v>42753</v>
      </c>
      <c r="K320" s="1">
        <v>42911</v>
      </c>
      <c r="L320" s="1">
        <v>43280</v>
      </c>
      <c r="N320" s="2">
        <f>全价!C320</f>
        <v>104.93383561643836</v>
      </c>
      <c r="O320">
        <v>-8.5</v>
      </c>
      <c r="P320">
        <v>-108.5</v>
      </c>
      <c r="S320" s="1">
        <v>42753</v>
      </c>
      <c r="T320" s="1">
        <v>43024</v>
      </c>
      <c r="W320" s="2">
        <f>全价!D320</f>
        <v>101.18575342465753</v>
      </c>
      <c r="X320" s="7">
        <v>-107.13</v>
      </c>
      <c r="AB320" s="1">
        <v>42753</v>
      </c>
      <c r="AC320" s="1">
        <v>43115</v>
      </c>
      <c r="AD320" s="1">
        <v>43480</v>
      </c>
      <c r="AE320" s="1">
        <v>43845</v>
      </c>
      <c r="AF320" s="2">
        <f>全价!E320</f>
        <v>99.176712328767124</v>
      </c>
      <c r="AG320" s="14">
        <v>-7</v>
      </c>
      <c r="AH320" s="14">
        <v>-7</v>
      </c>
      <c r="AI320" s="14">
        <v>-107</v>
      </c>
      <c r="AK320" s="1">
        <v>42753</v>
      </c>
      <c r="AL320" s="1">
        <v>42772</v>
      </c>
      <c r="AN320" s="2">
        <f>全价!F320</f>
        <v>106.42021917808219</v>
      </c>
      <c r="AO320">
        <v>-106.89</v>
      </c>
    </row>
    <row r="321" spans="1:41" x14ac:dyDescent="0.15">
      <c r="A321" s="1">
        <v>42754</v>
      </c>
      <c r="B321" s="1">
        <v>42770</v>
      </c>
      <c r="C321" s="1">
        <v>43135</v>
      </c>
      <c r="E321" s="2">
        <f>全价!B321</f>
        <v>105.0882191780822</v>
      </c>
      <c r="F321">
        <f t="shared" si="6"/>
        <v>-7.1</v>
      </c>
      <c r="G321">
        <v>-107.1</v>
      </c>
      <c r="J321" s="1">
        <v>42754</v>
      </c>
      <c r="K321" s="1">
        <v>42911</v>
      </c>
      <c r="L321" s="1">
        <v>43280</v>
      </c>
      <c r="N321" s="2">
        <f>全价!C321</f>
        <v>104.90712328767124</v>
      </c>
      <c r="O321">
        <v>-8.5</v>
      </c>
      <c r="P321">
        <v>-108.5</v>
      </c>
      <c r="S321" s="1">
        <v>42754</v>
      </c>
      <c r="T321" s="1">
        <v>43024</v>
      </c>
      <c r="W321" s="2">
        <f>全价!D321</f>
        <v>101.18528767123289</v>
      </c>
      <c r="X321" s="7">
        <v>-107.13</v>
      </c>
      <c r="AB321" s="1">
        <v>42754</v>
      </c>
      <c r="AC321" s="1">
        <v>43115</v>
      </c>
      <c r="AD321" s="1">
        <v>43480</v>
      </c>
      <c r="AE321" s="1">
        <v>43845</v>
      </c>
      <c r="AF321" s="2">
        <f>全价!E321</f>
        <v>99.255890410958898</v>
      </c>
      <c r="AG321" s="14">
        <v>-7</v>
      </c>
      <c r="AH321" s="14">
        <v>-7</v>
      </c>
      <c r="AI321" s="14">
        <v>-107</v>
      </c>
      <c r="AK321" s="1">
        <v>42754</v>
      </c>
      <c r="AL321" s="1">
        <v>42772</v>
      </c>
      <c r="AN321" s="2">
        <f>全价!F321</f>
        <v>106.41909589041096</v>
      </c>
      <c r="AO321">
        <v>-106.89</v>
      </c>
    </row>
    <row r="322" spans="1:41" x14ac:dyDescent="0.15">
      <c r="A322" s="1">
        <v>42755</v>
      </c>
      <c r="B322" s="1">
        <v>42770</v>
      </c>
      <c r="C322" s="1">
        <v>43135</v>
      </c>
      <c r="E322" s="2">
        <f>全价!B322</f>
        <v>105.27767123287671</v>
      </c>
      <c r="F322">
        <f t="shared" si="6"/>
        <v>-7.1</v>
      </c>
      <c r="G322">
        <v>-107.1</v>
      </c>
      <c r="J322" s="1">
        <v>42755</v>
      </c>
      <c r="K322" s="1">
        <v>42911</v>
      </c>
      <c r="L322" s="1">
        <v>43280</v>
      </c>
      <c r="N322" s="2">
        <f>全价!C322</f>
        <v>105.05041095890411</v>
      </c>
      <c r="O322">
        <v>-8.5</v>
      </c>
      <c r="P322">
        <v>-108.5</v>
      </c>
      <c r="S322" s="1">
        <v>42755</v>
      </c>
      <c r="T322" s="1">
        <v>43024</v>
      </c>
      <c r="W322" s="2">
        <f>全价!D322</f>
        <v>101.34482191780822</v>
      </c>
      <c r="X322" s="7">
        <v>-107.13</v>
      </c>
      <c r="AB322" s="1">
        <v>42755</v>
      </c>
      <c r="AC322" s="1">
        <v>43115</v>
      </c>
      <c r="AD322" s="1">
        <v>43480</v>
      </c>
      <c r="AE322" s="1">
        <v>43845</v>
      </c>
      <c r="AF322" s="2">
        <f>全价!E322</f>
        <v>99.415068493150685</v>
      </c>
      <c r="AG322" s="14">
        <v>-7</v>
      </c>
      <c r="AH322" s="14">
        <v>-7</v>
      </c>
      <c r="AI322" s="14">
        <v>-107</v>
      </c>
      <c r="AK322" s="1">
        <v>42755</v>
      </c>
      <c r="AL322" s="1">
        <v>42772</v>
      </c>
      <c r="AN322" s="2">
        <f>全价!F322</f>
        <v>106.45797260273973</v>
      </c>
      <c r="AO322">
        <v>-106.89</v>
      </c>
    </row>
    <row r="323" spans="1:41" x14ac:dyDescent="0.15">
      <c r="A323" s="1">
        <v>42758</v>
      </c>
      <c r="B323" s="1">
        <v>42770</v>
      </c>
      <c r="C323" s="1">
        <v>43135</v>
      </c>
      <c r="E323" s="2">
        <f>全价!B323</f>
        <v>105.31602739726029</v>
      </c>
      <c r="F323">
        <f t="shared" si="6"/>
        <v>-7.1</v>
      </c>
      <c r="G323">
        <v>-107.1</v>
      </c>
      <c r="J323" s="1">
        <v>42758</v>
      </c>
      <c r="K323" s="1">
        <v>42911</v>
      </c>
      <c r="L323" s="1">
        <v>43280</v>
      </c>
      <c r="N323" s="2">
        <f>全价!C323</f>
        <v>105.19027397260274</v>
      </c>
      <c r="O323">
        <v>-8.5</v>
      </c>
      <c r="P323">
        <v>-108.5</v>
      </c>
      <c r="S323" s="1">
        <v>42758</v>
      </c>
      <c r="T323" s="1">
        <v>43024</v>
      </c>
      <c r="W323" s="2">
        <f>全价!D323</f>
        <v>101.51342465753424</v>
      </c>
      <c r="X323" s="7">
        <v>-107.13</v>
      </c>
      <c r="AB323" s="1">
        <v>42758</v>
      </c>
      <c r="AC323" s="1">
        <v>43115</v>
      </c>
      <c r="AD323" s="1">
        <v>43480</v>
      </c>
      <c r="AE323" s="1">
        <v>43845</v>
      </c>
      <c r="AF323" s="2">
        <f>全价!E323</f>
        <v>99.602602739726038</v>
      </c>
      <c r="AG323" s="14">
        <v>-7</v>
      </c>
      <c r="AH323" s="14">
        <v>-7</v>
      </c>
      <c r="AI323" s="14">
        <v>-107</v>
      </c>
      <c r="AK323" s="1">
        <v>42758</v>
      </c>
      <c r="AL323" s="1">
        <v>42772</v>
      </c>
      <c r="AN323" s="2">
        <f>全价!F323</f>
        <v>105.33460273972602</v>
      </c>
      <c r="AO323">
        <v>-106.89</v>
      </c>
    </row>
    <row r="324" spans="1:41" x14ac:dyDescent="0.15">
      <c r="A324" s="1">
        <v>42759</v>
      </c>
      <c r="B324" s="1">
        <v>42770</v>
      </c>
      <c r="C324" s="1">
        <v>43135</v>
      </c>
      <c r="E324" s="2">
        <f>全价!B324</f>
        <v>105.5254794520548</v>
      </c>
      <c r="F324">
        <f t="shared" ref="F324:F327" si="7">-7.1</f>
        <v>-7.1</v>
      </c>
      <c r="G324">
        <v>-107.1</v>
      </c>
      <c r="J324" s="1">
        <v>42759</v>
      </c>
      <c r="K324" s="1">
        <v>42911</v>
      </c>
      <c r="L324" s="1">
        <v>43280</v>
      </c>
      <c r="N324" s="2">
        <f>全价!C324</f>
        <v>105.31356164383561</v>
      </c>
      <c r="O324">
        <v>-8.5</v>
      </c>
      <c r="P324">
        <v>-108.5</v>
      </c>
      <c r="S324" s="1">
        <v>42759</v>
      </c>
      <c r="T324" s="1">
        <v>43024</v>
      </c>
      <c r="W324" s="2">
        <f>全价!D324</f>
        <v>101.64295890410959</v>
      </c>
      <c r="X324" s="7">
        <v>-107.13</v>
      </c>
      <c r="AB324" s="1">
        <v>42759</v>
      </c>
      <c r="AC324" s="1">
        <v>43115</v>
      </c>
      <c r="AD324" s="1">
        <v>43480</v>
      </c>
      <c r="AE324" s="1">
        <v>43845</v>
      </c>
      <c r="AF324" s="2">
        <f>全价!E324</f>
        <v>99.691780821917803</v>
      </c>
      <c r="AG324" s="14">
        <v>-7</v>
      </c>
      <c r="AH324" s="14">
        <v>-7</v>
      </c>
      <c r="AI324" s="14">
        <v>-107</v>
      </c>
      <c r="AK324" s="1">
        <v>42759</v>
      </c>
      <c r="AL324" s="1">
        <v>42772</v>
      </c>
      <c r="AN324" s="2">
        <f>全价!F324</f>
        <v>105.4134794520548</v>
      </c>
      <c r="AO324">
        <v>-106.89</v>
      </c>
    </row>
    <row r="325" spans="1:41" x14ac:dyDescent="0.15">
      <c r="A325" s="1">
        <v>42760</v>
      </c>
      <c r="B325" s="1">
        <v>42770</v>
      </c>
      <c r="C325" s="1">
        <v>43135</v>
      </c>
      <c r="E325" s="2">
        <f>全价!B325</f>
        <v>105.72493150684932</v>
      </c>
      <c r="F325">
        <f t="shared" si="7"/>
        <v>-7.1</v>
      </c>
      <c r="G325">
        <v>-107.1</v>
      </c>
      <c r="J325" s="1">
        <v>42760</v>
      </c>
      <c r="K325" s="1">
        <v>42911</v>
      </c>
      <c r="L325" s="1">
        <v>43280</v>
      </c>
      <c r="N325" s="2">
        <f>全价!C325</f>
        <v>105.3468493150685</v>
      </c>
      <c r="O325">
        <v>-8.5</v>
      </c>
      <c r="P325">
        <v>-108.5</v>
      </c>
      <c r="S325" s="1">
        <v>42760</v>
      </c>
      <c r="T325" s="1">
        <v>43024</v>
      </c>
      <c r="W325" s="2">
        <f>全价!D325</f>
        <v>101.68249315068493</v>
      </c>
      <c r="X325" s="7">
        <v>-107.13</v>
      </c>
      <c r="AB325" s="1">
        <v>42760</v>
      </c>
      <c r="AC325" s="1">
        <v>43115</v>
      </c>
      <c r="AD325" s="1">
        <v>43480</v>
      </c>
      <c r="AE325" s="1">
        <v>43845</v>
      </c>
      <c r="AF325" s="2">
        <f>全价!E325</f>
        <v>99.680958904109588</v>
      </c>
      <c r="AG325" s="14">
        <v>-7</v>
      </c>
      <c r="AH325" s="14">
        <v>-7</v>
      </c>
      <c r="AI325" s="14">
        <v>-107</v>
      </c>
      <c r="AK325" s="1">
        <v>42760</v>
      </c>
      <c r="AL325" s="1">
        <v>42772</v>
      </c>
      <c r="AN325" s="2">
        <f>全价!F325</f>
        <v>105.41235616438357</v>
      </c>
      <c r="AO325">
        <v>-106.89</v>
      </c>
    </row>
    <row r="326" spans="1:41" x14ac:dyDescent="0.15">
      <c r="A326" s="1">
        <v>42761</v>
      </c>
      <c r="B326" s="1">
        <v>42770</v>
      </c>
      <c r="C326" s="1">
        <v>43135</v>
      </c>
      <c r="E326" s="2">
        <f>全价!B326</f>
        <v>106.07438356164383</v>
      </c>
      <c r="F326">
        <f t="shared" si="7"/>
        <v>-7.1</v>
      </c>
      <c r="G326">
        <v>-107.1</v>
      </c>
      <c r="J326" s="1">
        <v>42761</v>
      </c>
      <c r="K326" s="1">
        <v>42911</v>
      </c>
      <c r="L326" s="1">
        <v>43280</v>
      </c>
      <c r="N326" s="2">
        <f>全价!C326</f>
        <v>105.59013698630137</v>
      </c>
      <c r="O326">
        <v>-8.5</v>
      </c>
      <c r="P326">
        <v>-108.5</v>
      </c>
      <c r="S326" s="1">
        <v>42761</v>
      </c>
      <c r="T326" s="1">
        <v>43024</v>
      </c>
      <c r="W326" s="2">
        <f>全价!D326</f>
        <v>101.81202739726027</v>
      </c>
      <c r="X326" s="7">
        <v>-107.13</v>
      </c>
      <c r="AB326" s="1">
        <v>42761</v>
      </c>
      <c r="AC326" s="1">
        <v>43115</v>
      </c>
      <c r="AD326" s="1">
        <v>43480</v>
      </c>
      <c r="AE326" s="1">
        <v>43845</v>
      </c>
      <c r="AF326" s="2">
        <f>全价!E326</f>
        <v>99.930136986301378</v>
      </c>
      <c r="AG326" s="14">
        <v>-7</v>
      </c>
      <c r="AH326" s="14">
        <v>-7</v>
      </c>
      <c r="AI326" s="14">
        <v>-107</v>
      </c>
      <c r="AK326" s="1">
        <v>42761</v>
      </c>
      <c r="AL326" s="1">
        <v>42772</v>
      </c>
      <c r="AN326" s="2">
        <f>全价!F326</f>
        <v>105.38123287671233</v>
      </c>
      <c r="AO326">
        <v>-106.89</v>
      </c>
    </row>
    <row r="327" spans="1:41" x14ac:dyDescent="0.15">
      <c r="A327" s="1">
        <v>42769</v>
      </c>
      <c r="B327" s="1">
        <v>42770</v>
      </c>
      <c r="C327" s="1">
        <v>43135</v>
      </c>
      <c r="E327" s="2">
        <f>全价!B327</f>
        <v>106.24</v>
      </c>
      <c r="F327">
        <f t="shared" si="7"/>
        <v>-7.1</v>
      </c>
      <c r="G327">
        <v>-107.1</v>
      </c>
      <c r="J327" s="1">
        <v>42769</v>
      </c>
      <c r="K327" s="1">
        <v>42911</v>
      </c>
      <c r="L327" s="1">
        <v>43280</v>
      </c>
      <c r="N327" s="2">
        <f>全价!C327</f>
        <v>105.62643835616439</v>
      </c>
      <c r="O327">
        <v>-8.5</v>
      </c>
      <c r="P327">
        <v>-108.5</v>
      </c>
      <c r="S327" s="1">
        <v>42769</v>
      </c>
      <c r="T327" s="1">
        <v>43024</v>
      </c>
      <c r="W327" s="2">
        <f>全价!D327</f>
        <v>101.84830136986302</v>
      </c>
      <c r="X327" s="7">
        <v>-107.13</v>
      </c>
      <c r="AB327" s="1">
        <v>42769</v>
      </c>
      <c r="AC327" s="1">
        <v>43115</v>
      </c>
      <c r="AD327" s="1">
        <v>43480</v>
      </c>
      <c r="AE327" s="1">
        <v>43845</v>
      </c>
      <c r="AF327" s="2">
        <f>全价!E327</f>
        <v>100.07356164383562</v>
      </c>
      <c r="AG327" s="14">
        <v>-7</v>
      </c>
      <c r="AH327" s="14">
        <v>-7</v>
      </c>
      <c r="AI327" s="14">
        <v>-107</v>
      </c>
      <c r="AK327" s="1">
        <v>42769</v>
      </c>
      <c r="AL327" s="1">
        <v>42772</v>
      </c>
      <c r="AN327" s="2">
        <f>全价!F327</f>
        <v>105.34224657534246</v>
      </c>
      <c r="AO327">
        <v>-106.89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IFERROR(XIRR(现金流!E3:H3,现金流!A3:D3),"")</f>
        <v>6.2958100438117975E-2</v>
      </c>
      <c r="C3" s="4">
        <f>IFERROR(XIRR(现金流!N3:Q3,现金流!J3:M3),"")</f>
        <v>4.6768823266029366E-2</v>
      </c>
      <c r="D3" s="4">
        <f>IFERROR(XIRR(现金流!W3:Z3,现金流!S3:V3),"")</f>
        <v>6.4168563485145561E-2</v>
      </c>
      <c r="E3" s="4">
        <f>IFERROR(XIRR(现金流!AF3:AI3,现金流!AB3:AE3),"")</f>
        <v>6.8365374207496638E-2</v>
      </c>
      <c r="F3" s="4">
        <f>IFERROR(XIRR(现金流!AN3:AP3,现金流!AK3:AM3),"")</f>
        <v>6.2050190567970273E-2</v>
      </c>
    </row>
    <row r="4" spans="1:6" x14ac:dyDescent="0.15">
      <c r="A4" s="1">
        <v>42285</v>
      </c>
      <c r="B4" s="4">
        <f>IFERROR(XIRR(现金流!E4:H4,现金流!A4:D4),"")</f>
        <v>6.4019832015037539E-2</v>
      </c>
      <c r="C4" s="4">
        <f>IFERROR(XIRR(现金流!N4:Q4,现金流!J4:M4),"")</f>
        <v>4.6491810679435724E-2</v>
      </c>
      <c r="D4" s="4">
        <f>IFERROR(XIRR(现金流!W4:Z4,现金流!S4:V4),"")</f>
        <v>6.5735146403312697E-2</v>
      </c>
      <c r="E4" s="4">
        <f>IFERROR(XIRR(现金流!AF4:AI4,现金流!AB4:AE4),"")</f>
        <v>6.8356868624687192E-2</v>
      </c>
      <c r="F4" s="4">
        <f>IFERROR(XIRR(现金流!AN4:AP4,现金流!AK4:AM4),"")</f>
        <v>6.8425801396369931E-2</v>
      </c>
    </row>
    <row r="5" spans="1:6" x14ac:dyDescent="0.15">
      <c r="A5" s="1">
        <v>42286</v>
      </c>
      <c r="B5" s="4">
        <f>IFERROR(XIRR(现金流!E5:H5,现金流!A5:D5),"")</f>
        <v>6.401326358318328E-2</v>
      </c>
      <c r="C5" s="4">
        <f>IFERROR(XIRR(现金流!N5:Q5,现金流!J5:M5),"")</f>
        <v>4.8328247666358959E-2</v>
      </c>
      <c r="D5" s="4">
        <f>IFERROR(XIRR(现金流!W5:Z5,现金流!S5:V5),"")</f>
        <v>6.6758576035499589E-2</v>
      </c>
      <c r="E5" s="4">
        <f>IFERROR(XIRR(现金流!AF5:AI5,现金流!AB5:AE5),"")</f>
        <v>6.8355914950370786E-2</v>
      </c>
      <c r="F5" s="4">
        <f>IFERROR(XIRR(现金流!AN5:AP5,现金流!AK5:AM5),"")</f>
        <v>6.7138507962226882E-2</v>
      </c>
    </row>
    <row r="6" spans="1:6" x14ac:dyDescent="0.15">
      <c r="A6" s="1">
        <v>42289</v>
      </c>
      <c r="B6" s="4">
        <f>IFERROR(XIRR(现金流!E6:H6,现金流!A6:D6),"")</f>
        <v>6.3240537047386164E-2</v>
      </c>
      <c r="C6" s="4">
        <f>IFERROR(XIRR(现金流!N6:Q6,现金流!J6:M6),"")</f>
        <v>4.8228046298027044E-2</v>
      </c>
      <c r="D6" s="4">
        <f>IFERROR(XIRR(现金流!W6:Z6,现金流!S6:V6),"")</f>
        <v>6.7840132117271426E-2</v>
      </c>
      <c r="E6" s="4">
        <f>IFERROR(XIRR(现金流!AF6:AI6,现金流!AB6:AE6),"")</f>
        <v>6.8353214859962472E-2</v>
      </c>
      <c r="F6" s="4">
        <f>IFERROR(XIRR(现金流!AN6:AP6,现金流!AK6:AM6),"")</f>
        <v>6.8104669451713576E-2</v>
      </c>
    </row>
    <row r="7" spans="1:6" x14ac:dyDescent="0.15">
      <c r="A7" s="1">
        <v>42290</v>
      </c>
      <c r="B7" s="4">
        <f>IFERROR(XIRR(现金流!E7:H7,现金流!A7:D7),"")</f>
        <v>6.3939836621284482E-2</v>
      </c>
      <c r="C7" s="4">
        <f>IFERROR(XIRR(现金流!N7:Q7,现金流!J7:M7),"")</f>
        <v>4.8194536566734322E-2</v>
      </c>
      <c r="D7" s="4">
        <f>IFERROR(XIRR(现金流!W7:Z7,现金流!S7:V7),"")</f>
        <v>6.7402711510658284E-2</v>
      </c>
      <c r="E7" s="4">
        <f>IFERROR(XIRR(现金流!AF7:AI7,现金流!AB7:AE7),"")</f>
        <v>6.8352362513542181E-2</v>
      </c>
      <c r="F7" s="4">
        <f>IFERROR(XIRR(现金流!AN7:AP7,现金流!AK7:AM7),"")</f>
        <v>6.6726490855216994E-2</v>
      </c>
    </row>
    <row r="8" spans="1:6" x14ac:dyDescent="0.15">
      <c r="A8" s="1">
        <v>42291</v>
      </c>
      <c r="B8" s="4">
        <f>IFERROR(XIRR(现金流!E8:H8,现金流!A8:D8),"")</f>
        <v>6.3367119431495686E-2</v>
      </c>
      <c r="C8" s="4">
        <f>IFERROR(XIRR(现金流!N8:Q8,现金流!J8:M8),"")</f>
        <v>4.8160973191261294E-2</v>
      </c>
      <c r="D8" s="4">
        <f>IFERROR(XIRR(现金流!W8:Z8,现金流!S8:V8),"")</f>
        <v>6.7565044760704046E-2</v>
      </c>
      <c r="E8" s="4">
        <f>IFERROR(XIRR(现金流!AF8:AI8,现金流!AB8:AE8),"")</f>
        <v>6.8351539969444278E-2</v>
      </c>
      <c r="F8" s="4">
        <f>IFERROR(XIRR(现金流!AN8:AP8,现金流!AK8:AM8),"")</f>
        <v>6.5913441777229326E-2</v>
      </c>
    </row>
    <row r="9" spans="1:6" x14ac:dyDescent="0.15">
      <c r="A9" s="1">
        <v>42292</v>
      </c>
      <c r="B9" s="4">
        <f>IFERROR(XIRR(现金流!E9:H9,现金流!A9:D9),"")</f>
        <v>6.3359877467155448E-2</v>
      </c>
      <c r="C9" s="4">
        <f>IFERROR(XIRR(现金流!N9:Q9,现金流!J9:M9),"")</f>
        <v>3.8843020796775832E-2</v>
      </c>
      <c r="D9" s="4">
        <f>IFERROR(XIRR(现金流!W9:Z9,现金流!S9:V9),"")</f>
        <v>6.5219482779502874E-2</v>
      </c>
      <c r="E9" s="4">
        <f>IFERROR(XIRR(现金流!AF9:AI9,现金流!AB9:AE9),"")</f>
        <v>6.8350741267204279E-2</v>
      </c>
      <c r="F9" s="4">
        <f>IFERROR(XIRR(现金流!AN9:AP9,现金流!AK9:AM9),"")</f>
        <v>6.5909311175346361E-2</v>
      </c>
    </row>
    <row r="10" spans="1:6" x14ac:dyDescent="0.15">
      <c r="A10" s="1">
        <v>42293</v>
      </c>
      <c r="B10" s="4">
        <f>IFERROR(XIRR(现金流!E10:H10,现金流!A10:D10),"")</f>
        <v>6.3541641831398016E-2</v>
      </c>
      <c r="C10" s="4">
        <f>IFERROR(XIRR(现金流!N10:Q10,现金流!J10:M10),"")</f>
        <v>4.4340816140174877E-2</v>
      </c>
      <c r="D10" s="4">
        <f>IFERROR(XIRR(现金流!W10:Z10,现金流!S10:V10),"")</f>
        <v>6.369477212429045E-2</v>
      </c>
      <c r="E10" s="4">
        <f>IFERROR(XIRR(现金流!AF10:AI10,现金流!AB10:AE10),"")</f>
        <v>6.8349966406822199E-2</v>
      </c>
      <c r="F10" s="4">
        <f>IFERROR(XIRR(现金流!AN10:AP10,现金流!AK10:AM10),"")</f>
        <v>6.048935949802399E-2</v>
      </c>
    </row>
    <row r="11" spans="1:6" x14ac:dyDescent="0.15">
      <c r="A11" s="1">
        <v>42296</v>
      </c>
      <c r="B11" s="4">
        <f>IFERROR(XIRR(现金流!E11:H11,现金流!A11:D11),"")</f>
        <v>6.3473102450370786E-2</v>
      </c>
      <c r="C11" s="4">
        <f>IFERROR(XIRR(现金流!N11:Q11,现金流!J11:M11),"")</f>
        <v>4.4229796528816229E-2</v>
      </c>
      <c r="D11" s="4">
        <f>IFERROR(XIRR(现金流!W11:Z11,现金流!S11:V11),"")</f>
        <v>6.5181812644004827E-2</v>
      </c>
      <c r="E11" s="4">
        <f>IFERROR(XIRR(现金流!AF11:AI11,现金流!AB11:AE11),"")</f>
        <v>6.8347808718681333E-2</v>
      </c>
      <c r="F11" s="4">
        <f>IFERROR(XIRR(现金流!AN11:AP11,现金流!AK11:AM11),"")</f>
        <v>6.4341238141059895E-2</v>
      </c>
    </row>
    <row r="12" spans="1:6" x14ac:dyDescent="0.15">
      <c r="A12" s="1">
        <v>42297</v>
      </c>
      <c r="B12" s="4">
        <f>IFERROR(XIRR(现金流!E12:H12,现金流!A12:D12),"")</f>
        <v>6.3750949501991255E-2</v>
      </c>
      <c r="C12" s="4">
        <f>IFERROR(XIRR(现金流!N12:Q12,现金流!J12:M12),"")</f>
        <v>3.720646798610687E-2</v>
      </c>
      <c r="D12" s="4">
        <f>IFERROR(XIRR(现金流!W12:Z12,现金流!S12:V12),"")</f>
        <v>6.5170690417289748E-2</v>
      </c>
      <c r="E12" s="4">
        <f>IFERROR(XIRR(现金流!AF12:AI12,现金流!AB12:AE12),"")</f>
        <v>6.8347141146659837E-2</v>
      </c>
      <c r="F12" s="4">
        <f>IFERROR(XIRR(现金流!AN12:AP12,现金流!AK12:AM12),"")</f>
        <v>6.4497426152229309E-2</v>
      </c>
    </row>
    <row r="13" spans="1:6" x14ac:dyDescent="0.15">
      <c r="A13" s="1">
        <v>42298</v>
      </c>
      <c r="B13" s="4">
        <f>IFERROR(XIRR(现金流!E13:H13,现金流!A13:D13),"")</f>
        <v>6.4172515273094158E-2</v>
      </c>
      <c r="C13" s="4">
        <f>IFERROR(XIRR(现金流!N13:Q13,现金流!J13:M13),"")</f>
        <v>3.7163272500038161E-2</v>
      </c>
      <c r="D13" s="4">
        <f>IFERROR(XIRR(现金流!W13:Z13,现金流!S13:V13),"")</f>
        <v>6.5159562230110185E-2</v>
      </c>
      <c r="E13" s="4">
        <f>IFERROR(XIRR(现金流!AF13:AI13,现金流!AB13:AE13),"")</f>
        <v>6.8346503376960757E-2</v>
      </c>
      <c r="F13" s="4">
        <f>IFERROR(XIRR(现金流!AN13:AP13,现金流!AK13:AM13),"")</f>
        <v>6.4490523934364316E-2</v>
      </c>
    </row>
    <row r="14" spans="1:6" x14ac:dyDescent="0.15">
      <c r="A14" s="1">
        <v>42299</v>
      </c>
      <c r="B14" s="4">
        <f>IFERROR(XIRR(现金流!E14:H14,现金流!A14:D14),"")</f>
        <v>6.3785013556480391E-2</v>
      </c>
      <c r="C14" s="4">
        <f>IFERROR(XIRR(现金流!N14:Q14,现金流!J14:M14),"")</f>
        <v>4.2250302433967601E-2</v>
      </c>
      <c r="D14" s="4">
        <f>IFERROR(XIRR(现金流!W14:Z14,现金流!S14:V14),"")</f>
        <v>6.6741469502449038E-2</v>
      </c>
      <c r="E14" s="4">
        <f>IFERROR(XIRR(现金流!AF14:AI14,现金流!AB14:AE14),"")</f>
        <v>6.8345889449119568E-2</v>
      </c>
      <c r="F14" s="4">
        <f>IFERROR(XIRR(现金流!AN14:AP14,现金流!AK14:AM14),"")</f>
        <v>6.4647755026817327E-2</v>
      </c>
    </row>
    <row r="15" spans="1:6" x14ac:dyDescent="0.15">
      <c r="A15" s="1">
        <v>42300</v>
      </c>
      <c r="B15" s="4">
        <f>IFERROR(XIRR(现金流!E15:H15,现金流!A15:D15),"")</f>
        <v>6.5403279662132247E-2</v>
      </c>
      <c r="C15" s="4">
        <f>IFERROR(XIRR(现金流!N15:Q15,现金流!J15:M15),"")</f>
        <v>3.6674192547798162E-2</v>
      </c>
      <c r="D15" s="4">
        <f>IFERROR(XIRR(现金流!W15:Z15,现金流!S15:V15),"")</f>
        <v>6.6181471943855305E-2</v>
      </c>
      <c r="E15" s="4">
        <f>IFERROR(XIRR(现金流!AF15:AI15,现金流!AB15:AE15),"")</f>
        <v>6.834530532360078E-2</v>
      </c>
      <c r="F15" s="4">
        <f>IFERROR(XIRR(现金流!AN15:AP15,现金流!AK15:AM15),"")</f>
        <v>6.1199274659156797E-2</v>
      </c>
    </row>
    <row r="16" spans="1:6" x14ac:dyDescent="0.15">
      <c r="A16" s="1">
        <v>42303</v>
      </c>
      <c r="B16" s="4">
        <f>IFERROR(XIRR(现金流!E16:H16,现金流!A16:D16),"")</f>
        <v>6.5100255608558658E-2</v>
      </c>
      <c r="C16" s="4">
        <f>IFERROR(XIRR(现金流!N16:Q16,现金流!J16:M16),"")</f>
        <v>3.6542651057243344E-2</v>
      </c>
      <c r="D16" s="4">
        <f>IFERROR(XIRR(现金流!W16:Z16,现金流!S16:V16),"")</f>
        <v>6.5103736519813549E-2</v>
      </c>
      <c r="E16" s="4">
        <f>IFERROR(XIRR(现金流!AF16:AI16,现金流!AB16:AE16),"")</f>
        <v>6.834371387958528E-2</v>
      </c>
      <c r="F16" s="4">
        <f>IFERROR(XIRR(现金流!AN16:AP16,现金流!AK16:AM16),"")</f>
        <v>6.0665681958198547E-2</v>
      </c>
    </row>
    <row r="17" spans="1:6" x14ac:dyDescent="0.15">
      <c r="A17" s="1">
        <v>42304</v>
      </c>
      <c r="B17" s="4">
        <f>IFERROR(XIRR(现金流!E17:H17,现金流!A17:D17),"")</f>
        <v>6.5095040202140811E-2</v>
      </c>
      <c r="C17" s="4">
        <f>IFERROR(XIRR(现金流!N17:Q17,现金流!J17:M17),"")</f>
        <v>3.6498650908470154E-2</v>
      </c>
      <c r="D17" s="4">
        <f>IFERROR(XIRR(现金流!W17:Z17,现金流!S17:V17),"")</f>
        <v>6.4706692099571222E-2</v>
      </c>
      <c r="E17" s="4">
        <f>IFERROR(XIRR(现金流!AF17:AI17,现金流!AB17:AE17),"")</f>
        <v>6.8343243002891546E-2</v>
      </c>
      <c r="F17" s="4">
        <f>IFERROR(XIRR(现金流!AN17:AP17,现金流!AK17:AM17),"")</f>
        <v>6.0404315590858459E-2</v>
      </c>
    </row>
    <row r="18" spans="1:6" x14ac:dyDescent="0.15">
      <c r="A18" s="1">
        <v>42305</v>
      </c>
      <c r="B18" s="4">
        <f>IFERROR(XIRR(现金流!E18:H18,现金流!A18:D18),"")</f>
        <v>6.4993557333946239E-2</v>
      </c>
      <c r="C18" s="4">
        <f>IFERROR(XIRR(现金流!N18:Q18,现金流!J18:M18),"")</f>
        <v>3.6454573273658766E-2</v>
      </c>
      <c r="D18" s="4">
        <f>IFERROR(XIRR(现金流!W18:Z18,现金流!S18:V18),"")</f>
        <v>6.4750173687934884E-2</v>
      </c>
      <c r="E18" s="4">
        <f>IFERROR(XIRR(现金流!AF18:AI18,现金流!AB18:AE18),"")</f>
        <v>6.8342795968055717E-2</v>
      </c>
      <c r="F18" s="4">
        <f>IFERROR(XIRR(现金流!AN18:AP18,现金流!AK18:AM18),"")</f>
        <v>6.0718593001365659E-2</v>
      </c>
    </row>
    <row r="19" spans="1:6" x14ac:dyDescent="0.15">
      <c r="A19" s="1">
        <v>42306</v>
      </c>
      <c r="B19" s="4">
        <f>IFERROR(XIRR(现金流!E19:H19,现金流!A19:D19),"")</f>
        <v>6.5277448296546928E-2</v>
      </c>
      <c r="C19" s="4">
        <f>IFERROR(XIRR(现金流!N19:Q19,现金流!J19:M19),"")</f>
        <v>3.6410412192344671E-2</v>
      </c>
      <c r="D19" s="4">
        <f>IFERROR(XIRR(现金流!W19:Z19,现金流!S19:V19),"")</f>
        <v>6.4186605811119068E-2</v>
      </c>
      <c r="E19" s="4">
        <f>IFERROR(XIRR(现金流!AF19:AI19,现金流!AB19:AE19),"")</f>
        <v>6.8342378735542289E-2</v>
      </c>
      <c r="F19" s="4">
        <f>IFERROR(XIRR(现金流!AN19:AP19,现金流!AK19:AM19),"")</f>
        <v>6.0703960061073314E-2</v>
      </c>
    </row>
    <row r="20" spans="1:6" x14ac:dyDescent="0.15">
      <c r="A20" s="1">
        <v>42307</v>
      </c>
      <c r="B20" s="4">
        <f>IFERROR(XIRR(现金流!E20:H20,现金流!A20:D20),"")</f>
        <v>6.5175917744636533E-2</v>
      </c>
      <c r="C20" s="4">
        <f>IFERROR(XIRR(现金流!N20:Q20,现金流!J20:M20),"")</f>
        <v>3.6366173624992365E-2</v>
      </c>
      <c r="D20" s="4">
        <f>IFERROR(XIRR(现金流!W20:Z20,现金流!S20:V20),"")</f>
        <v>6.4008656144142154E-2</v>
      </c>
      <c r="E20" s="4">
        <f>IFERROR(XIRR(现金流!AF20:AI20,现金流!AB20:AE20),"")</f>
        <v>6.8341991305351249E-2</v>
      </c>
      <c r="F20" s="4">
        <f>IFERROR(XIRR(现金流!AN20:AP20,现金流!AK20:AM20),"")</f>
        <v>6.0275670886039731E-2</v>
      </c>
    </row>
    <row r="21" spans="1:6" x14ac:dyDescent="0.15">
      <c r="A21" s="1">
        <v>42310</v>
      </c>
      <c r="B21" s="4">
        <f>IFERROR(XIRR(现金流!E21:H21,现金流!A21:D21),"")</f>
        <v>6.5402868390083316E-2</v>
      </c>
      <c r="C21" s="4">
        <f>IFERROR(XIRR(现金流!N21:Q21,现金流!J21:M21),"")</f>
        <v>3.6602017283439647E-2</v>
      </c>
      <c r="D21" s="4">
        <f>IFERROR(XIRR(现金流!W21:Z21,现金流!S21:V21),"")</f>
        <v>6.3583371043205258E-2</v>
      </c>
      <c r="E21" s="4">
        <f>IFERROR(XIRR(现金流!AF21:AI21,现金流!AB21:AE21),"")</f>
        <v>6.8341001868247972E-2</v>
      </c>
      <c r="F21" s="4">
        <f>IFERROR(XIRR(现金流!AN21:AP21,现金流!AK21:AM21),"")</f>
        <v>6.3066253066062894E-2</v>
      </c>
    </row>
    <row r="22" spans="1:6" x14ac:dyDescent="0.15">
      <c r="A22" s="1">
        <v>42311</v>
      </c>
      <c r="B22" s="4">
        <f>IFERROR(XIRR(现金流!E22:H22,现金流!A22:D22),"")</f>
        <v>6.7490902543067971E-2</v>
      </c>
      <c r="C22" s="4">
        <f>IFERROR(XIRR(现金流!N22:Q22,现金流!J22:M22),"")</f>
        <v>3.6557778716087341E-2</v>
      </c>
      <c r="D22" s="4">
        <f>IFERROR(XIRR(现金流!W22:Z22,现金流!S22:V22),"")</f>
        <v>6.3570293784141529E-2</v>
      </c>
      <c r="E22" s="4">
        <f>IFERROR(XIRR(现金流!AF22:AI22,现金流!AB22:AE22),"")</f>
        <v>6.8340733647346497E-2</v>
      </c>
      <c r="F22" s="4">
        <f>IFERROR(XIRR(现金流!AN22:AP22,现金流!AK22:AM22),"")</f>
        <v>6.0129758715629575E-2</v>
      </c>
    </row>
    <row r="23" spans="1:6" x14ac:dyDescent="0.15">
      <c r="A23" s="1">
        <v>42312</v>
      </c>
      <c r="B23" s="4">
        <f>IFERROR(XIRR(现金流!E23:H23,现金流!A23:D23),"")</f>
        <v>6.86146229505539E-2</v>
      </c>
      <c r="C23" s="4">
        <f>IFERROR(XIRR(现金流!N23:Q23,现金流!J23:M23),"")</f>
        <v>3.6513462662696838E-2</v>
      </c>
      <c r="D23" s="4">
        <f>IFERROR(XIRR(现金流!W23:Z23,现金流!S23:V23),"")</f>
        <v>6.394576728343962E-2</v>
      </c>
      <c r="E23" s="4">
        <f>IFERROR(XIRR(现金流!AF23:AI23,现金流!AB23:AE23),"")</f>
        <v>6.8340489268302898E-2</v>
      </c>
      <c r="F23" s="4">
        <f>IFERROR(XIRR(现金流!AN23:AP23,现金流!AK23:AM23),"")</f>
        <v>6.0113838315010076E-2</v>
      </c>
    </row>
    <row r="24" spans="1:6" x14ac:dyDescent="0.15">
      <c r="A24" s="1">
        <v>42313</v>
      </c>
      <c r="B24" s="4">
        <f>IFERROR(XIRR(现金流!E24:H24,现金流!A24:D24),"")</f>
        <v>6.8564411997795116E-2</v>
      </c>
      <c r="C24" s="4">
        <f>IFERROR(XIRR(现金流!N24:Q24,现金流!J24:M24),"")</f>
        <v>3.6469063162803655E-2</v>
      </c>
      <c r="D24" s="4">
        <f>IFERROR(XIRR(现金流!W24:Z24,现金流!S24:V24),"")</f>
        <v>6.443395912647247E-2</v>
      </c>
      <c r="E24" s="4">
        <f>IFERROR(XIRR(现金流!AF24:AI24,现金流!AB24:AE24),"")</f>
        <v>6.8340280652046184E-2</v>
      </c>
      <c r="F24" s="4">
        <f>IFERROR(XIRR(现金流!AN24:AP24,现金流!AK24:AM24),"")</f>
        <v>6.2615939974784859E-2</v>
      </c>
    </row>
    <row r="25" spans="1:6" x14ac:dyDescent="0.15">
      <c r="A25" s="1">
        <v>42314</v>
      </c>
      <c r="B25" s="4">
        <f>IFERROR(XIRR(现金流!E25:H25,现金流!A25:D25),"")</f>
        <v>6.7875859141349776E-2</v>
      </c>
      <c r="C25" s="4">
        <f>IFERROR(XIRR(现金流!N25:Q25,现金流!J25:M25),"")</f>
        <v>3.6424586176872262E-2</v>
      </c>
      <c r="D25" s="4">
        <f>IFERROR(XIRR(现金流!W25:Z25,现金流!S25:V25),"")</f>
        <v>6.4645031094551095E-2</v>
      </c>
      <c r="E25" s="4">
        <f>IFERROR(XIRR(现金流!AF25:AI25,现金流!AB25:AE25),"")</f>
        <v>6.8340095877647389E-2</v>
      </c>
      <c r="F25" s="4">
        <f>IFERROR(XIRR(现金流!AN25:AP25,现金流!AK25:AM25),"")</f>
        <v>6.1594280600547793E-2</v>
      </c>
    </row>
    <row r="26" spans="1:6" x14ac:dyDescent="0.15">
      <c r="A26" s="1">
        <v>42317</v>
      </c>
      <c r="B26" s="4">
        <f>IFERROR(XIRR(现金流!E26:H26,现金流!A26:D26),"")</f>
        <v>6.8214812874794001E-2</v>
      </c>
      <c r="C26" s="4">
        <f>IFERROR(XIRR(现金流!N26:Q26,现金流!J26:M26),"")</f>
        <v>3.6290666460990911E-2</v>
      </c>
      <c r="D26" s="4">
        <f>IFERROR(XIRR(现金流!W26:Z26,现金流!S26:V26),"")</f>
        <v>6.4945903420448287E-2</v>
      </c>
      <c r="E26" s="4">
        <f>IFERROR(XIRR(现金流!AF26:AI26,现金流!AB26:AE26),"")</f>
        <v>6.8339732289314253E-2</v>
      </c>
      <c r="F26" s="4">
        <f>IFERROR(XIRR(现金流!AN26:AP26,现金流!AK26:AM26),"")</f>
        <v>6.4018097519874584E-2</v>
      </c>
    </row>
    <row r="27" spans="1:6" x14ac:dyDescent="0.15">
      <c r="A27" s="1">
        <v>42318</v>
      </c>
      <c r="B27" s="4">
        <f>IFERROR(XIRR(现金流!E27:H27,现金流!A27:D27),"")</f>
        <v>6.7474237084388766E-2</v>
      </c>
      <c r="C27" s="4">
        <f>IFERROR(XIRR(现金流!N27:Q27,现金流!J27:M27),"")</f>
        <v>3.6245867609977708E-2</v>
      </c>
      <c r="D27" s="4">
        <f>IFERROR(XIRR(现金流!W27:Z27,现金流!S27:V27),"")</f>
        <v>6.6396608948707581E-2</v>
      </c>
      <c r="E27" s="4">
        <f>IFERROR(XIRR(现金流!AF27:AI27,现金流!AB27:AE27),"")</f>
        <v>6.8339672684669478E-2</v>
      </c>
      <c r="F27" s="4">
        <f>IFERROR(XIRR(现金流!AN27:AP27,现金流!AK27:AM27),"")</f>
        <v>6.7521193623542794E-2</v>
      </c>
    </row>
    <row r="28" spans="1:6" x14ac:dyDescent="0.15">
      <c r="A28" s="1">
        <v>42319</v>
      </c>
      <c r="B28" s="4">
        <f>IFERROR(XIRR(现金流!E28:H28,现金流!A28:D28),"")</f>
        <v>6.7816999554634091E-2</v>
      </c>
      <c r="C28" s="4">
        <f>IFERROR(XIRR(现金流!N28:Q28,现金流!J28:M28),"")</f>
        <v>3.960774242877961E-2</v>
      </c>
      <c r="D28" s="4">
        <f>IFERROR(XIRR(现金流!W28:Z28,现金流!S28:V28),"")</f>
        <v>6.6782215237617501E-2</v>
      </c>
      <c r="E28" s="4">
        <f>IFERROR(XIRR(现金流!AF28:AI28,现金流!AB28:AE28),"")</f>
        <v>6.8339648842811573E-2</v>
      </c>
      <c r="F28" s="4">
        <f>IFERROR(XIRR(现金流!AN28:AP28,现金流!AK28:AM28),"")</f>
        <v>6.7521020770072951E-2</v>
      </c>
    </row>
    <row r="29" spans="1:6" x14ac:dyDescent="0.15">
      <c r="A29" s="1">
        <v>42320</v>
      </c>
      <c r="B29" s="4">
        <f>IFERROR(XIRR(现金流!E29:H29,现金流!A29:D29),"")</f>
        <v>7.1189978718757638E-2</v>
      </c>
      <c r="C29" s="4">
        <f>IFERROR(XIRR(现金流!N29:Q29,现金流!J29:M29),"")</f>
        <v>3.9565786719322205E-2</v>
      </c>
      <c r="D29" s="4">
        <f>IFERROR(XIRR(现金流!W29:Z29,现金流!S29:V29),"")</f>
        <v>7.1554157137870791E-2</v>
      </c>
      <c r="E29" s="4">
        <f>IFERROR(XIRR(现金流!AF29:AI29,现金流!AB29:AE29),"")</f>
        <v>6.8339648842811573E-2</v>
      </c>
      <c r="F29" s="4">
        <f>IFERROR(XIRR(现金流!AN29:AP29,现金流!AK29:AM29),"")</f>
        <v>6.9250282645225536E-2</v>
      </c>
    </row>
    <row r="30" spans="1:6" x14ac:dyDescent="0.15">
      <c r="A30" s="1">
        <v>42321</v>
      </c>
      <c r="B30" s="4">
        <f>IFERROR(XIRR(现金流!E30:H30,现金流!A30:D30),"")</f>
        <v>7.5716665387153645E-2</v>
      </c>
      <c r="C30" s="4">
        <f>IFERROR(XIRR(现金流!N30:Q30,现金流!J30:M30),"")</f>
        <v>3.9523759484291085E-2</v>
      </c>
      <c r="D30" s="4">
        <f>IFERROR(XIRR(现金流!W30:Z30,现金流!S30:V30),"")</f>
        <v>7.2355112433433524E-2</v>
      </c>
      <c r="E30" s="4">
        <f>IFERROR(XIRR(现金流!AF30:AI30,现金流!AB30:AE30),"")</f>
        <v>6.833968460559843E-2</v>
      </c>
      <c r="F30" s="4">
        <f>IFERROR(XIRR(现金流!AN30:AP30,现金流!AK30:AM30),"")</f>
        <v>7.4052456021308902E-2</v>
      </c>
    </row>
    <row r="31" spans="1:6" x14ac:dyDescent="0.15">
      <c r="A31" s="1">
        <v>42324</v>
      </c>
      <c r="B31" s="4">
        <f>IFERROR(XIRR(现金流!E31:H31,现金流!A31:D31),"")</f>
        <v>7.6247003674507138E-2</v>
      </c>
      <c r="C31" s="4">
        <f>IFERROR(XIRR(现金流!N31:Q31,现金流!J31:M31),"")</f>
        <v>4.3204024434089661E-2</v>
      </c>
      <c r="D31" s="4">
        <f>IFERROR(XIRR(现金流!W31:Z31,现金流!S31:V31),"")</f>
        <v>7.5711485743522655E-2</v>
      </c>
      <c r="E31" s="4">
        <f>IFERROR(XIRR(现金流!AF31:AI31,现金流!AB31:AE31),"")</f>
        <v>6.8339982628822307E-2</v>
      </c>
      <c r="F31" s="4">
        <f>IFERROR(XIRR(现金流!AN31:AP31,现金流!AK31:AM31),"")</f>
        <v>7.4095055460929857E-2</v>
      </c>
    </row>
    <row r="32" spans="1:6" x14ac:dyDescent="0.15">
      <c r="A32" s="1">
        <v>42325</v>
      </c>
      <c r="B32" s="4">
        <f>IFERROR(XIRR(现金流!E32:H32,现金流!A32:D32),"")</f>
        <v>7.5898733735084573E-2</v>
      </c>
      <c r="C32" s="4">
        <f>IFERROR(XIRR(现金流!N32:Q32,现金流!J32:M32),"")</f>
        <v>4.3165090680122378E-2</v>
      </c>
      <c r="D32" s="4">
        <f>IFERROR(XIRR(现金流!W32:Z32,现金流!S32:V32),"")</f>
        <v>7.6940342783927917E-2</v>
      </c>
      <c r="E32" s="4">
        <f>IFERROR(XIRR(现金流!AF32:AI32,现金流!AB32:AE32),"")</f>
        <v>6.8340143561363212E-2</v>
      </c>
      <c r="F32" s="4">
        <f>IFERROR(XIRR(现金流!AN32:AP32,现金流!AK32:AM32),"")</f>
        <v>7.6325783133506783E-2</v>
      </c>
    </row>
    <row r="33" spans="1:6" x14ac:dyDescent="0.15">
      <c r="A33" s="1">
        <v>42326</v>
      </c>
      <c r="B33" s="4">
        <f>IFERROR(XIRR(现金流!E33:H33,现金流!A33:D33),"")</f>
        <v>7.636508643627167E-2</v>
      </c>
      <c r="C33" s="4">
        <f>IFERROR(XIRR(现金流!N33:Q33,现金流!J33:M33),"")</f>
        <v>4.3126085400581368E-2</v>
      </c>
      <c r="D33" s="4">
        <f>IFERROR(XIRR(现金流!W33:Z33,现金流!S33:V33),"")</f>
        <v>7.929462492465976E-2</v>
      </c>
      <c r="E33" s="4">
        <f>IFERROR(XIRR(现金流!AF33:AI33,现金流!AB33:AE33),"")</f>
        <v>6.8340340256690973E-2</v>
      </c>
      <c r="F33" s="4">
        <f>IFERROR(XIRR(现金流!AN33:AP33,现金流!AK33:AM33),"")</f>
        <v>8.4788581728935261E-2</v>
      </c>
    </row>
    <row r="34" spans="1:6" x14ac:dyDescent="0.15">
      <c r="A34" s="1">
        <v>42327</v>
      </c>
      <c r="B34" s="4">
        <f>IFERROR(XIRR(现金流!E34:H34,现金流!A34:D34),"")</f>
        <v>7.6373311877250674E-2</v>
      </c>
      <c r="C34" s="4">
        <f>IFERROR(XIRR(现金流!N34:Q34,现金流!J34:M34),"")</f>
        <v>4.3087008595466617E-2</v>
      </c>
      <c r="D34" s="4">
        <f>IFERROR(XIRR(现金流!W34:Z34,现金流!S34:V34),"")</f>
        <v>7.9715129733085657E-2</v>
      </c>
      <c r="E34" s="4">
        <f>IFERROR(XIRR(现金流!AF34:AI34,现金流!AB34:AE34),"")</f>
        <v>6.8340572714805592E-2</v>
      </c>
      <c r="F34" s="4">
        <f>IFERROR(XIRR(现金流!AN34:AP34,现金流!AK34:AM34),"")</f>
        <v>8.4826830029487613E-2</v>
      </c>
    </row>
    <row r="35" spans="1:6" x14ac:dyDescent="0.15">
      <c r="A35" s="1">
        <v>42328</v>
      </c>
      <c r="B35" s="4">
        <f>IFERROR(XIRR(现金流!E35:H35,现金流!A35:D35),"")</f>
        <v>7.6483842730522181E-2</v>
      </c>
      <c r="C35" s="4">
        <f>IFERROR(XIRR(现金流!N35:Q35,现金流!J35:M35),"")</f>
        <v>4.3047866225242606E-2</v>
      </c>
      <c r="D35" s="4">
        <f>IFERROR(XIRR(现金流!W35:Z35,现金流!S35:V35),"")</f>
        <v>7.9486319422721871E-2</v>
      </c>
      <c r="E35" s="4">
        <f>IFERROR(XIRR(现金流!AF35:AI35,现金流!AB35:AE35),"")</f>
        <v>6.8340834975242598E-2</v>
      </c>
      <c r="F35" s="4">
        <f>IFERROR(XIRR(现金流!AN35:AP35,现金流!AK35:AM35),"")</f>
        <v>8.4865298867225658E-2</v>
      </c>
    </row>
    <row r="36" spans="1:6" x14ac:dyDescent="0.15">
      <c r="A36" s="1">
        <v>42331</v>
      </c>
      <c r="B36" s="4">
        <f>IFERROR(XIRR(现金流!E36:H36,现金流!A36:D36),"")</f>
        <v>7.7588674426078821E-2</v>
      </c>
      <c r="C36" s="4">
        <f>IFERROR(XIRR(现金流!N36:Q36,现金流!J36:M36),"")</f>
        <v>5.6699582934379586E-2</v>
      </c>
      <c r="D36" s="4">
        <f>IFERROR(XIRR(现金流!W36:Z36,现金流!S36:V36),"")</f>
        <v>7.9865184426307717E-2</v>
      </c>
      <c r="E36" s="4">
        <f>IFERROR(XIRR(现金流!AF36:AI36,现金流!AB36:AE36),"")</f>
        <v>6.8341824412345875E-2</v>
      </c>
      <c r="F36" s="4">
        <f>IFERROR(XIRR(现金流!AN36:AP36,现金流!AK36:AM36),"")</f>
        <v>8.4981992840766921E-2</v>
      </c>
    </row>
    <row r="37" spans="1:6" x14ac:dyDescent="0.15">
      <c r="A37" s="1">
        <v>42332</v>
      </c>
      <c r="B37" s="4">
        <f>IFERROR(XIRR(现金流!E37:H37,现金流!A37:D37),"")</f>
        <v>7.7598521113395713E-2</v>
      </c>
      <c r="C37" s="4">
        <f>IFERROR(XIRR(现金流!N37:Q37,现金流!J37:M37),"")</f>
        <v>5.6309154629707342E-2</v>
      </c>
      <c r="D37" s="4">
        <f>IFERROR(XIRR(现金流!W37:Z37,现金流!S37:V37),"")</f>
        <v>7.9754319787025477E-2</v>
      </c>
      <c r="E37" s="4">
        <f>IFERROR(XIRR(现金流!AF37:AI37,现金流!AB37:AE37),"")</f>
        <v>7.8989550471305847E-2</v>
      </c>
      <c r="F37" s="4">
        <f>IFERROR(XIRR(现金流!AN37:AP37,现金流!AK37:AM37),"")</f>
        <v>7.7367338538169877E-2</v>
      </c>
    </row>
    <row r="38" spans="1:6" x14ac:dyDescent="0.15">
      <c r="A38" s="1">
        <v>42333</v>
      </c>
      <c r="B38" s="4">
        <f>IFERROR(XIRR(现金流!E38:H38,现金流!A38:D38),"")</f>
        <v>7.585832178592683E-2</v>
      </c>
      <c r="C38" s="4">
        <f>IFERROR(XIRR(现金流!N38:Q38,现金流!J38:M38),"")</f>
        <v>5.6241455674171464E-2</v>
      </c>
      <c r="D38" s="4">
        <f>IFERROR(XIRR(现金流!W38:Z38,现金流!S38:V38),"")</f>
        <v>7.9583707451820404E-2</v>
      </c>
      <c r="E38" s="4">
        <f>IFERROR(XIRR(现金流!AF38:AI38,现金流!AB38:AE38),"")</f>
        <v>7.9015275835990897E-2</v>
      </c>
      <c r="F38" s="4">
        <f>IFERROR(XIRR(现金流!AN38:AP38,现金流!AK38:AM38),"")</f>
        <v>7.7389624714851404E-2</v>
      </c>
    </row>
    <row r="39" spans="1:6" x14ac:dyDescent="0.15">
      <c r="A39" s="1">
        <v>42334</v>
      </c>
      <c r="B39" s="4">
        <f>IFERROR(XIRR(现金流!E39:H39,现金流!A39:D39),"")</f>
        <v>7.854960262775422E-2</v>
      </c>
      <c r="C39" s="4">
        <f>IFERROR(XIRR(现金流!N39:Q39,现金流!J39:M39),"")</f>
        <v>4.9853095412254328E-2</v>
      </c>
      <c r="D39" s="4">
        <f>IFERROR(XIRR(现金流!W39:Z39,现金流!S39:V39),"")</f>
        <v>8.0068561434745819E-2</v>
      </c>
      <c r="E39" s="4">
        <f>IFERROR(XIRR(现金流!AF39:AI39,现金流!AB39:AE39),"")</f>
        <v>7.9041168093681349E-2</v>
      </c>
      <c r="F39" s="4">
        <f>IFERROR(XIRR(现金流!AN39:AP39,现金流!AK39:AM39),"")</f>
        <v>8.7412223219871521E-2</v>
      </c>
    </row>
    <row r="40" spans="1:6" x14ac:dyDescent="0.15">
      <c r="A40" s="1">
        <v>42335</v>
      </c>
      <c r="B40" s="4">
        <f>IFERROR(XIRR(现金流!E40:H40,现金流!A40:D40),"")</f>
        <v>7.9027834534645097E-2</v>
      </c>
      <c r="C40" s="4">
        <f>IFERROR(XIRR(现金流!N40:Q40,现金流!J40:M40),"")</f>
        <v>4.9819859862327578E-2</v>
      </c>
      <c r="D40" s="4">
        <f>IFERROR(XIRR(现金流!W40:Z40,现金流!S40:V40),"")</f>
        <v>8.0615147948265103E-2</v>
      </c>
      <c r="E40" s="4">
        <f>IFERROR(XIRR(现金流!AF40:AI40,现金流!AB40:AE40),"")</f>
        <v>7.9067221283912678E-2</v>
      </c>
      <c r="F40" s="4">
        <f>IFERROR(XIRR(现金流!AN40:AP40,现金流!AK40:AM40),"")</f>
        <v>8.7457504868507396E-2</v>
      </c>
    </row>
    <row r="41" spans="1:6" x14ac:dyDescent="0.15">
      <c r="A41" s="1">
        <v>42338</v>
      </c>
      <c r="B41" s="4">
        <f>IFERROR(XIRR(现金流!E41:H41,现金流!A41:D41),"")</f>
        <v>8.1154534220695504E-2</v>
      </c>
      <c r="C41" s="4">
        <f>IFERROR(XIRR(现金流!N41:Q41,现金流!J41:M41),"")</f>
        <v>5.6510201096534735E-2</v>
      </c>
      <c r="D41" s="4">
        <f>IFERROR(XIRR(现金流!W41:Z41,现金流!S41:V41),"")</f>
        <v>8.3416357636451749E-2</v>
      </c>
      <c r="E41" s="4">
        <f>IFERROR(XIRR(现金流!AF41:AI41,现金流!AB41:AE41),"")</f>
        <v>7.9146406054496785E-2</v>
      </c>
      <c r="F41" s="4">
        <f>IFERROR(XIRR(现金流!AN41:AP41,现金流!AK41:AM41),"")</f>
        <v>8.7594881653785733E-2</v>
      </c>
    </row>
    <row r="42" spans="1:6" x14ac:dyDescent="0.15">
      <c r="A42" s="1">
        <v>42339</v>
      </c>
      <c r="B42" s="4">
        <f>IFERROR(XIRR(现金流!E42:H42,现金流!A42:D42),"")</f>
        <v>8.2115361094474815E-2</v>
      </c>
      <c r="C42" s="4">
        <f>IFERROR(XIRR(现金流!N42:Q42,现金流!J42:M42),"")</f>
        <v>4.853534400463104E-2</v>
      </c>
      <c r="D42" s="4">
        <f>IFERROR(XIRR(现金流!W42:Z42,现金流!S42:V42),"")</f>
        <v>8.4217926859855644E-2</v>
      </c>
      <c r="E42" s="4">
        <f>IFERROR(XIRR(现金流!AF42:AI42,现金流!AB42:AE42),"")</f>
        <v>7.9173144698143016E-2</v>
      </c>
      <c r="F42" s="4">
        <f>IFERROR(XIRR(现金流!AN42:AP42,现金流!AK42:AM42),"")</f>
        <v>8.7547454237937916E-2</v>
      </c>
    </row>
    <row r="43" spans="1:6" x14ac:dyDescent="0.15">
      <c r="A43" s="1">
        <v>42340</v>
      </c>
      <c r="B43" s="4">
        <f>IFERROR(XIRR(现金流!E43:H43,现金流!A43:D43),"")</f>
        <v>8.3821991086006173E-2</v>
      </c>
      <c r="C43" s="4">
        <f>IFERROR(XIRR(现金流!N43:Q43,现金流!J43:M43),"")</f>
        <v>4.8500761389732361E-2</v>
      </c>
      <c r="D43" s="4">
        <f>IFERROR(XIRR(现金流!W43:Z43,现金流!S43:V43),"")</f>
        <v>8.3746019005775482E-2</v>
      </c>
      <c r="E43" s="4">
        <f>IFERROR(XIRR(现金流!AF43:AI43,现金流!AB43:AE43),"")</f>
        <v>7.9200050234794636E-2</v>
      </c>
      <c r="F43" s="4">
        <f>IFERROR(XIRR(现金流!AN43:AP43,现金流!AK43:AM43),"")</f>
        <v>7.7641651034355177E-2</v>
      </c>
    </row>
    <row r="44" spans="1:6" x14ac:dyDescent="0.15">
      <c r="A44" s="1">
        <v>42341</v>
      </c>
      <c r="B44" s="4">
        <f>IFERROR(XIRR(现金流!E44:H44,现金流!A44:D44),"")</f>
        <v>8.2199391722679149E-2</v>
      </c>
      <c r="C44" s="4">
        <f>IFERROR(XIRR(现金流!N44:Q44,现金流!J44:M44),"")</f>
        <v>5.4397812485694891E-2</v>
      </c>
      <c r="D44" s="4">
        <f>IFERROR(XIRR(现金流!W44:Z44,现金流!S44:V44),"")</f>
        <v>8.3577248454093936E-2</v>
      </c>
      <c r="E44" s="4">
        <f>IFERROR(XIRR(现金流!AF44:AI44,现金流!AB44:AE44),"")</f>
        <v>7.9227134585380596E-2</v>
      </c>
      <c r="F44" s="4">
        <f>IFERROR(XIRR(现金流!AN44:AP44,现金流!AK44:AM44),"")</f>
        <v>8.6887690424919145E-2</v>
      </c>
    </row>
    <row r="45" spans="1:6" x14ac:dyDescent="0.15">
      <c r="A45" s="1">
        <v>42342</v>
      </c>
      <c r="B45" s="4">
        <f>IFERROR(XIRR(现金流!E45:H45,现金流!A45:D45),"")</f>
        <v>7.9320439696311973E-2</v>
      </c>
      <c r="C45" s="4">
        <f>IFERROR(XIRR(现金流!N45:Q45,现金流!J45:M45),"")</f>
        <v>5.2389934659004225E-2</v>
      </c>
      <c r="D45" s="4">
        <f>IFERROR(XIRR(现金流!W45:Z45,现金流!S45:V45),"")</f>
        <v>8.0741181969642653E-2</v>
      </c>
      <c r="E45" s="4">
        <f>IFERROR(XIRR(现金流!AF45:AI45,现金流!AB45:AE45),"")</f>
        <v>7.925439774990084E-2</v>
      </c>
      <c r="F45" s="4">
        <f>IFERROR(XIRR(现金流!AN45:AP45,现金流!AK45:AM45),"")</f>
        <v>8.2242873311042811E-2</v>
      </c>
    </row>
    <row r="46" spans="1:6" x14ac:dyDescent="0.15">
      <c r="A46" s="1">
        <v>42345</v>
      </c>
      <c r="B46" s="4">
        <f>IFERROR(XIRR(现金流!E46:H46,现金流!A46:D46),"")</f>
        <v>7.9357573390007041E-2</v>
      </c>
      <c r="C46" s="4">
        <f>IFERROR(XIRR(现金流!N46:Q46,现金流!J46:M46),"")</f>
        <v>5.2215752005577099E-2</v>
      </c>
      <c r="D46" s="4">
        <f>IFERROR(XIRR(现金流!W46:Z46,现金流!S46:V46),"")</f>
        <v>8.2045987248420729E-2</v>
      </c>
      <c r="E46" s="4">
        <f>IFERROR(XIRR(现金流!AF46:AI46,现金流!AB46:AE46),"")</f>
        <v>7.9337248206138619E-2</v>
      </c>
      <c r="F46" s="4">
        <f>IFERROR(XIRR(现金流!AN46:AP46,现金流!AK46:AM46),"")</f>
        <v>7.7761337161064162E-2</v>
      </c>
    </row>
    <row r="47" spans="1:6" x14ac:dyDescent="0.15">
      <c r="A47" s="1">
        <v>42346</v>
      </c>
      <c r="B47" s="4">
        <f>IFERROR(XIRR(现金流!E47:H47,现金流!A47:D47),"")</f>
        <v>8.2385173439979559E-2</v>
      </c>
      <c r="C47" s="4">
        <f>IFERROR(XIRR(现金流!N47:Q47,现金流!J47:M47),"")</f>
        <v>5.4251196980476368E-2</v>
      </c>
      <c r="D47" s="4">
        <f>IFERROR(XIRR(现金流!W47:Z47,现金流!S47:V47),"")</f>
        <v>8.2728323340415966E-2</v>
      </c>
      <c r="E47" s="4">
        <f>IFERROR(XIRR(现金流!AF47:AI47,现金流!AB47:AE47),"")</f>
        <v>7.936522662639621E-2</v>
      </c>
      <c r="F47" s="4">
        <f>IFERROR(XIRR(现金流!AN47:AP47,现金流!AK47:AM47),"")</f>
        <v>7.7785727381706249E-2</v>
      </c>
    </row>
    <row r="48" spans="1:6" x14ac:dyDescent="0.15">
      <c r="A48" s="1">
        <v>42347</v>
      </c>
      <c r="B48" s="4">
        <f>IFERROR(XIRR(现金流!E48:H48,现金流!A48:D48),"")</f>
        <v>8.3893987536430362E-2</v>
      </c>
      <c r="C48" s="4">
        <f>IFERROR(XIRR(现金流!N48:Q48,现金流!J48:M48),"")</f>
        <v>5.4221728444099421E-2</v>
      </c>
      <c r="D48" s="4">
        <f>IFERROR(XIRR(现金流!W48:Z48,现金流!S48:V48),"")</f>
        <v>8.4210452437400801E-2</v>
      </c>
      <c r="E48" s="4">
        <f>IFERROR(XIRR(现金流!AF48:AI48,现金流!AB48:AE48),"")</f>
        <v>7.9393383860588071E-2</v>
      </c>
      <c r="F48" s="4">
        <f>IFERROR(XIRR(现金流!AN48:AP48,现金流!AK48:AM48),"")</f>
        <v>7.7810278534889227E-2</v>
      </c>
    </row>
    <row r="49" spans="1:6" x14ac:dyDescent="0.15">
      <c r="A49" s="1">
        <v>42348</v>
      </c>
      <c r="B49" s="4">
        <f>IFERROR(XIRR(现金流!E49:H49,现金流!A49:D49),"")</f>
        <v>8.4929844737052909E-2</v>
      </c>
      <c r="C49" s="4">
        <f>IFERROR(XIRR(现金流!N49:Q49,现金流!J49:M49),"")</f>
        <v>5.0346449017524719E-2</v>
      </c>
      <c r="D49" s="4">
        <f>IFERROR(XIRR(现金流!W49:Z49,现金流!S49:V49),"")</f>
        <v>8.6504825949668906E-2</v>
      </c>
      <c r="E49" s="4">
        <f>IFERROR(XIRR(现金流!AF49:AI49,现金流!AB49:AE49),"")</f>
        <v>7.9421731829643252E-2</v>
      </c>
      <c r="F49" s="4">
        <f>IFERROR(XIRR(现金流!AN49:AP49,现金流!AK49:AM49),"")</f>
        <v>8.5872796177864072E-2</v>
      </c>
    </row>
    <row r="50" spans="1:6" x14ac:dyDescent="0.15">
      <c r="A50" s="1">
        <v>42349</v>
      </c>
      <c r="B50" s="4">
        <f>IFERROR(XIRR(现金流!E50:H50,现金流!A50:D50),"")</f>
        <v>8.7753388285636905E-2</v>
      </c>
      <c r="C50" s="4">
        <f>IFERROR(XIRR(现金流!N50:Q50,现金流!J50:M50),"")</f>
        <v>5.7854929566383356E-2</v>
      </c>
      <c r="D50" s="4">
        <f>IFERROR(XIRR(现金流!W50:Z50,现金流!S50:V50),"")</f>
        <v>9.2886766791343681E-2</v>
      </c>
      <c r="E50" s="4">
        <f>IFERROR(XIRR(现金流!AF50:AI50,现金流!AB50:AE50),"")</f>
        <v>7.9450258612632774E-2</v>
      </c>
      <c r="F50" s="4">
        <f>IFERROR(XIRR(现金流!AN50:AP50,现金流!AK50:AM50),"")</f>
        <v>8.2583478093147297E-2</v>
      </c>
    </row>
    <row r="51" spans="1:6" x14ac:dyDescent="0.15">
      <c r="A51" s="1">
        <v>42352</v>
      </c>
      <c r="B51" s="4">
        <f>IFERROR(XIRR(现金流!E51:H51,现金流!A51:D51),"")</f>
        <v>9.04408484697342E-2</v>
      </c>
      <c r="C51" s="4">
        <f>IFERROR(XIRR(现金流!N51:Q51,现金流!J51:M51),"")</f>
        <v>5.7776340842247018E-2</v>
      </c>
      <c r="D51" s="4">
        <f>IFERROR(XIRR(现金流!W51:Z51,现金流!S51:V51),"")</f>
        <v>9.5310708880424491E-2</v>
      </c>
      <c r="E51" s="4">
        <f>IFERROR(XIRR(现金流!AF51:AI51,现金流!AB51:AE51),"")</f>
        <v>7.9536983370780953E-2</v>
      </c>
      <c r="F51" s="4">
        <f>IFERROR(XIRR(现金流!AN51:AP51,现金流!AK51:AM51),"")</f>
        <v>8.2692626118659976E-2</v>
      </c>
    </row>
    <row r="52" spans="1:6" x14ac:dyDescent="0.15">
      <c r="A52" s="1">
        <v>42353</v>
      </c>
      <c r="B52" s="4">
        <f>IFERROR(XIRR(现金流!E52:H52,现金流!A52:D52),"")</f>
        <v>9.1070887446403515E-2</v>
      </c>
      <c r="C52" s="4">
        <f>IFERROR(XIRR(现金流!N52:Q52,现金流!J52:M52),"")</f>
        <v>6.6533592343330381E-2</v>
      </c>
      <c r="D52" s="4">
        <f>IFERROR(XIRR(现金流!W52:Z52,现金流!S52:V52),"")</f>
        <v>9.6232634782791149E-2</v>
      </c>
      <c r="E52" s="4">
        <f>IFERROR(XIRR(现金流!AF52:AI52,现金流!AB52:AE52),"")</f>
        <v>7.9566273093223588E-2</v>
      </c>
      <c r="F52" s="4">
        <f>IFERROR(XIRR(现金流!AN52:AP52,现金流!AK52:AM52),"")</f>
        <v>8.2729443907737732E-2</v>
      </c>
    </row>
    <row r="53" spans="1:6" x14ac:dyDescent="0.15">
      <c r="A53" s="1">
        <v>42354</v>
      </c>
      <c r="B53" s="4">
        <f>IFERROR(XIRR(现金流!E53:H53,现金流!A53:D53),"")</f>
        <v>9.120823442935945E-2</v>
      </c>
      <c r="C53" s="4">
        <f>IFERROR(XIRR(现金流!N53:Q53,现金流!J53:M53),"")</f>
        <v>5.6069442629814156E-2</v>
      </c>
      <c r="D53" s="4">
        <f>IFERROR(XIRR(现金流!W53:Z53,现金流!S53:V53),"")</f>
        <v>9.5880940556526198E-2</v>
      </c>
      <c r="E53" s="4">
        <f>IFERROR(XIRR(现金流!AF53:AI53,现金流!AB53:AE53),"")</f>
        <v>7.9595759510993985E-2</v>
      </c>
      <c r="F53" s="4">
        <f>IFERROR(XIRR(现金流!AN53:AP53,现金流!AK53:AM53),"")</f>
        <v>9.2365750670433067E-2</v>
      </c>
    </row>
    <row r="54" spans="1:6" x14ac:dyDescent="0.15">
      <c r="A54" s="1">
        <v>42355</v>
      </c>
      <c r="B54" s="4">
        <f>IFERROR(XIRR(现金流!E54:H54,现金流!A54:D54),"")</f>
        <v>9.4666567444801342E-2</v>
      </c>
      <c r="C54" s="4">
        <f>IFERROR(XIRR(现金流!N54:Q54,现金流!J54:M54),"")</f>
        <v>5.4805484414100644E-2</v>
      </c>
      <c r="D54" s="4">
        <f>IFERROR(XIRR(现金流!W54:Z54,现金流!S54:V54),"")</f>
        <v>9.6359401941299438E-2</v>
      </c>
      <c r="E54" s="4">
        <f>IFERROR(XIRR(现金流!AF54:AI54,现金流!AB54:AE54),"")</f>
        <v>7.9625436663627633E-2</v>
      </c>
      <c r="F54" s="4">
        <f>IFERROR(XIRR(现金流!AN54:AP54,现金流!AK54:AM54),"")</f>
        <v>9.2426148056983973E-2</v>
      </c>
    </row>
    <row r="55" spans="1:6" x14ac:dyDescent="0.15">
      <c r="A55" s="1">
        <v>42356</v>
      </c>
      <c r="B55" s="4">
        <f>IFERROR(XIRR(现金流!E55:H55,现金流!A55:D55),"")</f>
        <v>9.4086709618568423E-2</v>
      </c>
      <c r="C55" s="4">
        <f>IFERROR(XIRR(现金流!N55:Q55,现金流!J55:M55),"")</f>
        <v>5.4776349663734444E-2</v>
      </c>
      <c r="D55" s="4">
        <f>IFERROR(XIRR(现金流!W55:Z55,现金流!S55:V55),"")</f>
        <v>9.7032183408737177E-2</v>
      </c>
      <c r="E55" s="4">
        <f>IFERROR(XIRR(现金流!AF55:AI55,现金流!AB55:AE55),"")</f>
        <v>7.965531051158907E-2</v>
      </c>
      <c r="F55" s="4">
        <f>IFERROR(XIRR(现金流!AN55:AP55,现金流!AK55:AM55),"")</f>
        <v>9.2486885190010068E-2</v>
      </c>
    </row>
    <row r="56" spans="1:6" x14ac:dyDescent="0.15">
      <c r="A56" s="1">
        <v>42359</v>
      </c>
      <c r="B56" s="4">
        <f>IFERROR(XIRR(现金流!E56:H56,现金流!A56:D56),"")</f>
        <v>9.4739457964897147E-2</v>
      </c>
      <c r="C56" s="4">
        <f>IFERROR(XIRR(现金流!N56:Q56,现金流!J56:M56),"")</f>
        <v>5.4688659310340879E-2</v>
      </c>
      <c r="D56" s="4">
        <f>IFERROR(XIRR(现金流!W56:Z56,现金流!S56:V56),"")</f>
        <v>0.10062533020973205</v>
      </c>
      <c r="E56" s="4">
        <f>IFERROR(XIRR(现金流!AF56:AI56,现金流!AB56:AE56),"")</f>
        <v>7.9746130108833344E-2</v>
      </c>
      <c r="F56" s="4">
        <f>IFERROR(XIRR(现金流!AN56:AP56,现金流!AK56:AM56),"")</f>
        <v>9.2671206593513508E-2</v>
      </c>
    </row>
    <row r="57" spans="1:6" x14ac:dyDescent="0.15">
      <c r="A57" s="1">
        <v>42360</v>
      </c>
      <c r="B57" s="4">
        <f>IFERROR(XIRR(现金流!E57:H57,现金流!A57:D57),"")</f>
        <v>9.8370581865310697E-2</v>
      </c>
      <c r="C57" s="4">
        <f>IFERROR(XIRR(现金流!N57:Q57,现金流!J57:M57),"")</f>
        <v>6.4311233162879927E-2</v>
      </c>
      <c r="D57" s="4">
        <f>IFERROR(XIRR(现金流!W57:Z57,现金流!S57:V57),"")</f>
        <v>0.1062354624271393</v>
      </c>
      <c r="E57" s="4">
        <f>IFERROR(XIRR(现金流!AF57:AI57,现金流!AB57:AE57),"")</f>
        <v>6.9668111205100997E-2</v>
      </c>
      <c r="F57" s="4">
        <f>IFERROR(XIRR(现金流!AN57:AP57,现金流!AK57:AM57),"")</f>
        <v>9.2733356356620791E-2</v>
      </c>
    </row>
    <row r="58" spans="1:6" x14ac:dyDescent="0.15">
      <c r="A58" s="1">
        <v>42361</v>
      </c>
      <c r="B58" s="4">
        <f>IFERROR(XIRR(现金流!E58:H58,现金流!A58:D58),"")</f>
        <v>0.10578282475471498</v>
      </c>
      <c r="C58" s="4">
        <f>IFERROR(XIRR(现金流!N58:Q58,现金流!J58:M58),"")</f>
        <v>6.4248403906822196E-2</v>
      </c>
      <c r="D58" s="4">
        <f>IFERROR(XIRR(现金流!W58:Z58,现金流!S58:V58),"")</f>
        <v>0.11490229964256288</v>
      </c>
      <c r="E58" s="4">
        <f>IFERROR(XIRR(现金流!AF58:AI58,现金流!AB58:AE58),"")</f>
        <v>6.9672951102256783E-2</v>
      </c>
      <c r="F58" s="4">
        <f>IFERROR(XIRR(现金流!AN58:AP58,现金流!AK58:AM58),"")</f>
        <v>9.2795863747596741E-2</v>
      </c>
    </row>
    <row r="59" spans="1:6" x14ac:dyDescent="0.15">
      <c r="A59" s="1">
        <v>42362</v>
      </c>
      <c r="B59" s="4">
        <f>IFERROR(XIRR(现金流!E59:H59,现金流!A59:D59),"")</f>
        <v>0.10774322152137758</v>
      </c>
      <c r="C59" s="4">
        <f>IFERROR(XIRR(现金流!N59:Q59,现金流!J59:M59),"")</f>
        <v>6.0872796177864064E-2</v>
      </c>
      <c r="D59" s="4">
        <f>IFERROR(XIRR(现金流!W59:Z59,现金流!S59:V59),"")</f>
        <v>0.11604445576667788</v>
      </c>
      <c r="E59" s="4">
        <f>IFERROR(XIRR(现金流!AF59:AI59,现金流!AB59:AE59),"")</f>
        <v>6.9677850604057304E-2</v>
      </c>
      <c r="F59" s="4">
        <f>IFERROR(XIRR(现金流!AN59:AP59,现金流!AK59:AM59),"")</f>
        <v>9.2858734726905826E-2</v>
      </c>
    </row>
    <row r="60" spans="1:6" x14ac:dyDescent="0.15">
      <c r="A60" s="1">
        <v>42363</v>
      </c>
      <c r="B60" s="4">
        <f>IFERROR(XIRR(现金流!E60:H60,现金流!A60:D60),"")</f>
        <v>0.11142035126686098</v>
      </c>
      <c r="C60" s="4">
        <f>IFERROR(XIRR(现金流!N60:Q60,现金流!J60:M60),"")</f>
        <v>6.0933896899223322E-2</v>
      </c>
      <c r="D60" s="4">
        <f>IFERROR(XIRR(现金流!W60:Z60,现金流!S60:V60),"")</f>
        <v>0.11481587290763856</v>
      </c>
      <c r="E60" s="4">
        <f>IFERROR(XIRR(现金流!AF60:AI60,现金流!AB60:AE60),"")</f>
        <v>6.9682809710502627E-2</v>
      </c>
      <c r="F60" s="4">
        <f>IFERROR(XIRR(现金流!AN60:AP60,现金流!AK60:AM60),"")</f>
        <v>9.2921969294548032E-2</v>
      </c>
    </row>
    <row r="61" spans="1:6" x14ac:dyDescent="0.15">
      <c r="A61" s="1">
        <v>42366</v>
      </c>
      <c r="B61" s="4">
        <f>IFERROR(XIRR(现金流!E61:H61,现金流!A61:D61),"")</f>
        <v>0.11777569651603698</v>
      </c>
      <c r="C61" s="4">
        <f>IFERROR(XIRR(现金流!N61:Q61,现金流!J61:M61),"")</f>
        <v>6.0990777611732494E-2</v>
      </c>
      <c r="D61" s="4">
        <f>IFERROR(XIRR(现金流!W61:Z61,现金流!S61:V61),"")</f>
        <v>0.1158086359500885</v>
      </c>
      <c r="E61" s="4">
        <f>IFERROR(XIRR(现金流!AF61:AI61,现金流!AB61:AE61),"")</f>
        <v>6.9698068499565127E-2</v>
      </c>
      <c r="F61" s="4">
        <f>IFERROR(XIRR(现金流!AN61:AP61,现金流!AK61:AM61),"")</f>
        <v>9.01986449956894E-2</v>
      </c>
    </row>
    <row r="62" spans="1:6" x14ac:dyDescent="0.15">
      <c r="A62" s="1">
        <v>42367</v>
      </c>
      <c r="B62" s="4">
        <f>IFERROR(XIRR(现金流!E62:H62,现金流!A62:D62),"")</f>
        <v>0.12170713543891906</v>
      </c>
      <c r="C62" s="4">
        <f>IFERROR(XIRR(现金流!N62:Q62,现金流!J62:M62),"")</f>
        <v>6.1052325367927554E-2</v>
      </c>
      <c r="D62" s="4">
        <f>IFERROR(XIRR(现金流!W62:Z62,现金流!S62:V62),"")</f>
        <v>0.11991515755653379</v>
      </c>
      <c r="E62" s="4">
        <f>IFERROR(XIRR(现金流!AF62:AI62,现金流!AB62:AE62),"")</f>
        <v>6.9703283905982988E-2</v>
      </c>
      <c r="F62" s="4">
        <f>IFERROR(XIRR(现金流!AN62:AP62,现金流!AK62:AM62),"")</f>
        <v>9.0256074070930503E-2</v>
      </c>
    </row>
    <row r="63" spans="1:6" x14ac:dyDescent="0.15">
      <c r="A63" s="1">
        <v>42368</v>
      </c>
      <c r="B63" s="4">
        <f>IFERROR(XIRR(现金流!E63:H63,现金流!A63:D63),"")</f>
        <v>0.12970954775810242</v>
      </c>
      <c r="C63" s="4">
        <f>IFERROR(XIRR(现金流!N63:Q63,现金流!J63:M63),"")</f>
        <v>7.50776022672653E-2</v>
      </c>
      <c r="D63" s="4">
        <f>IFERROR(XIRR(现金流!W63:Z63,现金流!S63:V63),"")</f>
        <v>0.12233508229255674</v>
      </c>
      <c r="E63" s="4">
        <f>IFERROR(XIRR(现金流!AF63:AI63,现金流!AB63:AE63),"")</f>
        <v>6.9913008809089641E-2</v>
      </c>
      <c r="F63" s="4">
        <f>IFERROR(XIRR(现金流!AN63:AP63,现金流!AK63:AM63),"")</f>
        <v>9.5070603489875782E-2</v>
      </c>
    </row>
    <row r="64" spans="1:6" x14ac:dyDescent="0.15">
      <c r="A64" s="1">
        <v>42369</v>
      </c>
      <c r="B64" s="4">
        <f>IFERROR(XIRR(现金流!E64:H64,现金流!A64:D64),"")</f>
        <v>0.12724470496177673</v>
      </c>
      <c r="C64" s="4">
        <f>IFERROR(XIRR(现金流!N64:Q64,现金流!J64:M64),"")</f>
        <v>7.511239945888519E-2</v>
      </c>
      <c r="D64" s="4">
        <f>IFERROR(XIRR(现金流!W64:Z64,现金流!S64:V64),"")</f>
        <v>0.11956434845924377</v>
      </c>
      <c r="E64" s="4">
        <f>IFERROR(XIRR(现金流!AF64:AI64,现金流!AB64:AE64),"")</f>
        <v>6.9918891787528983E-2</v>
      </c>
      <c r="F64" s="4">
        <f>IFERROR(XIRR(现金流!AN64:AP64,现金流!AK64:AM64),"")</f>
        <v>0.1027382552623749</v>
      </c>
    </row>
    <row r="65" spans="1:6" x14ac:dyDescent="0.15">
      <c r="A65" s="1">
        <v>42373</v>
      </c>
      <c r="B65" s="4">
        <f>IFERROR(XIRR(现金流!E65:H65,现金流!A65:D65),"")</f>
        <v>0.12761128544807432</v>
      </c>
      <c r="C65" s="4">
        <f>IFERROR(XIRR(现金流!N65:Q65,现金流!J65:M65),"")</f>
        <v>7.525250017642976E-2</v>
      </c>
      <c r="D65" s="4">
        <f>IFERROR(XIRR(现金流!W65:Z65,现金流!S65:V65),"")</f>
        <v>0.12066419720649721</v>
      </c>
      <c r="E65" s="4">
        <f>IFERROR(XIRR(现金流!AF65:AI65,现金流!AB65:AE65),"")</f>
        <v>0.14034850001335145</v>
      </c>
      <c r="F65" s="4">
        <f>IFERROR(XIRR(现金流!AN65:AP65,现金流!AK65:AM65),"")</f>
        <v>9.3575051426887504E-2</v>
      </c>
    </row>
    <row r="66" spans="1:6" x14ac:dyDescent="0.15">
      <c r="A66" s="1">
        <v>42374</v>
      </c>
      <c r="B66" s="4">
        <f>IFERROR(XIRR(现金流!E66:H66,现金流!A66:D66),"")</f>
        <v>0.1277503550052643</v>
      </c>
      <c r="C66" s="4">
        <f>IFERROR(XIRR(现金流!N66:Q66,现金流!J66:M66),"")</f>
        <v>7.5063917040824893E-2</v>
      </c>
      <c r="D66" s="4">
        <f>IFERROR(XIRR(现金流!W66:Z66,现金流!S66:V66),"")</f>
        <v>0.11996660828590391</v>
      </c>
      <c r="E66" s="4">
        <f>IFERROR(XIRR(现金流!AF66:AI66,现金流!AB66:AE66),"")</f>
        <v>7.078100740909575E-2</v>
      </c>
      <c r="F66" s="4">
        <f>IFERROR(XIRR(现金流!AN66:AP66,现金流!AK66:AM66),"")</f>
        <v>9.3642494082450858E-2</v>
      </c>
    </row>
    <row r="67" spans="1:6" x14ac:dyDescent="0.15">
      <c r="A67" s="1">
        <v>42375</v>
      </c>
      <c r="B67" s="4">
        <f>IFERROR(XIRR(现金流!E67:H67,现金流!A67:D67),"")</f>
        <v>0.12907654643058775</v>
      </c>
      <c r="C67" s="4">
        <f>IFERROR(XIRR(现金流!N67:Q67,现金流!J67:M67),"")</f>
        <v>7.5009420514106764E-2</v>
      </c>
      <c r="D67" s="4">
        <f>IFERROR(XIRR(现金流!W67:Z67,现金流!S67:V67),"")</f>
        <v>0.11892099976539613</v>
      </c>
      <c r="E67" s="4">
        <f>IFERROR(XIRR(现金流!AF67:AI67,现金流!AB67:AE67),"")</f>
        <v>0.12140279412269595</v>
      </c>
      <c r="F67" s="4">
        <f>IFERROR(XIRR(现金流!AN67:AP67,现金流!AK67:AM67),"")</f>
        <v>9.3710348010063185E-2</v>
      </c>
    </row>
    <row r="68" spans="1:6" x14ac:dyDescent="0.15">
      <c r="A68" s="1">
        <v>42376</v>
      </c>
      <c r="B68" s="4">
        <f>IFERROR(XIRR(现金流!E68:H68,现金流!A68:D68),"")</f>
        <v>0.13129153847694394</v>
      </c>
      <c r="C68" s="4">
        <f>IFERROR(XIRR(现金流!N68:Q68,现金流!J68:M68),"")</f>
        <v>7.4999675154685988E-2</v>
      </c>
      <c r="D68" s="4">
        <f>IFERROR(XIRR(现金流!W68:Z68,现金流!S68:V68),"")</f>
        <v>0.12010162472724914</v>
      </c>
      <c r="E68" s="4">
        <f>IFERROR(XIRR(现金流!AF68:AI68,现金流!AB68:AE68),"")</f>
        <v>0.12155069708824157</v>
      </c>
      <c r="F68" s="4">
        <f>IFERROR(XIRR(现金流!AN68:AP68,现金流!AK68:AM68),"")</f>
        <v>9.3778601288795477E-2</v>
      </c>
    </row>
    <row r="69" spans="1:6" x14ac:dyDescent="0.15">
      <c r="A69" s="1">
        <v>42377</v>
      </c>
      <c r="B69" s="4">
        <f>IFERROR(XIRR(现金流!E69:H69,现金流!A69:D69),"")</f>
        <v>0.13187881112098696</v>
      </c>
      <c r="C69" s="4">
        <f>IFERROR(XIRR(现金流!N69:Q69,现金流!J69:M69),"")</f>
        <v>7.4989935755729681E-2</v>
      </c>
      <c r="D69" s="4">
        <f>IFERROR(XIRR(现金流!W69:Z69,现金流!S69:V69),"")</f>
        <v>0.11891394257545473</v>
      </c>
      <c r="E69" s="4">
        <f>IFERROR(XIRR(现金流!AF69:AI69,现金流!AB69:AE69),"")</f>
        <v>0.12169951796531678</v>
      </c>
      <c r="F69" s="4">
        <f>IFERROR(XIRR(现金流!AN69:AP69,现金流!AK69:AM69),"")</f>
        <v>9.3847259879112244E-2</v>
      </c>
    </row>
    <row r="70" spans="1:6" x14ac:dyDescent="0.15">
      <c r="A70" s="1">
        <v>42380</v>
      </c>
      <c r="B70" s="4">
        <f>IFERROR(XIRR(现金流!E70:H70,现金流!A70:D70),"")</f>
        <v>0.13206581473350523</v>
      </c>
      <c r="C70" s="4">
        <f>IFERROR(XIRR(现金流!N70:Q70,现金流!J70:M70),"")</f>
        <v>7.4960693717002896E-2</v>
      </c>
      <c r="D70" s="4">
        <f>IFERROR(XIRR(现金流!W70:Z70,现金流!S70:V70),"")</f>
        <v>0.12037466168403627</v>
      </c>
      <c r="E70" s="4">
        <f>IFERROR(XIRR(现金流!AF70:AI70,现金流!AB70:AE70),"")</f>
        <v>8.1945005059242251E-2</v>
      </c>
      <c r="F70" s="4">
        <f>IFERROR(XIRR(现金流!AN70:AP70,现金流!AK70:AM70),"")</f>
        <v>9.4055727124214186E-2</v>
      </c>
    </row>
    <row r="71" spans="1:6" x14ac:dyDescent="0.15">
      <c r="A71" s="1">
        <v>42381</v>
      </c>
      <c r="B71" s="4">
        <f>IFERROR(XIRR(现金流!E71:H71,现金流!A71:D71),"")</f>
        <v>0.13221327662467955</v>
      </c>
      <c r="C71" s="4">
        <f>IFERROR(XIRR(现金流!N71:Q71,现金流!J71:M71),"")</f>
        <v>7.4950948357582106E-2</v>
      </c>
      <c r="D71" s="4">
        <f>IFERROR(XIRR(现金流!W71:Z71,现金流!S71:V71),"")</f>
        <v>0.12030302882194518</v>
      </c>
      <c r="E71" s="4">
        <f>IFERROR(XIRR(现金流!AF71:AI71,现金流!AB71:AE71),"")</f>
        <v>8.1984522938728349E-2</v>
      </c>
      <c r="F71" s="4">
        <f>IFERROR(XIRR(现金流!AN71:AP71,现金流!AK71:AM71),"")</f>
        <v>8.3753946423530609E-2</v>
      </c>
    </row>
    <row r="72" spans="1:6" x14ac:dyDescent="0.15">
      <c r="A72" s="1">
        <v>42382</v>
      </c>
      <c r="B72" s="4">
        <f>IFERROR(XIRR(现金流!E72:H72,现金流!A72:D72),"")</f>
        <v>0.13210683465003967</v>
      </c>
      <c r="C72" s="4">
        <f>IFERROR(XIRR(现金流!N72:Q72,现金流!J72:M72),"")</f>
        <v>7.0907589793205272E-2</v>
      </c>
      <c r="D72" s="4">
        <f>IFERROR(XIRR(现金流!W72:Z72,现金流!S72:V72),"")</f>
        <v>0.12051270604133604</v>
      </c>
      <c r="E72" s="4">
        <f>IFERROR(XIRR(现金流!AF72:AI72,现金流!AB72:AE72),"")</f>
        <v>8.1915763020515439E-2</v>
      </c>
      <c r="F72" s="4">
        <f>IFERROR(XIRR(现金流!AN72:AP72,现金流!AK72:AM72),"")</f>
        <v>7.8878173232078547E-2</v>
      </c>
    </row>
    <row r="73" spans="1:6" x14ac:dyDescent="0.15">
      <c r="A73" s="1">
        <v>42383</v>
      </c>
      <c r="B73" s="4">
        <f>IFERROR(XIRR(现金流!E73:H73,现金流!A73:D73),"")</f>
        <v>0.12832810282707213</v>
      </c>
      <c r="C73" s="4">
        <f>IFERROR(XIRR(现金流!N73:Q73,现金流!J73:M73),"")</f>
        <v>7.493145167827607E-2</v>
      </c>
      <c r="D73" s="4">
        <f>IFERROR(XIRR(现金流!W73:Z73,现金流!S73:V73),"")</f>
        <v>0.11931541562080383</v>
      </c>
      <c r="E73" s="4">
        <f>IFERROR(XIRR(现金流!AF73:AI73,现金流!AB73:AE73),"")</f>
        <v>8.1955525279045122E-2</v>
      </c>
      <c r="F73" s="4">
        <f>IFERROR(XIRR(现金流!AN73:AP73,现金流!AK73:AM73),"")</f>
        <v>6.8580451607704165E-2</v>
      </c>
    </row>
    <row r="74" spans="1:6" x14ac:dyDescent="0.15">
      <c r="A74" s="1">
        <v>42384</v>
      </c>
      <c r="B74" s="4">
        <f>IFERROR(XIRR(现金流!E74:H74,现金流!A74:D74),"")</f>
        <v>0.12134557366371154</v>
      </c>
      <c r="C74" s="4">
        <f>IFERROR(XIRR(现金流!N74:Q74,现金流!J74:M74),"")</f>
        <v>7.5373962521553053E-2</v>
      </c>
      <c r="D74" s="4">
        <f>IFERROR(XIRR(现金流!W74:Z74,现金流!S74:V74),"")</f>
        <v>0.11379199624061584</v>
      </c>
      <c r="E74" s="4">
        <f>IFERROR(XIRR(现金流!AF74:AI74,现金流!AB74:AE74),"")</f>
        <v>7.1940246224403398E-2</v>
      </c>
      <c r="F74" s="4">
        <f>IFERROR(XIRR(现金流!AN74:AP74,现金流!AK74:AM74),"")</f>
        <v>7.8633293509483351E-2</v>
      </c>
    </row>
    <row r="75" spans="1:6" x14ac:dyDescent="0.15">
      <c r="A75" s="1">
        <v>42387</v>
      </c>
      <c r="B75" s="4">
        <f>IFERROR(XIRR(现金流!E75:H75,现金流!A75:D75),"")</f>
        <v>0.1171689212322235</v>
      </c>
      <c r="C75" s="4">
        <f>IFERROR(XIRR(现金流!N75:Q75,现金流!J75:M75),"")</f>
        <v>7.5346067547798198E-2</v>
      </c>
      <c r="D75" s="4">
        <f>IFERROR(XIRR(现金流!W75:Z75,现金流!S75:V75),"")</f>
        <v>0.11285784840583801</v>
      </c>
      <c r="E75" s="4">
        <f>IFERROR(XIRR(现金流!AF75:AI75,现金流!AB75:AE75),"")</f>
        <v>7.1179458498954781E-2</v>
      </c>
      <c r="F75" s="4">
        <f>IFERROR(XIRR(现金流!AN75:AP75,现金流!AK75:AM75),"")</f>
        <v>7.8726425766944899E-2</v>
      </c>
    </row>
    <row r="76" spans="1:6" x14ac:dyDescent="0.15">
      <c r="A76" s="1">
        <v>42388</v>
      </c>
      <c r="B76" s="4">
        <f>IFERROR(XIRR(现金流!E76:H76,现金流!A76:D76),"")</f>
        <v>0.11815748810768129</v>
      </c>
      <c r="C76" s="4">
        <f>IFERROR(XIRR(现金流!N76:Q76,现金流!J76:M76),"")</f>
        <v>7.5746002793312089E-2</v>
      </c>
      <c r="D76" s="4">
        <f>IFERROR(XIRR(现金流!W76:Z76,现金流!S76:V76),"")</f>
        <v>0.11515113711357117</v>
      </c>
      <c r="E76" s="4">
        <f>IFERROR(XIRR(现金流!AF76:AI76,现金流!AB76:AE76),"")</f>
        <v>9.8887389898300176E-2</v>
      </c>
      <c r="F76" s="4">
        <f>IFERROR(XIRR(现金流!AN76:AP76,现金流!AK76:AM76),"")</f>
        <v>7.8757885098457339E-2</v>
      </c>
    </row>
    <row r="77" spans="1:6" x14ac:dyDescent="0.15">
      <c r="A77" s="1">
        <v>42389</v>
      </c>
      <c r="B77" s="4">
        <f>IFERROR(XIRR(现金流!E77:H77,现金流!A77:D77),"")</f>
        <v>0.11908920407295229</v>
      </c>
      <c r="C77" s="4">
        <f>IFERROR(XIRR(现金流!N77:Q77,现金流!J77:M77),"")</f>
        <v>7.578266561031341E-2</v>
      </c>
      <c r="D77" s="4">
        <f>IFERROR(XIRR(现金流!W77:Z77,现金流!S77:V77),"")</f>
        <v>0.11647762656211855</v>
      </c>
      <c r="E77" s="4">
        <f>IFERROR(XIRR(现金流!AF77:AI77,现金流!AB77:AE77),"")</f>
        <v>9.9754387140274042E-2</v>
      </c>
      <c r="F77" s="4">
        <f>IFERROR(XIRR(现金流!AN77:AP77,现金流!AK77:AM77),"")</f>
        <v>7.0037391781806943E-2</v>
      </c>
    </row>
    <row r="78" spans="1:6" x14ac:dyDescent="0.15">
      <c r="A78" s="1">
        <v>42390</v>
      </c>
      <c r="B78" s="4">
        <f>IFERROR(XIRR(现金流!E78:H78,现金流!A78:D78),"")</f>
        <v>0.11915681958198548</v>
      </c>
      <c r="C78" s="4">
        <f>IFERROR(XIRR(现金流!N78:Q78,现金流!J78:M78),"")</f>
        <v>7.5773826241493217E-2</v>
      </c>
      <c r="D78" s="4">
        <f>IFERROR(XIRR(现金流!W78:Z78,现金流!S78:V78),"")</f>
        <v>0.1152058184146881</v>
      </c>
      <c r="E78" s="4">
        <f>IFERROR(XIRR(现金流!AF78:AI78,现金流!AB78:AE78),"")</f>
        <v>9.9825328588485723E-2</v>
      </c>
      <c r="F78" s="4">
        <f>IFERROR(XIRR(现金流!AN78:AP78,现金流!AK78:AM78),"")</f>
        <v>7.1071031689643863E-2</v>
      </c>
    </row>
    <row r="79" spans="1:6" x14ac:dyDescent="0.15">
      <c r="A79" s="1">
        <v>42391</v>
      </c>
      <c r="B79" s="4">
        <f>IFERROR(XIRR(现金流!E79:H79,现金流!A79:D79),"")</f>
        <v>0.11798544526100158</v>
      </c>
      <c r="C79" s="4">
        <f>IFERROR(XIRR(现金流!N79:Q79,现金流!J79:M79),"")</f>
        <v>7.5764992833137521E-2</v>
      </c>
      <c r="D79" s="4">
        <f>IFERROR(XIRR(现金流!W79:Z79,现金流!S79:V79),"")</f>
        <v>0.11498733162879946</v>
      </c>
      <c r="E79" s="4">
        <f>IFERROR(XIRR(现金流!AF79:AI79,现金流!AB79:AE79),"")</f>
        <v>0.10358163714408872</v>
      </c>
      <c r="F79" s="4">
        <f>IFERROR(XIRR(现金流!AN79:AP79,现金流!AK79:AM79),"")</f>
        <v>5.3586176037788397E-2</v>
      </c>
    </row>
    <row r="80" spans="1:6" x14ac:dyDescent="0.15">
      <c r="A80" s="1">
        <v>42394</v>
      </c>
      <c r="B80" s="4">
        <f>IFERROR(XIRR(现金流!E80:H80,现金流!A80:D80),"")</f>
        <v>0.1179368793964386</v>
      </c>
      <c r="C80" s="4">
        <f>IFERROR(XIRR(现金流!N80:Q80,现金流!J80:M80),"")</f>
        <v>7.5738492608070376E-2</v>
      </c>
      <c r="D80" s="4">
        <f>IFERROR(XIRR(现金流!W80:Z80,现金流!S80:V80),"")</f>
        <v>0.11588211655616762</v>
      </c>
      <c r="E80" s="4">
        <f>IFERROR(XIRR(现金流!AF80:AI80,现金流!AB80:AE80),"")</f>
        <v>0.10371168255805971</v>
      </c>
      <c r="F80" s="4">
        <f>IFERROR(XIRR(现金流!AN80:AP80,现金流!AK80:AM80),"")</f>
        <v>5.3483507037162786E-2</v>
      </c>
    </row>
    <row r="81" spans="1:6" x14ac:dyDescent="0.15">
      <c r="A81" s="1">
        <v>42395</v>
      </c>
      <c r="B81" s="4">
        <f>IFERROR(XIRR(现金流!E81:H81,现金流!A81:D81),"")</f>
        <v>0.11899943947792052</v>
      </c>
      <c r="C81" s="4">
        <f>IFERROR(XIRR(现金流!N81:Q81,现金流!J81:M81),"")</f>
        <v>7.5729665160179149E-2</v>
      </c>
      <c r="D81" s="4">
        <f>IFERROR(XIRR(现金流!W81:Z81,现金流!S81:V81),"")</f>
        <v>0.11907419562339783</v>
      </c>
      <c r="E81" s="4">
        <f>IFERROR(XIRR(现金流!AF81:AI81,现金流!AB81:AE81),"")</f>
        <v>0.10554865002632144</v>
      </c>
      <c r="F81" s="4">
        <f>IFERROR(XIRR(现金流!AN81:AP81,现金流!AK81:AM81),"")</f>
        <v>5.3448966145515447E-2</v>
      </c>
    </row>
    <row r="82" spans="1:6" x14ac:dyDescent="0.15">
      <c r="A82" s="1">
        <v>42396</v>
      </c>
      <c r="B82" s="4">
        <f>IFERROR(XIRR(现金流!E82:H82,现金流!A82:D82),"")</f>
        <v>0.11962986588478089</v>
      </c>
      <c r="C82" s="4">
        <f>IFERROR(XIRR(现金流!N82:Q82,现金流!J82:M82),"")</f>
        <v>7.6685681939125075E-2</v>
      </c>
      <c r="D82" s="4">
        <f>IFERROR(XIRR(现金流!W82:Z82,现金流!S82:V82),"")</f>
        <v>0.12150844931602481</v>
      </c>
      <c r="E82" s="4">
        <f>IFERROR(XIRR(现金流!AF82:AI82,现金流!AB82:AE82),"")</f>
        <v>0.10551937222480776</v>
      </c>
      <c r="F82" s="4">
        <f>IFERROR(XIRR(现金流!AN82:AP82,现金流!AK82:AM82),"")</f>
        <v>5.3414264321327218E-2</v>
      </c>
    </row>
    <row r="83" spans="1:6" x14ac:dyDescent="0.15">
      <c r="A83" s="1">
        <v>42397</v>
      </c>
      <c r="B83" s="4">
        <f>IFERROR(XIRR(现金流!E83:H83,现金流!A83:D83),"")</f>
        <v>0.12026293873786925</v>
      </c>
      <c r="C83" s="4">
        <f>IFERROR(XIRR(现金流!N83:Q83,现金流!J83:M83),"")</f>
        <v>7.5895753502845789E-2</v>
      </c>
      <c r="D83" s="4">
        <f>IFERROR(XIRR(现金流!W83:Z83,现金流!S83:V83),"")</f>
        <v>0.12194165587425232</v>
      </c>
      <c r="E83" s="4">
        <f>IFERROR(XIRR(现金流!AF83:AI83,现金流!AB83:AE83),"")</f>
        <v>0.10714038014411928</v>
      </c>
      <c r="F83" s="4">
        <f>IFERROR(XIRR(现金流!AN83:AP83,现金流!AK83:AM83),"")</f>
        <v>0.11128808856010436</v>
      </c>
    </row>
    <row r="84" spans="1:6" x14ac:dyDescent="0.15">
      <c r="A84" s="1">
        <v>42398</v>
      </c>
      <c r="B84" s="4">
        <f>IFERROR(XIRR(现金流!E84:H84,现金流!A84:D84),"")</f>
        <v>0.12064728140830994</v>
      </c>
      <c r="C84" s="4">
        <f>IFERROR(XIRR(现金流!N84:Q84,现金流!J84:M84),"")</f>
        <v>7.5887116789817827E-2</v>
      </c>
      <c r="D84" s="4">
        <f>IFERROR(XIRR(现金流!W84:Z84,现金流!S84:V84),"")</f>
        <v>0.12346114516258241</v>
      </c>
      <c r="E84" s="4">
        <f>IFERROR(XIRR(现金流!AF84:AI84,现金流!AB84:AE84),"")</f>
        <v>0.10782567858695985</v>
      </c>
      <c r="F84" s="4">
        <f>IFERROR(XIRR(现金流!AN84:AP84,现金流!AK84:AM84),"")</f>
        <v>0.11231442093849184</v>
      </c>
    </row>
    <row r="85" spans="1:6" x14ac:dyDescent="0.15">
      <c r="A85" s="1">
        <v>42401</v>
      </c>
      <c r="B85" s="4">
        <f>IFERROR(XIRR(现金流!E85:H85,现金流!A85:D85),"")</f>
        <v>0.12225158810615541</v>
      </c>
      <c r="C85" s="4">
        <f>IFERROR(XIRR(现金流!N85:Q85,现金流!J85:M85),"")</f>
        <v>8.196251690387725E-2</v>
      </c>
      <c r="D85" s="4">
        <f>IFERROR(XIRR(现金流!W85:Z85,现金流!S85:V85),"")</f>
        <v>0.12999359965324403</v>
      </c>
      <c r="E85" s="4">
        <f>IFERROR(XIRR(现金流!AF85:AI85,现金流!AB85:AE85),"")</f>
        <v>0.11823946833610532</v>
      </c>
      <c r="F85" s="4">
        <f>IFERROR(XIRR(现金流!AN85:AP85,现金流!AK85:AM85),"")</f>
        <v>0.11246573328971862</v>
      </c>
    </row>
    <row r="86" spans="1:6" x14ac:dyDescent="0.15">
      <c r="A86" s="1">
        <v>42402</v>
      </c>
      <c r="B86" s="4">
        <f>IFERROR(XIRR(现金流!E86:H86,现金流!A86:D86),"")</f>
        <v>0.1237865269184113</v>
      </c>
      <c r="C86" s="4">
        <f>IFERROR(XIRR(现金流!N86:Q86,现金流!J86:M86),"")</f>
        <v>8.1677922606468223E-2</v>
      </c>
      <c r="D86" s="4">
        <f>IFERROR(XIRR(现金流!W86:Z86,现金流!S86:V86),"")</f>
        <v>0.13096895813941958</v>
      </c>
      <c r="E86" s="4">
        <f>IFERROR(XIRR(现金流!AF86:AI86,现金流!AB86:AE86),"")</f>
        <v>0.12166722416877745</v>
      </c>
      <c r="F86" s="4">
        <f>IFERROR(XIRR(现金流!AN86:AP86,现金流!AK86:AM86),"")</f>
        <v>0.11741552948951722</v>
      </c>
    </row>
    <row r="87" spans="1:6" x14ac:dyDescent="0.15">
      <c r="A87" s="1">
        <v>42403</v>
      </c>
      <c r="B87" s="4">
        <f>IFERROR(XIRR(现金流!E87:H87,现金流!A87:D87),"")</f>
        <v>0.12328930497169494</v>
      </c>
      <c r="C87" s="4">
        <f>IFERROR(XIRR(现金流!N87:Q87,现金流!J87:M87),"")</f>
        <v>8.1675317883491541E-2</v>
      </c>
      <c r="D87" s="4">
        <f>IFERROR(XIRR(现金流!W87:Z87,现金流!S87:V87),"")</f>
        <v>0.13187492489814764</v>
      </c>
      <c r="E87" s="4">
        <f>IFERROR(XIRR(现金流!AF87:AI87,现金流!AB87:AE87),"")</f>
        <v>0.12217162251472474</v>
      </c>
      <c r="F87" s="4">
        <f>IFERROR(XIRR(现金流!AN87:AP87,现金流!AK87:AM87),"")</f>
        <v>0.11790450215339662</v>
      </c>
    </row>
    <row r="88" spans="1:6" x14ac:dyDescent="0.15">
      <c r="A88" s="1">
        <v>42404</v>
      </c>
      <c r="B88" s="4">
        <f>IFERROR(XIRR(现金流!E88:H88,现金流!A88:D88),"")</f>
        <v>0.11949670910835267</v>
      </c>
      <c r="C88" s="4">
        <f>IFERROR(XIRR(现金流!N88:Q88,现金流!J88:M88),"")</f>
        <v>8.1672737002372778E-2</v>
      </c>
      <c r="D88" s="4">
        <f>IFERROR(XIRR(现金流!W88:Z88,现金流!S88:V88),"")</f>
        <v>0.12973691821098327</v>
      </c>
      <c r="E88" s="4">
        <f>IFERROR(XIRR(现金流!AF88:AI88,现金流!AB88:AE88),"")</f>
        <v>0.12144532799720767</v>
      </c>
      <c r="F88" s="4">
        <f>IFERROR(XIRR(现金流!AN88:AP88,现金流!AK88:AM88),"")</f>
        <v>0.11746832728385925</v>
      </c>
    </row>
    <row r="89" spans="1:6" x14ac:dyDescent="0.15">
      <c r="A89" s="1">
        <v>42405</v>
      </c>
      <c r="B89" s="4">
        <f>IFERROR(XIRR(现金流!E89:H89,现金流!A89:D89),"")</f>
        <v>0.11447100043296818</v>
      </c>
      <c r="C89" s="4">
        <f>IFERROR(XIRR(现金流!N89:Q89,现金流!J89:M89),"")</f>
        <v>8.049303591251375E-2</v>
      </c>
      <c r="D89" s="4">
        <f>IFERROR(XIRR(现金流!W89:Z89,现金流!S89:V89),"")</f>
        <v>0.12694022059440616</v>
      </c>
      <c r="E89" s="4">
        <f>IFERROR(XIRR(现金流!AF89:AI89,现金流!AB89:AE89),"")</f>
        <v>0.11665795445442201</v>
      </c>
      <c r="F89" s="4">
        <f>IFERROR(XIRR(现金流!AN89:AP89,现金流!AK89:AM89),"")</f>
        <v>0.10781564116477965</v>
      </c>
    </row>
    <row r="90" spans="1:6" x14ac:dyDescent="0.15">
      <c r="A90" s="1">
        <v>42415</v>
      </c>
      <c r="B90" s="4">
        <f>IFERROR(XIRR(现金流!E90:H90,现金流!A90:D90),"")</f>
        <v>0.11618199944496155</v>
      </c>
      <c r="C90" s="4">
        <f>IFERROR(XIRR(现金流!N90:Q90,现金流!J90:M90),"")</f>
        <v>8.0455937981605538E-2</v>
      </c>
      <c r="D90" s="4">
        <f>IFERROR(XIRR(现金流!W90:Z90,现金流!S90:V90),"")</f>
        <v>0.12891015410423279</v>
      </c>
      <c r="E90" s="4">
        <f>IFERROR(XIRR(现金流!AF90:AI90,现金流!AB90:AE90),"")</f>
        <v>0.1194338023662567</v>
      </c>
      <c r="F90" s="4">
        <f>IFERROR(XIRR(现金流!AN90:AP90,现金流!AK90:AM90),"")</f>
        <v>0.10704385638236999</v>
      </c>
    </row>
    <row r="91" spans="1:6" x14ac:dyDescent="0.15">
      <c r="A91" s="1">
        <v>42416</v>
      </c>
      <c r="B91" s="4">
        <f>IFERROR(XIRR(现金流!E91:H91,现金流!A91:D91),"")</f>
        <v>0.11610872149467469</v>
      </c>
      <c r="C91" s="4">
        <f>IFERROR(XIRR(现金流!N91:Q91,现金流!J91:M91),"")</f>
        <v>8.0214670300483723E-2</v>
      </c>
      <c r="D91" s="4">
        <f>IFERROR(XIRR(现金流!W91:Z91,现金流!S91:V91),"")</f>
        <v>0.12975073456764225</v>
      </c>
      <c r="E91" s="4">
        <f>IFERROR(XIRR(现金流!AF91:AI91,现金流!AB91:AE91),"")</f>
        <v>0.12185553908348082</v>
      </c>
      <c r="F91" s="4">
        <f>IFERROR(XIRR(现金流!AN91:AP91,现金流!AK91:AM91),"")</f>
        <v>0.11362636685371399</v>
      </c>
    </row>
    <row r="92" spans="1:6" x14ac:dyDescent="0.15">
      <c r="A92" s="1">
        <v>42417</v>
      </c>
      <c r="B92" s="4">
        <f>IFERROR(XIRR(现金流!E92:H92,现金流!A92:D92),"")</f>
        <v>0.11571829915046694</v>
      </c>
      <c r="C92" s="4">
        <f>IFERROR(XIRR(现金流!N92:Q92,现金流!J92:M92),"")</f>
        <v>7.7086684107780468E-2</v>
      </c>
      <c r="D92" s="4">
        <f>IFERROR(XIRR(现金流!W92:Z92,现金流!S92:V92),"")</f>
        <v>0.12984041571617125</v>
      </c>
      <c r="E92" s="4">
        <f>IFERROR(XIRR(现金流!AF92:AI92,现金流!AB92:AE92),"")</f>
        <v>0.12238120436668395</v>
      </c>
      <c r="F92" s="4">
        <f>IFERROR(XIRR(现金流!AN92:AP92,现金流!AK92:AM92),"")</f>
        <v>0.10935487151145934</v>
      </c>
    </row>
    <row r="93" spans="1:6" x14ac:dyDescent="0.15">
      <c r="A93" s="1">
        <v>42418</v>
      </c>
      <c r="B93" s="4">
        <f>IFERROR(XIRR(现金流!E93:H93,现金流!A93:D93),"")</f>
        <v>0.11717018485069275</v>
      </c>
      <c r="C93" s="4">
        <f>IFERROR(XIRR(现金流!N93:Q93,现金流!J93:M93),"")</f>
        <v>7.7882221341133137E-2</v>
      </c>
      <c r="D93" s="4">
        <f>IFERROR(XIRR(现金流!W93:Z93,现金流!S93:V93),"")</f>
        <v>0.13076232075691224</v>
      </c>
      <c r="E93" s="4">
        <f>IFERROR(XIRR(现金流!AF93:AI93,现金流!AB93:AE93),"")</f>
        <v>0.12111815810203552</v>
      </c>
      <c r="F93" s="4">
        <f>IFERROR(XIRR(现金流!AN93:AP93,现金流!AK93:AM93),"")</f>
        <v>0.11409179568290709</v>
      </c>
    </row>
    <row r="94" spans="1:6" x14ac:dyDescent="0.15">
      <c r="A94" s="1">
        <v>42419</v>
      </c>
      <c r="B94" s="4">
        <f>IFERROR(XIRR(现金流!E94:H94,现金流!A94:D94),"")</f>
        <v>0.11754432320594788</v>
      </c>
      <c r="C94" s="4">
        <f>IFERROR(XIRR(现金流!N94:Q94,现金流!J94:M94),"")</f>
        <v>7.80652791261673E-2</v>
      </c>
      <c r="D94" s="4">
        <f>IFERROR(XIRR(现金流!W94:Z94,现金流!S94:V94),"")</f>
        <v>0.13070241808891297</v>
      </c>
      <c r="E94" s="4">
        <f>IFERROR(XIRR(现金流!AF94:AI94,现金流!AB94:AE94),"")</f>
        <v>0.11870127320289611</v>
      </c>
      <c r="F94" s="4">
        <f>IFERROR(XIRR(现金流!AN94:AP94,现金流!AK94:AM94),"")</f>
        <v>8.4606209397315987E-2</v>
      </c>
    </row>
    <row r="95" spans="1:6" x14ac:dyDescent="0.15">
      <c r="A95" s="1">
        <v>42422</v>
      </c>
      <c r="B95" s="4">
        <f>IFERROR(XIRR(现金流!E95:H95,现金流!A95:D95),"")</f>
        <v>0.11861019730567932</v>
      </c>
      <c r="C95" s="4">
        <f>IFERROR(XIRR(现金流!N95:Q95,现金流!J95:M95),"")</f>
        <v>7.856998145580292E-2</v>
      </c>
      <c r="D95" s="4">
        <f>IFERROR(XIRR(现金流!W95:Z95,现金流!S95:V95),"")</f>
        <v>0.13181751370429992</v>
      </c>
      <c r="E95" s="4">
        <f>IFERROR(XIRR(现金流!AF95:AI95,现金流!AB95:AE95),"")</f>
        <v>0.11885073781013489</v>
      </c>
      <c r="F95" s="4">
        <f>IFERROR(XIRR(现金流!AN95:AP95,现金流!AK95:AM95),"")</f>
        <v>8.4713229537010201E-2</v>
      </c>
    </row>
    <row r="96" spans="1:6" x14ac:dyDescent="0.15">
      <c r="A96" s="1">
        <v>42423</v>
      </c>
      <c r="B96" s="4">
        <f>IFERROR(XIRR(现金流!E96:H96,现金流!A96:D96),"")</f>
        <v>0.11879629492759705</v>
      </c>
      <c r="C96" s="4">
        <f>IFERROR(XIRR(现金流!N96:Q96,现金流!J96:M96),"")</f>
        <v>7.8278812766075179E-2</v>
      </c>
      <c r="D96" s="4">
        <f>IFERROR(XIRR(现金流!W96:Z96,现金流!S96:V96),"")</f>
        <v>0.1320646584033966</v>
      </c>
      <c r="E96" s="4">
        <f>IFERROR(XIRR(现金流!AF96:AI96,现金流!AB96:AE96),"")</f>
        <v>0.11435801386833191</v>
      </c>
      <c r="F96" s="4">
        <f>IFERROR(XIRR(现金流!AN96:AP96,现金流!AK96:AM96),"")</f>
        <v>0.10901601910591127</v>
      </c>
    </row>
    <row r="97" spans="1:6" x14ac:dyDescent="0.15">
      <c r="A97" s="1">
        <v>42424</v>
      </c>
      <c r="B97" s="4">
        <f>IFERROR(XIRR(现金流!E97:H97,现金流!A97:D97),"")</f>
        <v>0.11885411143302915</v>
      </c>
      <c r="C97" s="4">
        <f>IFERROR(XIRR(现金流!N97:Q97,现金流!J97:M97),"")</f>
        <v>7.8320649266242992E-2</v>
      </c>
      <c r="D97" s="4">
        <f>IFERROR(XIRR(现金流!W97:Z97,现金流!S97:V97),"")</f>
        <v>0.13361701369285583</v>
      </c>
      <c r="E97" s="4">
        <f>IFERROR(XIRR(现金流!AF97:AI97,现金流!AB97:AE97),"")</f>
        <v>0.11538174748420715</v>
      </c>
      <c r="F97" s="4">
        <f>IFERROR(XIRR(现金流!AN97:AP97,现金流!AK97:AM97),"")</f>
        <v>0.1092391550540924</v>
      </c>
    </row>
    <row r="98" spans="1:6" x14ac:dyDescent="0.15">
      <c r="A98" s="1">
        <v>42425</v>
      </c>
      <c r="B98" s="4">
        <f>IFERROR(XIRR(现金流!E98:H98,现金流!A98:D98),"")</f>
        <v>0.1214360058307648</v>
      </c>
      <c r="C98" s="4">
        <f>IFERROR(XIRR(现金流!N98:Q98,现金流!J98:M98),"")</f>
        <v>8.0708488821983351E-2</v>
      </c>
      <c r="D98" s="4">
        <f>IFERROR(XIRR(现金流!W98:Z98,现金流!S98:V98),"")</f>
        <v>0.14517791867256169</v>
      </c>
      <c r="E98" s="4">
        <f>IFERROR(XIRR(现金流!AF98:AI98,现金流!AB98:AE98),"")</f>
        <v>0.11965323090553284</v>
      </c>
      <c r="F98" s="4">
        <f>IFERROR(XIRR(现金流!AN98:AP98,现金流!AK98:AM98),"")</f>
        <v>0.1152777373790741</v>
      </c>
    </row>
    <row r="99" spans="1:6" x14ac:dyDescent="0.15">
      <c r="A99" s="1">
        <v>42426</v>
      </c>
      <c r="B99" s="4">
        <f>IFERROR(XIRR(现金流!E99:H99,现金流!A99:D99),"")</f>
        <v>0.1190995275974274</v>
      </c>
      <c r="C99" s="4">
        <f>IFERROR(XIRR(现金流!N99:Q99,现金流!J99:M99),"")</f>
        <v>8.0705317854881289E-2</v>
      </c>
      <c r="D99" s="4">
        <f>IFERROR(XIRR(现金流!W99:Z99,现金流!S99:V99),"")</f>
        <v>0.14466195702552795</v>
      </c>
      <c r="E99" s="4">
        <f>IFERROR(XIRR(现金流!AF99:AI99,现金流!AB99:AE99),"")</f>
        <v>0.11810163855552672</v>
      </c>
      <c r="F99" s="4">
        <f>IFERROR(XIRR(现金流!AN99:AP99,现金流!AK99:AM99),"")</f>
        <v>0.11102061867713928</v>
      </c>
    </row>
    <row r="100" spans="1:6" x14ac:dyDescent="0.15">
      <c r="A100" s="1">
        <v>42429</v>
      </c>
      <c r="B100" s="4">
        <f>IFERROR(XIRR(现金流!E100:H100,现金流!A100:D100),"")</f>
        <v>0.1206404149532318</v>
      </c>
      <c r="C100" s="4">
        <f>IFERROR(XIRR(现金流!N100:Q100,现金流!J100:M100),"")</f>
        <v>8.2340601086616547E-2</v>
      </c>
      <c r="D100" s="4">
        <f>IFERROR(XIRR(现金流!W100:Z100,现金流!S100:V100),"")</f>
        <v>0.14916111826896669</v>
      </c>
      <c r="E100" s="4">
        <f>IFERROR(XIRR(现金流!AF100:AI100,现金流!AB100:AE100),"")</f>
        <v>0.11982674002647398</v>
      </c>
      <c r="F100" s="4">
        <f>IFERROR(XIRR(现金流!AN100:AP100,现金流!AK100:AM100),"")</f>
        <v>0.11589037775993349</v>
      </c>
    </row>
    <row r="101" spans="1:6" x14ac:dyDescent="0.15">
      <c r="A101" s="1">
        <v>42430</v>
      </c>
      <c r="B101" s="4">
        <f>IFERROR(XIRR(现金流!E101:H101,现金流!A101:D101),"")</f>
        <v>0.12011523842811583</v>
      </c>
      <c r="C101" s="4">
        <f>IFERROR(XIRR(现金流!N101:Q101,现金流!J101:M101),"")</f>
        <v>8.3311620354652421E-2</v>
      </c>
      <c r="D101" s="4">
        <f>IFERROR(XIRR(现金流!W101:Z101,现金流!S101:V101),"")</f>
        <v>0.15049172043800357</v>
      </c>
      <c r="E101" s="4">
        <f>IFERROR(XIRR(现金流!AF101:AI101,现金流!AB101:AE101),"")</f>
        <v>0.1201017916202545</v>
      </c>
      <c r="F101" s="4">
        <f>IFERROR(XIRR(现金流!AN101:AP101,现金流!AK101:AM101),"")</f>
        <v>0.11601503491401674</v>
      </c>
    </row>
    <row r="102" spans="1:6" x14ac:dyDescent="0.15">
      <c r="A102" s="1">
        <v>42431</v>
      </c>
      <c r="B102" s="4">
        <f>IFERROR(XIRR(现金流!E102:H102,现金流!A102:D102),"")</f>
        <v>0.12024082541465761</v>
      </c>
      <c r="C102" s="4">
        <f>IFERROR(XIRR(现金流!N102:Q102,现金流!J102:M102),"")</f>
        <v>8.4092149138450617E-2</v>
      </c>
      <c r="D102" s="4">
        <f>IFERROR(XIRR(现金流!W102:Z102,现金流!S102:V102),"")</f>
        <v>0.14445111155509949</v>
      </c>
      <c r="E102" s="4">
        <f>IFERROR(XIRR(现金流!AF102:AI102,现金流!AB102:AE102),"")</f>
        <v>0.11932103037834166</v>
      </c>
      <c r="F102" s="4">
        <f>IFERROR(XIRR(现金流!AN102:AP102,现金流!AK102:AM102),"")</f>
        <v>0.11974340081214904</v>
      </c>
    </row>
    <row r="103" spans="1:6" x14ac:dyDescent="0.15">
      <c r="A103" s="1">
        <v>42432</v>
      </c>
      <c r="B103" s="4">
        <f>IFERROR(XIRR(现金流!E103:H103,现金流!A103:D103),"")</f>
        <v>0.11899848580360411</v>
      </c>
      <c r="C103" s="4">
        <f>IFERROR(XIRR(现金流!N103:Q103,现金流!J103:M103),"")</f>
        <v>8.4092780947685256E-2</v>
      </c>
      <c r="D103" s="4">
        <f>IFERROR(XIRR(现金流!W103:Z103,现金流!S103:V103),"")</f>
        <v>0.1411555349826813</v>
      </c>
      <c r="E103" s="4">
        <f>IFERROR(XIRR(现金流!AF103:AI103,现金流!AB103:AE103),"")</f>
        <v>0.1181402623653412</v>
      </c>
      <c r="F103" s="4">
        <f>IFERROR(XIRR(现金流!AN103:AP103,现金流!AK103:AM103),"")</f>
        <v>0.12113113999366759</v>
      </c>
    </row>
    <row r="104" spans="1:6" x14ac:dyDescent="0.15">
      <c r="A104" s="1">
        <v>42433</v>
      </c>
      <c r="B104" s="4">
        <f>IFERROR(XIRR(现金流!E104:H104,现金流!A104:D104),"")</f>
        <v>0.11905768513679504</v>
      </c>
      <c r="C104" s="4">
        <f>IFERROR(XIRR(现金流!N104:Q104,现金流!J104:M104),"")</f>
        <v>8.4093436598777757E-2</v>
      </c>
      <c r="D104" s="4">
        <f>IFERROR(XIRR(现金流!W104:Z104,现金流!S104:V104),"")</f>
        <v>0.13976539969444277</v>
      </c>
      <c r="E104" s="4">
        <f>IFERROR(XIRR(现金流!AF104:AI104,现金流!AB104:AE104),"")</f>
        <v>0.11708757281303406</v>
      </c>
      <c r="F104" s="4">
        <f>IFERROR(XIRR(现金流!AN104:AP104,现金流!AK104:AM104),"")</f>
        <v>0.12127217650413513</v>
      </c>
    </row>
    <row r="105" spans="1:6" x14ac:dyDescent="0.15">
      <c r="A105" s="1">
        <v>42436</v>
      </c>
      <c r="B105" s="4">
        <f>IFERROR(XIRR(现金流!E105:H105,现金流!A105:D105),"")</f>
        <v>0.11780061125755309</v>
      </c>
      <c r="C105" s="4">
        <f>IFERROR(XIRR(现金流!N105:Q105,现金流!J105:M105),"")</f>
        <v>8.414470255374909E-2</v>
      </c>
      <c r="D105" s="4">
        <f>IFERROR(XIRR(现金流!W105:Z105,现金流!S105:V105),"")</f>
        <v>0.13803882002830506</v>
      </c>
      <c r="E105" s="4">
        <f>IFERROR(XIRR(现金流!AF105:AI105,现金流!AB105:AE105),"")</f>
        <v>0.1166999876499176</v>
      </c>
      <c r="F105" s="4">
        <f>IFERROR(XIRR(现金流!AN105:AP105,现金流!AK105:AM105),"")</f>
        <v>0.12170071005821229</v>
      </c>
    </row>
    <row r="106" spans="1:6" x14ac:dyDescent="0.15">
      <c r="A106" s="1">
        <v>42437</v>
      </c>
      <c r="B106" s="4">
        <f>IFERROR(XIRR(现金流!E106:H106,现金流!A106:D106),"")</f>
        <v>0.11798922419548033</v>
      </c>
      <c r="C106" s="4">
        <f>IFERROR(XIRR(现金流!N106:Q106,现金流!J106:M106),"")</f>
        <v>8.5772547125816334E-2</v>
      </c>
      <c r="D106" s="4">
        <f>IFERROR(XIRR(现金流!W106:Z106,现金流!S106:V106),"")</f>
        <v>0.13846294283866883</v>
      </c>
      <c r="E106" s="4">
        <f>IFERROR(XIRR(现金流!AF106:AI106,现金流!AB106:AE106),"")</f>
        <v>0.11790865063667297</v>
      </c>
      <c r="F106" s="4">
        <f>IFERROR(XIRR(现金流!AN106:AP106,现金流!AK106:AM106),"")</f>
        <v>0.12159128785133363</v>
      </c>
    </row>
    <row r="107" spans="1:6" x14ac:dyDescent="0.15">
      <c r="A107" s="1">
        <v>42438</v>
      </c>
      <c r="B107" s="4">
        <f>IFERROR(XIRR(现金流!E107:H107,现金流!A107:D107),"")</f>
        <v>0.11765585541725157</v>
      </c>
      <c r="C107" s="4">
        <f>IFERROR(XIRR(现金流!N107:Q107,现金流!J107:M107),"")</f>
        <v>8.9656844735145583E-2</v>
      </c>
      <c r="D107" s="4">
        <f>IFERROR(XIRR(现金流!W107:Z107,现金流!S107:V107),"")</f>
        <v>0.13817544579505922</v>
      </c>
      <c r="E107" s="4">
        <f>IFERROR(XIRR(现金流!AF107:AI107,现金流!AB107:AE107),"")</f>
        <v>0.11858827471733091</v>
      </c>
      <c r="F107" s="4">
        <f>IFERROR(XIRR(现金流!AN107:AP107,现金流!AK107:AM107),"")</f>
        <v>0.1219909965991974</v>
      </c>
    </row>
    <row r="108" spans="1:6" x14ac:dyDescent="0.15">
      <c r="A108" s="1">
        <v>42439</v>
      </c>
      <c r="B108" s="4">
        <f>IFERROR(XIRR(现金流!E108:H108,现金流!A108:D108),"")</f>
        <v>0.11876127123832703</v>
      </c>
      <c r="C108" s="4">
        <f>IFERROR(XIRR(现金流!N108:Q108,现金流!J108:M108),"")</f>
        <v>9.5170357823371868E-2</v>
      </c>
      <c r="D108" s="4">
        <f>IFERROR(XIRR(现金流!W108:Z108,现金流!S108:V108),"")</f>
        <v>0.13931635022163391</v>
      </c>
      <c r="E108" s="4">
        <f>IFERROR(XIRR(现金流!AF108:AI108,现金流!AB108:AE108),"")</f>
        <v>0.11873242259025571</v>
      </c>
      <c r="F108" s="4">
        <f>IFERROR(XIRR(现金流!AN108:AP108,现金流!AK108:AM108),"")</f>
        <v>0.12252115607261657</v>
      </c>
    </row>
    <row r="109" spans="1:6" x14ac:dyDescent="0.15">
      <c r="A109" s="1">
        <v>42440</v>
      </c>
      <c r="B109" s="4">
        <f>IFERROR(XIRR(现金流!E109:H109,现金流!A109:D109),"")</f>
        <v>0.11823083758354186</v>
      </c>
      <c r="C109" s="4">
        <f>IFERROR(XIRR(现金流!N109:Q109,现金流!J109:M109),"")</f>
        <v>9.640944600105289E-2</v>
      </c>
      <c r="D109" s="4">
        <f>IFERROR(XIRR(现金流!W109:Z109,现金流!S109:V109),"")</f>
        <v>0.13751950860023501</v>
      </c>
      <c r="E109" s="4">
        <f>IFERROR(XIRR(现金流!AF109:AI109,现金流!AB109:AE109),"")</f>
        <v>0.11860675215721128</v>
      </c>
      <c r="F109" s="4">
        <f>IFERROR(XIRR(现金流!AN109:AP109,现金流!AK109:AM109),"")</f>
        <v>0.12305477261543274</v>
      </c>
    </row>
    <row r="110" spans="1:6" x14ac:dyDescent="0.15">
      <c r="A110" s="1">
        <v>42443</v>
      </c>
      <c r="B110" s="4">
        <f>IFERROR(XIRR(现金流!E110:H110,现金流!A110:D110),"")</f>
        <v>0.11867231726646424</v>
      </c>
      <c r="C110" s="4">
        <f>IFERROR(XIRR(现金流!N110:Q110,现金流!J110:M110),"")</f>
        <v>9.7894054651260387E-2</v>
      </c>
      <c r="D110" s="4">
        <f>IFERROR(XIRR(现金流!W110:Z110,现金流!S110:V110),"")</f>
        <v>0.13649129271507263</v>
      </c>
      <c r="E110" s="4">
        <f>IFERROR(XIRR(现金流!AF110:AI110,现金流!AB110:AE110),"")</f>
        <v>0.11727148890495301</v>
      </c>
      <c r="F110" s="4">
        <f>IFERROR(XIRR(现金流!AN110:AP110,现金流!AK110:AM110),"")</f>
        <v>0.12402823567390442</v>
      </c>
    </row>
    <row r="111" spans="1:6" x14ac:dyDescent="0.15">
      <c r="A111" s="1">
        <v>42444</v>
      </c>
      <c r="B111" s="4">
        <f>IFERROR(XIRR(现金流!E111:H111,现金流!A111:D111),"")</f>
        <v>0.11800796389579771</v>
      </c>
      <c r="C111" s="4">
        <f>IFERROR(XIRR(现金流!N111:Q111,现金流!J111:M111),"")</f>
        <v>9.8271971940994268E-2</v>
      </c>
      <c r="D111" s="4">
        <f>IFERROR(XIRR(现金流!W111:Z111,现金流!S111:V111),"")</f>
        <v>0.13051095604896548</v>
      </c>
      <c r="E111" s="4">
        <f>IFERROR(XIRR(现金流!AF111:AI111,现金流!AB111:AE111),"")</f>
        <v>0.11075177788734436</v>
      </c>
      <c r="F111" s="4">
        <f>IFERROR(XIRR(现金流!AN111:AP111,现金流!AK111:AM111),"")</f>
        <v>0.11694698929786682</v>
      </c>
    </row>
    <row r="112" spans="1:6" x14ac:dyDescent="0.15">
      <c r="A112" s="1">
        <v>42445</v>
      </c>
      <c r="B112" s="4">
        <f>IFERROR(XIRR(现金流!E112:H112,现金流!A112:D112),"")</f>
        <v>0.11846293807029723</v>
      </c>
      <c r="C112" s="4">
        <f>IFERROR(XIRR(现金流!N112:Q112,现金流!J112:M112),"")</f>
        <v>9.8858386278152494E-2</v>
      </c>
      <c r="D112" s="4">
        <f>IFERROR(XIRR(现金流!W112:Z112,现金流!S112:V112),"")</f>
        <v>0.1307652175426483</v>
      </c>
      <c r="E112" s="4">
        <f>IFERROR(XIRR(现金流!AF112:AI112,现金流!AB112:AE112),"")</f>
        <v>0.11236818432807921</v>
      </c>
      <c r="F112" s="4">
        <f>IFERROR(XIRR(现金流!AN112:AP112,现金流!AK112:AM112),"")</f>
        <v>0.11901703476905823</v>
      </c>
    </row>
    <row r="113" spans="1:6" x14ac:dyDescent="0.15">
      <c r="A113" s="1">
        <v>42446</v>
      </c>
      <c r="B113" s="4">
        <f>IFERROR(XIRR(现金流!E113:H113,现金流!A113:D113),"")</f>
        <v>0.12050959467887876</v>
      </c>
      <c r="C113" s="4">
        <f>IFERROR(XIRR(现金流!N113:Q113,现金流!J113:M113),"")</f>
        <v>9.9343198537826555E-2</v>
      </c>
      <c r="D113" s="4">
        <f>IFERROR(XIRR(现金流!W113:Z113,现金流!S113:V113),"")</f>
        <v>0.13062646985054016</v>
      </c>
      <c r="E113" s="4">
        <f>IFERROR(XIRR(现金流!AF113:AI113,现金流!AB113:AE113),"")</f>
        <v>0.11536793112754823</v>
      </c>
      <c r="F113" s="4">
        <f>IFERROR(XIRR(现金流!AN113:AP113,现金流!AK113:AM113),"")</f>
        <v>0.11876960396766664</v>
      </c>
    </row>
    <row r="114" spans="1:6" x14ac:dyDescent="0.15">
      <c r="A114" s="1">
        <v>42447</v>
      </c>
      <c r="B114" s="4">
        <f>IFERROR(XIRR(现金流!E114:H114,现金流!A114:D114),"")</f>
        <v>0.12037327885627747</v>
      </c>
      <c r="C114" s="4">
        <f>IFERROR(XIRR(现金流!N114:Q114,现金流!J114:M114),"")</f>
        <v>0.10040314793586733</v>
      </c>
      <c r="D114" s="4">
        <f>IFERROR(XIRR(现金流!W114:Z114,现金流!S114:V114),"")</f>
        <v>0.12993578314781187</v>
      </c>
      <c r="E114" s="4">
        <f>IFERROR(XIRR(现金流!AF114:AI114,现金流!AB114:AE114),"")</f>
        <v>0.11372107863426209</v>
      </c>
      <c r="F114" s="4">
        <f>IFERROR(XIRR(现金流!AN114:AP114,现金流!AK114:AM114),"")</f>
        <v>0.11722397208213806</v>
      </c>
    </row>
    <row r="115" spans="1:6" x14ac:dyDescent="0.15">
      <c r="A115" s="1">
        <v>42450</v>
      </c>
      <c r="B115" s="4">
        <f>IFERROR(XIRR(现金流!E115:H115,现金流!A115:D115),"")</f>
        <v>0.12297198176383972</v>
      </c>
      <c r="C115" s="4">
        <f>IFERROR(XIRR(现金流!N115:Q115,现金流!J115:M115),"")</f>
        <v>0.10046166777610779</v>
      </c>
      <c r="D115" s="4">
        <f>IFERROR(XIRR(现金流!W115:Z115,现金流!S115:V115),"")</f>
        <v>0.13324524760246276</v>
      </c>
      <c r="E115" s="4">
        <f>IFERROR(XIRR(现金流!AF115:AI115,现金流!AB115:AE115),"")</f>
        <v>0.11745607256889343</v>
      </c>
      <c r="F115" s="4">
        <f>IFERROR(XIRR(现金流!AN115:AP115,现金流!AK115:AM115),"")</f>
        <v>0.12209941744804381</v>
      </c>
    </row>
    <row r="116" spans="1:6" x14ac:dyDescent="0.15">
      <c r="A116" s="1">
        <v>42451</v>
      </c>
      <c r="B116" s="4">
        <f>IFERROR(XIRR(现金流!E116:H116,现金流!A116:D116),"")</f>
        <v>0.12283737063407896</v>
      </c>
      <c r="C116" s="4">
        <f>IFERROR(XIRR(现金流!N116:Q116,现金流!J116:M116),"")</f>
        <v>0.1011107861995697</v>
      </c>
      <c r="D116" s="4">
        <f>IFERROR(XIRR(现金流!W116:Z116,现金流!S116:V116),"")</f>
        <v>0.1319135010242462</v>
      </c>
      <c r="E116" s="4">
        <f>IFERROR(XIRR(现金流!AF116:AI116,现金流!AB116:AE116),"")</f>
        <v>0.11648699641227722</v>
      </c>
      <c r="F116" s="4">
        <f>IFERROR(XIRR(现金流!AN116:AP116,现金流!AK116:AM116),"")</f>
        <v>0.12106475234031677</v>
      </c>
    </row>
    <row r="117" spans="1:6" x14ac:dyDescent="0.15">
      <c r="A117" s="1">
        <v>42452</v>
      </c>
      <c r="B117" s="4">
        <f>IFERROR(XIRR(现金流!E117:H117,现金流!A117:D117),"")</f>
        <v>0.12297157645225526</v>
      </c>
      <c r="C117" s="4">
        <f>IFERROR(XIRR(现金流!N117:Q117,现金流!J117:M117),"")</f>
        <v>0.10107869505882261</v>
      </c>
      <c r="D117" s="4">
        <f>IFERROR(XIRR(现金流!W117:Z117,现金流!S117:V117),"")</f>
        <v>0.13241322636604308</v>
      </c>
      <c r="E117" s="4">
        <f>IFERROR(XIRR(现金流!AF117:AI117,现金流!AB117:AE117),"")</f>
        <v>0.11551367640495303</v>
      </c>
      <c r="F117" s="4">
        <f>IFERROR(XIRR(现金流!AN117:AP117,现金流!AK117:AM117),"")</f>
        <v>0.12068660855293273</v>
      </c>
    </row>
    <row r="118" spans="1:6" x14ac:dyDescent="0.15">
      <c r="A118" s="1">
        <v>42453</v>
      </c>
      <c r="B118" s="4">
        <f>IFERROR(XIRR(现金流!E118:H118,现金流!A118:D118),"")</f>
        <v>0.12303883433341981</v>
      </c>
      <c r="C118" s="4">
        <f>IFERROR(XIRR(现金流!N118:Q118,现金流!J118:M118),"")</f>
        <v>0.10130971074104309</v>
      </c>
      <c r="D118" s="4">
        <f>IFERROR(XIRR(现金流!W118:Z118,现金流!S118:V118),"")</f>
        <v>0.1329150855541229</v>
      </c>
      <c r="E118" s="4">
        <f>IFERROR(XIRR(现金流!AF118:AI118,现金流!AB118:AE118),"")</f>
        <v>0.11551558375358584</v>
      </c>
      <c r="F118" s="4">
        <f>IFERROR(XIRR(现金流!AN118:AP118,现金流!AK118:AM118),"")</f>
        <v>0.12242950797080995</v>
      </c>
    </row>
    <row r="119" spans="1:6" x14ac:dyDescent="0.15">
      <c r="A119" s="1">
        <v>42454</v>
      </c>
      <c r="B119" s="4">
        <f>IFERROR(XIRR(现金流!E119:H119,现金流!A119:D119),"")</f>
        <v>0.12243222594261169</v>
      </c>
      <c r="C119" s="4">
        <f>IFERROR(XIRR(现金流!N119:Q119,现金流!J119:M119),"")</f>
        <v>0.10138322710990905</v>
      </c>
      <c r="D119" s="4">
        <f>IFERROR(XIRR(现金流!W119:Z119,现金流!S119:V119),"")</f>
        <v>0.13253769278526303</v>
      </c>
      <c r="E119" s="4">
        <f>IFERROR(XIRR(现金流!AF119:AI119,现金流!AB119:AE119),"")</f>
        <v>0.1162203848361969</v>
      </c>
      <c r="F119" s="4">
        <f>IFERROR(XIRR(现金流!AN119:AP119,现金流!AK119:AM119),"")</f>
        <v>0.12325249314308168</v>
      </c>
    </row>
    <row r="120" spans="1:6" x14ac:dyDescent="0.15">
      <c r="A120" s="1">
        <v>42457</v>
      </c>
      <c r="B120" s="4">
        <f>IFERROR(XIRR(现金流!E120:H120,现金流!A120:D120),"")</f>
        <v>0.12297165989875794</v>
      </c>
      <c r="C120" s="4">
        <f>IFERROR(XIRR(现金流!N120:Q120,现金流!J120:M120),"")</f>
        <v>0.10171095728874208</v>
      </c>
      <c r="D120" s="4">
        <f>IFERROR(XIRR(现金流!W120:Z120,现金流!S120:V120),"")</f>
        <v>0.13349141478538515</v>
      </c>
      <c r="E120" s="4">
        <f>IFERROR(XIRR(现金流!AF120:AI120,现金流!AB120:AE120),"")</f>
        <v>0.11680194735527036</v>
      </c>
      <c r="F120" s="4">
        <f>IFERROR(XIRR(现金流!AN120:AP120,现金流!AK120:AM120),"")</f>
        <v>0.12359845042228698</v>
      </c>
    </row>
    <row r="121" spans="1:6" x14ac:dyDescent="0.15">
      <c r="A121" s="1">
        <v>42458</v>
      </c>
      <c r="B121" s="4">
        <f>IFERROR(XIRR(现金流!E121:H121,现金流!A121:D121),"")</f>
        <v>0.12392181754112244</v>
      </c>
      <c r="C121" s="4">
        <f>IFERROR(XIRR(现金流!N121:Q121,现金流!J121:M121),"")</f>
        <v>0.11408658623695375</v>
      </c>
      <c r="D121" s="4">
        <f>IFERROR(XIRR(现金流!W121:Z121,现金流!S121:V121),"")</f>
        <v>0.13773232102394106</v>
      </c>
      <c r="E121" s="4">
        <f>IFERROR(XIRR(现金流!AF121:AI121,现金流!AB121:AE121),"")</f>
        <v>0.11709365248680115</v>
      </c>
      <c r="F121" s="4">
        <f>IFERROR(XIRR(现金流!AN121:AP121,现金流!AK121:AM121),"")</f>
        <v>0.12376043200492859</v>
      </c>
    </row>
    <row r="122" spans="1:6" x14ac:dyDescent="0.15">
      <c r="A122" s="1">
        <v>42459</v>
      </c>
      <c r="B122" s="4">
        <f>IFERROR(XIRR(现金流!E122:H122,现金流!A122:D122),"")</f>
        <v>0.12385523915290833</v>
      </c>
      <c r="C122" s="4">
        <f>IFERROR(XIRR(现金流!N122:Q122,现金流!J122:M122),"")</f>
        <v>0.10872146487236023</v>
      </c>
      <c r="D122" s="4">
        <f>IFERROR(XIRR(现金流!W122:Z122,现金流!S122:V122),"")</f>
        <v>0.1394802749156952</v>
      </c>
      <c r="E122" s="4">
        <f>IFERROR(XIRR(现金流!AF122:AI122,现金流!AB122:AE122),"")</f>
        <v>0.11710131764411927</v>
      </c>
      <c r="F122" s="4">
        <f>IFERROR(XIRR(现金流!AN122:AP122,现金流!AK122:AM122),"")</f>
        <v>0.12392352223396302</v>
      </c>
    </row>
    <row r="123" spans="1:6" x14ac:dyDescent="0.15">
      <c r="A123" s="1">
        <v>42460</v>
      </c>
      <c r="B123" s="4">
        <f>IFERROR(XIRR(现金流!E123:H123,现金流!A123:D123),"")</f>
        <v>0.12412909865379332</v>
      </c>
      <c r="C123" s="4">
        <f>IFERROR(XIRR(现金流!N123:Q123,现金流!J123:M123),"")</f>
        <v>0.10875126719474792</v>
      </c>
      <c r="D123" s="4">
        <f>IFERROR(XIRR(现金流!W123:Z123,现金流!S123:V123),"")</f>
        <v>0.1400889813899994</v>
      </c>
      <c r="E123" s="4">
        <f>IFERROR(XIRR(现金流!AF123:AI123,现金流!AB123:AE123),"")</f>
        <v>0.11710914969444278</v>
      </c>
      <c r="F123" s="4">
        <f>IFERROR(XIRR(现金流!AN123:AP123,现金流!AK123:AM123),"")</f>
        <v>0.12395178675651553</v>
      </c>
    </row>
    <row r="124" spans="1:6" x14ac:dyDescent="0.15">
      <c r="A124" s="1">
        <v>42461</v>
      </c>
      <c r="B124" s="4">
        <f>IFERROR(XIRR(现金流!E124:H124,现金流!A124:D124),"")</f>
        <v>0.12693774104118347</v>
      </c>
      <c r="C124" s="4">
        <f>IFERROR(XIRR(现金流!N124:Q124,现金流!J124:M124),"")</f>
        <v>0.11041286587715149</v>
      </c>
      <c r="D124" s="4">
        <f>IFERROR(XIRR(现金流!W124:Z124,现金流!S124:V124),"")</f>
        <v>0.14792404770851139</v>
      </c>
      <c r="E124" s="4">
        <f>IFERROR(XIRR(现金流!AF124:AI124,现金流!AB124:AE124),"")</f>
        <v>0.11798142790794372</v>
      </c>
      <c r="F124" s="4">
        <f>IFERROR(XIRR(现金流!AN124:AP124,现金流!AK124:AM124),"")</f>
        <v>0.12479891180992125</v>
      </c>
    </row>
    <row r="125" spans="1:6" x14ac:dyDescent="0.15">
      <c r="A125" s="1">
        <v>42465</v>
      </c>
      <c r="B125" s="4">
        <f>IFERROR(XIRR(现金流!E125:H125,现金流!A125:D125),"")</f>
        <v>0.12980018258094791</v>
      </c>
      <c r="C125" s="4">
        <f>IFERROR(XIRR(现金流!N125:Q125,现金流!J125:M125),"")</f>
        <v>0.11384319663047793</v>
      </c>
      <c r="D125" s="4">
        <f>IFERROR(XIRR(现金流!W125:Z125,现金流!S125:V125),"")</f>
        <v>0.15090480446815493</v>
      </c>
      <c r="E125" s="4">
        <f>IFERROR(XIRR(现金流!AF125:AI125,现金流!AB125:AE125),"")</f>
        <v>0.11978085637092589</v>
      </c>
      <c r="F125" s="4">
        <f>IFERROR(XIRR(现金流!AN125:AP125,现金流!AK125:AM125),"")</f>
        <v>0.12603215575218202</v>
      </c>
    </row>
    <row r="126" spans="1:6" x14ac:dyDescent="0.15">
      <c r="A126" s="1">
        <v>42466</v>
      </c>
      <c r="B126" s="4">
        <f>IFERROR(XIRR(现金流!E126:H126,现金流!A126:D126),"")</f>
        <v>0.13078514933586122</v>
      </c>
      <c r="C126" s="4">
        <f>IFERROR(XIRR(现金流!N126:Q126,现金流!J126:M126),"")</f>
        <v>0.11610077023506166</v>
      </c>
      <c r="D126" s="4">
        <f>IFERROR(XIRR(现金流!W126:Z126,现金流!S126:V126),"")</f>
        <v>0.15104302763938904</v>
      </c>
      <c r="E126" s="4">
        <f>IFERROR(XIRR(现金流!AF126:AI126,现金流!AB126:AE126),"")</f>
        <v>0.11891762614250184</v>
      </c>
      <c r="F126" s="4">
        <f>IFERROR(XIRR(现金流!AN126:AP126,现金流!AK126:AM126),"")</f>
        <v>0.12537439465522765</v>
      </c>
    </row>
    <row r="127" spans="1:6" x14ac:dyDescent="0.15">
      <c r="A127" s="1">
        <v>42467</v>
      </c>
      <c r="B127" s="4">
        <f>IFERROR(XIRR(现金流!E127:H127,现金流!A127:D127),"")</f>
        <v>0.13016729950904848</v>
      </c>
      <c r="C127" s="4">
        <f>IFERROR(XIRR(现金流!N127:Q127,现金流!J127:M127),"")</f>
        <v>0.11815341114997863</v>
      </c>
      <c r="D127" s="4">
        <f>IFERROR(XIRR(现金流!W127:Z127,现金流!S127:V127),"")</f>
        <v>0.14627538323402409</v>
      </c>
      <c r="E127" s="4">
        <f>IFERROR(XIRR(现金流!AF127:AI127,现金流!AB127:AE127),"")</f>
        <v>0.11658242344856262</v>
      </c>
      <c r="F127" s="4">
        <f>IFERROR(XIRR(现金流!AN127:AP127,现金流!AK127:AM127),"")</f>
        <v>0.12277186512947083</v>
      </c>
    </row>
    <row r="128" spans="1:6" x14ac:dyDescent="0.15">
      <c r="A128" s="1">
        <v>42468</v>
      </c>
      <c r="B128" s="4">
        <f>IFERROR(XIRR(现金流!E128:H128,现金流!A128:D128),"")</f>
        <v>0.12663046717643736</v>
      </c>
      <c r="C128" s="4">
        <f>IFERROR(XIRR(现金流!N128:Q128,现金流!J128:M128),"")</f>
        <v>0.11724160313606263</v>
      </c>
      <c r="D128" s="4">
        <f>IFERROR(XIRR(现金流!W128:Z128,现金流!S128:V128),"")</f>
        <v>0.14480711817741396</v>
      </c>
      <c r="E128" s="4">
        <f>IFERROR(XIRR(现金流!AF128:AI128,现金流!AB128:AE128),"")</f>
        <v>0.11248498558998107</v>
      </c>
      <c r="F128" s="4">
        <f>IFERROR(XIRR(现金流!AN128:AP128,现金流!AK128:AM128),"")</f>
        <v>0.12044180035591126</v>
      </c>
    </row>
    <row r="129" spans="1:6" x14ac:dyDescent="0.15">
      <c r="A129" s="1">
        <v>42471</v>
      </c>
      <c r="B129" s="4">
        <f>IFERROR(XIRR(现金流!E129:H129,现金流!A129:D129),"")</f>
        <v>0.12838832736015318</v>
      </c>
      <c r="C129" s="4">
        <f>IFERROR(XIRR(现金流!N129:Q129,现金流!J129:M129),"")</f>
        <v>0.11877191662788392</v>
      </c>
      <c r="D129" s="4">
        <f>IFERROR(XIRR(现金流!W129:Z129,现金流!S129:V129),"")</f>
        <v>0.14519333243370056</v>
      </c>
      <c r="E129" s="4">
        <f>IFERROR(XIRR(现金流!AF129:AI129,现金流!AB129:AE129),"")</f>
        <v>0.11350162625312807</v>
      </c>
      <c r="F129" s="4">
        <f>IFERROR(XIRR(现金流!AN129:AP129,现金流!AK129:AM129),"")</f>
        <v>0.12078106999397276</v>
      </c>
    </row>
    <row r="130" spans="1:6" x14ac:dyDescent="0.15">
      <c r="A130" s="1">
        <v>42472</v>
      </c>
      <c r="B130" s="4">
        <f>IFERROR(XIRR(现金流!E130:H130,现金流!A130:D130),"")</f>
        <v>0.12846612334251406</v>
      </c>
      <c r="C130" s="4">
        <f>IFERROR(XIRR(现金流!N130:Q130,现金流!J130:M130),"")</f>
        <v>0.11853227019309998</v>
      </c>
      <c r="D130" s="4">
        <f>IFERROR(XIRR(现金流!W130:Z130,现金流!S130:V130),"")</f>
        <v>0.14795351624488834</v>
      </c>
      <c r="E130" s="4">
        <f>IFERROR(XIRR(现金流!AF130:AI130,现金流!AB130:AE130),"")</f>
        <v>0.11424139142036441</v>
      </c>
      <c r="F130" s="4">
        <f>IFERROR(XIRR(现金流!AN130:AP130,现金流!AK130:AM130),"")</f>
        <v>0.12459707856178284</v>
      </c>
    </row>
    <row r="131" spans="1:6" x14ac:dyDescent="0.15">
      <c r="A131" s="1">
        <v>42473</v>
      </c>
      <c r="B131" s="4">
        <f>IFERROR(XIRR(现金流!E131:H131,现金流!A131:D131),"")</f>
        <v>0.12938504815101629</v>
      </c>
      <c r="C131" s="4">
        <f>IFERROR(XIRR(现金流!N131:Q131,现金流!J131:M131),"")</f>
        <v>0.11919712424278261</v>
      </c>
      <c r="D131" s="4">
        <f>IFERROR(XIRR(现金流!W131:Z131,现金流!S131:V131),"")</f>
        <v>0.14877113699913028</v>
      </c>
      <c r="E131" s="4">
        <f>IFERROR(XIRR(现金流!AF131:AI131,现金流!AB131:AE131),"")</f>
        <v>0.11394398808479311</v>
      </c>
      <c r="F131" s="4">
        <f>IFERROR(XIRR(现金流!AN131:AP131,现金流!AK131:AM131),"")</f>
        <v>0.12378246188163758</v>
      </c>
    </row>
    <row r="132" spans="1:6" x14ac:dyDescent="0.15">
      <c r="A132" s="1">
        <v>42474</v>
      </c>
      <c r="B132" s="4">
        <f>IFERROR(XIRR(现金流!E132:H132,现金流!A132:D132),"")</f>
        <v>0.13136560320854188</v>
      </c>
      <c r="C132" s="4">
        <f>IFERROR(XIRR(现金流!N132:Q132,现金流!J132:M132),"")</f>
        <v>0.11918390393257142</v>
      </c>
      <c r="D132" s="4">
        <f>IFERROR(XIRR(现金流!W132:Z132,现金流!S132:V132),"")</f>
        <v>0.14916475415229802</v>
      </c>
      <c r="E132" s="4">
        <f>IFERROR(XIRR(现金流!AF132:AI132,现金流!AB132:AE132),"")</f>
        <v>0.11528943181037904</v>
      </c>
      <c r="F132" s="4">
        <f>IFERROR(XIRR(现金流!AN132:AP132,现金流!AK132:AM132),"")</f>
        <v>0.12395512461662292</v>
      </c>
    </row>
    <row r="133" spans="1:6" x14ac:dyDescent="0.15">
      <c r="A133" s="1">
        <v>42475</v>
      </c>
      <c r="B133" s="4">
        <f>IFERROR(XIRR(现金流!E133:H133,现金流!A133:D133),"")</f>
        <v>0.13123622536659238</v>
      </c>
      <c r="C133" s="4">
        <f>IFERROR(XIRR(现金流!N133:Q133,现金流!J133:M133),"")</f>
        <v>0.11883041262626645</v>
      </c>
      <c r="D133" s="4">
        <f>IFERROR(XIRR(现金流!W133:Z133,现金流!S133:V133),"")</f>
        <v>0.14938848614692687</v>
      </c>
      <c r="E133" s="4">
        <f>IFERROR(XIRR(现金流!AF133:AI133,现金流!AB133:AE133),"")</f>
        <v>0.11544385552406311</v>
      </c>
      <c r="F133" s="4">
        <f>IFERROR(XIRR(现金流!AN133:AP133,现金流!AK133:AM133),"")</f>
        <v>0.12455564141273498</v>
      </c>
    </row>
    <row r="134" spans="1:6" x14ac:dyDescent="0.15">
      <c r="A134" s="1">
        <v>42478</v>
      </c>
      <c r="B134" s="4">
        <f>IFERROR(XIRR(现金流!E134:H134,现金流!A134:D134),"")</f>
        <v>0.13233706355094907</v>
      </c>
      <c r="C134" s="4">
        <f>IFERROR(XIRR(现金流!N134:Q134,现金流!J134:M134),"")</f>
        <v>0.11941596865653989</v>
      </c>
      <c r="D134" s="4">
        <f>IFERROR(XIRR(现金流!W134:Z134,现金流!S134:V134),"")</f>
        <v>0.15179380774497994</v>
      </c>
      <c r="E134" s="4">
        <f>IFERROR(XIRR(现金流!AF134:AI134,现金流!AB134:AE134),"")</f>
        <v>0.11773942112922667</v>
      </c>
      <c r="F134" s="4">
        <f>IFERROR(XIRR(现金流!AN134:AP134,现金流!AK134:AM134),"")</f>
        <v>0.12739251255989073</v>
      </c>
    </row>
    <row r="135" spans="1:6" x14ac:dyDescent="0.15">
      <c r="A135" s="1">
        <v>42479</v>
      </c>
      <c r="B135" s="4">
        <f>IFERROR(XIRR(现金流!E135:H135,现金流!A135:D135),"")</f>
        <v>0.13206595778465272</v>
      </c>
      <c r="C135" s="4">
        <f>IFERROR(XIRR(现金流!N135:Q135,现金流!J135:M135),"")</f>
        <v>0.11940316557884215</v>
      </c>
      <c r="D135" s="4">
        <f>IFERROR(XIRR(现金流!W135:Z135,现金流!S135:V135),"")</f>
        <v>0.1502926051616669</v>
      </c>
      <c r="E135" s="4">
        <f>IFERROR(XIRR(现金流!AF135:AI135,现金流!AB135:AE135),"")</f>
        <v>0.11759974360466005</v>
      </c>
      <c r="F135" s="4">
        <f>IFERROR(XIRR(现金流!AN135:AP135,现金流!AK135:AM135),"")</f>
        <v>0.12815986275672916</v>
      </c>
    </row>
    <row r="136" spans="1:6" x14ac:dyDescent="0.15">
      <c r="A136" s="1">
        <v>42480</v>
      </c>
      <c r="B136" s="4">
        <f>IFERROR(XIRR(现金流!E136:H136,现金流!A136:D136),"")</f>
        <v>0.13307757973670961</v>
      </c>
      <c r="C136" s="4">
        <f>IFERROR(XIRR(现金流!N136:Q136,现金流!J136:M136),"")</f>
        <v>0.11950458884239198</v>
      </c>
      <c r="D136" s="4">
        <f>IFERROR(XIRR(现金流!W136:Z136,现金流!S136:V136),"")</f>
        <v>0.14991498589515692</v>
      </c>
      <c r="E136" s="4">
        <f>IFERROR(XIRR(现金流!AF136:AI136,现金流!AB136:AE136),"")</f>
        <v>0.11945489048957825</v>
      </c>
      <c r="F136" s="4">
        <f>IFERROR(XIRR(现金流!AN136:AP136,现金流!AK136:AM136),"")</f>
        <v>0.12980650067329408</v>
      </c>
    </row>
    <row r="137" spans="1:6" x14ac:dyDescent="0.15">
      <c r="A137" s="1">
        <v>42481</v>
      </c>
      <c r="B137" s="4">
        <f>IFERROR(XIRR(现金流!E137:H137,现金流!A137:D137),"")</f>
        <v>0.13273494839668276</v>
      </c>
      <c r="C137" s="4">
        <f>IFERROR(XIRR(现金流!N137:Q137,现金流!J137:M137),"")</f>
        <v>0.12006407380104064</v>
      </c>
      <c r="D137" s="4">
        <f>IFERROR(XIRR(现金流!W137:Z137,现金流!S137:V137),"")</f>
        <v>0.15196700692176821</v>
      </c>
      <c r="E137" s="4">
        <f>IFERROR(XIRR(现金流!AF137:AI137,现金流!AB137:AE137),"")</f>
        <v>0.12179256081581114</v>
      </c>
      <c r="F137" s="4">
        <f>IFERROR(XIRR(现金流!AN137:AP137,现金流!AK137:AM137),"")</f>
        <v>0.13000445961952214</v>
      </c>
    </row>
    <row r="138" spans="1:6" x14ac:dyDescent="0.15">
      <c r="A138" s="1">
        <v>42482</v>
      </c>
      <c r="B138" s="4">
        <f>IFERROR(XIRR(现金流!E138:H138,现金流!A138:D138),"")</f>
        <v>0.13382344841957092</v>
      </c>
      <c r="C138" s="4">
        <f>IFERROR(XIRR(现金流!N138:Q138,现金流!J138:M138),"")</f>
        <v>0.12022408843040466</v>
      </c>
      <c r="D138" s="4">
        <f>IFERROR(XIRR(现金流!W138:Z138,现金流!S138:V138),"")</f>
        <v>0.15438490509986882</v>
      </c>
      <c r="E138" s="4">
        <f>IFERROR(XIRR(现金流!AF138:AI138,现金流!AB138:AE138),"")</f>
        <v>0.12477893233299256</v>
      </c>
      <c r="F138" s="4">
        <f>IFERROR(XIRR(现金流!AN138:AP138,现金流!AK138:AM138),"")</f>
        <v>0.13123142123222351</v>
      </c>
    </row>
    <row r="139" spans="1:6" x14ac:dyDescent="0.15">
      <c r="A139" s="1">
        <v>42485</v>
      </c>
      <c r="B139" s="4">
        <f>IFERROR(XIRR(现金流!E139:H139,现金流!A139:D139),"")</f>
        <v>0.1341592848300934</v>
      </c>
      <c r="C139" s="4">
        <f>IFERROR(XIRR(现金流!N139:Q139,现金流!J139:M139),"")</f>
        <v>0.12053419947624205</v>
      </c>
      <c r="D139" s="4">
        <f>IFERROR(XIRR(现金流!W139:Z139,现金流!S139:V139),"")</f>
        <v>0.15281596779823306</v>
      </c>
      <c r="E139" s="4">
        <f>IFERROR(XIRR(现金流!AF139:AI139,现金流!AB139:AE139),"")</f>
        <v>0.1263161718845367</v>
      </c>
      <c r="F139" s="4">
        <f>IFERROR(XIRR(现金流!AN139:AP139,现金流!AK139:AM139),"")</f>
        <v>0.13140407204627993</v>
      </c>
    </row>
    <row r="140" spans="1:6" x14ac:dyDescent="0.15">
      <c r="A140" s="1">
        <v>42486</v>
      </c>
      <c r="B140" s="4">
        <f>IFERROR(XIRR(现金流!E140:H140,现金流!A140:D140),"")</f>
        <v>0.13395950198173523</v>
      </c>
      <c r="C140" s="4">
        <f>IFERROR(XIRR(现金流!N140:Q140,现金流!J140:M140),"")</f>
        <v>0.12058053612709044</v>
      </c>
      <c r="D140" s="4">
        <f>IFERROR(XIRR(现金流!W140:Z140,现金流!S140:V140),"")</f>
        <v>0.15103484988212584</v>
      </c>
      <c r="E140" s="4">
        <f>IFERROR(XIRR(现金流!AF140:AI140,现金流!AB140:AE140),"")</f>
        <v>0.12540976405143742</v>
      </c>
      <c r="F140" s="4">
        <f>IFERROR(XIRR(现金流!AN140:AP140,现金流!AK140:AM140),"")</f>
        <v>0.13205824494361876</v>
      </c>
    </row>
    <row r="141" spans="1:6" x14ac:dyDescent="0.15">
      <c r="A141" s="1">
        <v>42487</v>
      </c>
      <c r="B141" s="4">
        <f>IFERROR(XIRR(现金流!E141:H141,现金流!A141:D141),"")</f>
        <v>0.13361511826515202</v>
      </c>
      <c r="C141" s="4">
        <f>IFERROR(XIRR(现金流!N141:Q141,现金流!J141:M141),"")</f>
        <v>0.11999260783195492</v>
      </c>
      <c r="D141" s="4">
        <f>IFERROR(XIRR(现金流!W141:Z141,现金流!S141:V141),"")</f>
        <v>0.14873129725456244</v>
      </c>
      <c r="E141" s="4">
        <f>IFERROR(XIRR(现金流!AF141:AI141,现金流!AB141:AE141),"")</f>
        <v>0.1235468566417694</v>
      </c>
      <c r="F141" s="4">
        <f>IFERROR(XIRR(现金流!AN141:AP141,现金流!AK141:AM141),"")</f>
        <v>0.13182052969932553</v>
      </c>
    </row>
    <row r="142" spans="1:6" x14ac:dyDescent="0.15">
      <c r="A142" s="1">
        <v>42488</v>
      </c>
      <c r="B142" s="4">
        <f>IFERROR(XIRR(现金流!E142:H142,现金流!A142:D142),"")</f>
        <v>0.13435394167900083</v>
      </c>
      <c r="C142" s="4">
        <f>IFERROR(XIRR(现金流!N142:Q142,现金流!J142:M142),"")</f>
        <v>0.1198077857494354</v>
      </c>
      <c r="D142" s="4">
        <f>IFERROR(XIRR(现金流!W142:Z142,现金流!S142:V142),"")</f>
        <v>0.14887284636497503</v>
      </c>
      <c r="E142" s="4">
        <f>IFERROR(XIRR(现金流!AF142:AI142,现金流!AB142:AE142),"")</f>
        <v>0.12358227372169495</v>
      </c>
      <c r="F142" s="4">
        <f>IFERROR(XIRR(现金流!AN142:AP142,现金流!AK142:AM142),"")</f>
        <v>0.13188121914863588</v>
      </c>
    </row>
    <row r="143" spans="1:6" x14ac:dyDescent="0.15">
      <c r="A143" s="1">
        <v>42489</v>
      </c>
      <c r="B143" s="4">
        <f>IFERROR(XIRR(现金流!E143:H143,现金流!A143:D143),"")</f>
        <v>0.13524119257926942</v>
      </c>
      <c r="C143" s="4">
        <f>IFERROR(XIRR(现金流!N143:Q143,现金流!J143:M143),"")</f>
        <v>0.11991128325462339</v>
      </c>
      <c r="D143" s="4">
        <f>IFERROR(XIRR(现金流!W143:Z143,现金流!S143:V143),"")</f>
        <v>0.15015477538108823</v>
      </c>
      <c r="E143" s="4">
        <f>IFERROR(XIRR(现金流!AF143:AI143,现金流!AB143:AE143),"")</f>
        <v>0.12313941121101379</v>
      </c>
      <c r="F143" s="4">
        <f>IFERROR(XIRR(现金流!AN143:AP143,现金流!AK143:AM143),"")</f>
        <v>0.13224325776100157</v>
      </c>
    </row>
    <row r="144" spans="1:6" x14ac:dyDescent="0.15">
      <c r="A144" s="1">
        <v>42493</v>
      </c>
      <c r="B144" s="4">
        <f>IFERROR(XIRR(现金流!E144:H144,现金流!A144:D144),"")</f>
        <v>0.13736364245414734</v>
      </c>
      <c r="C144" s="4">
        <f>IFERROR(XIRR(现金流!N144:Q144,现金流!J144:M144),"")</f>
        <v>0.11998023390769957</v>
      </c>
      <c r="D144" s="4">
        <f>IFERROR(XIRR(现金流!W144:Z144,现金流!S144:V144),"")</f>
        <v>0.15126923918724061</v>
      </c>
      <c r="E144" s="4">
        <f>IFERROR(XIRR(现金流!AF144:AI144,现金流!AB144:AE144),"")</f>
        <v>0.12392756342887878</v>
      </c>
      <c r="F144" s="4">
        <f>IFERROR(XIRR(现金流!AN144:AP144,现金流!AK144:AM144),"")</f>
        <v>0.1341770112514496</v>
      </c>
    </row>
    <row r="145" spans="1:6" x14ac:dyDescent="0.15">
      <c r="A145" s="1">
        <v>42494</v>
      </c>
      <c r="B145" s="4">
        <f>IFERROR(XIRR(现金流!E145:H145,现金流!A145:D145),"")</f>
        <v>0.13826729655265813</v>
      </c>
      <c r="C145" s="4">
        <f>IFERROR(XIRR(现金流!N145:Q145,现金流!J145:M145),"")</f>
        <v>0.12008484005928041</v>
      </c>
      <c r="D145" s="4">
        <f>IFERROR(XIRR(现金流!W145:Z145,现金流!S145:V145),"")</f>
        <v>0.15150644183158876</v>
      </c>
      <c r="E145" s="4">
        <f>IFERROR(XIRR(现金流!AF145:AI145,现金流!AB145:AE145),"")</f>
        <v>0.12412868142127989</v>
      </c>
      <c r="F145" s="4">
        <f>IFERROR(XIRR(现金流!AN145:AP145,现金流!AK145:AM145),"")</f>
        <v>0.13378793597221372</v>
      </c>
    </row>
    <row r="146" spans="1:6" x14ac:dyDescent="0.15">
      <c r="A146" s="1">
        <v>42495</v>
      </c>
      <c r="B146" s="4">
        <f>IFERROR(XIRR(现金流!E146:H146,现金流!A146:D146),"")</f>
        <v>0.13821651339530946</v>
      </c>
      <c r="C146" s="4">
        <f>IFERROR(XIRR(现金流!N146:Q146,现金流!J146:M146),"")</f>
        <v>0.11960850358009337</v>
      </c>
      <c r="D146" s="4">
        <f>IFERROR(XIRR(现金流!W146:Z146,现金流!S146:V146),"")</f>
        <v>0.15236749053001403</v>
      </c>
      <c r="E146" s="4">
        <f>IFERROR(XIRR(现金流!AF146:AI146,现金流!AB146:AE146),"")</f>
        <v>0.1243314802646637</v>
      </c>
      <c r="F146" s="4">
        <f>IFERROR(XIRR(现金流!AN146:AP146,现金流!AK146:AM146),"")</f>
        <v>0.13385784029960635</v>
      </c>
    </row>
    <row r="147" spans="1:6" x14ac:dyDescent="0.15">
      <c r="A147" s="1">
        <v>42496</v>
      </c>
      <c r="B147" s="4">
        <f>IFERROR(XIRR(现金流!E147:H147,现金流!A147:D147),"")</f>
        <v>0.13787080645561217</v>
      </c>
      <c r="C147" s="4">
        <f>IFERROR(XIRR(现金流!N147:Q147,现金流!J147:M147),"")</f>
        <v>0.12017852663993833</v>
      </c>
      <c r="D147" s="4">
        <f>IFERROR(XIRR(现金流!W147:Z147,现金流!S147:V147),"")</f>
        <v>0.15171659588813785</v>
      </c>
      <c r="E147" s="4">
        <f>IFERROR(XIRR(现金流!AF147:AI147,现金流!AB147:AE147),"")</f>
        <v>0.12191910147666932</v>
      </c>
      <c r="F147" s="4">
        <f>IFERROR(XIRR(现金流!AN147:AP147,现金流!AK147:AM147),"")</f>
        <v>0.13131095767021175</v>
      </c>
    </row>
    <row r="148" spans="1:6" x14ac:dyDescent="0.15">
      <c r="A148" s="1">
        <v>42499</v>
      </c>
      <c r="B148" s="4">
        <f>IFERROR(XIRR(现金流!E148:H148,现金流!A148:D148),"")</f>
        <v>0.13979303240776059</v>
      </c>
      <c r="C148" s="4">
        <f>IFERROR(XIRR(现金流!N148:Q148,现金流!J148:M148),"")</f>
        <v>0.12160865664482115</v>
      </c>
      <c r="D148" s="4">
        <f>IFERROR(XIRR(现金流!W148:Z148,现金流!S148:V148),"")</f>
        <v>0.15450449585914616</v>
      </c>
      <c r="E148" s="4">
        <f>IFERROR(XIRR(现金流!AF148:AI148,现金流!AB148:AE148),"")</f>
        <v>0.12615557312965392</v>
      </c>
      <c r="F148" s="4">
        <f>IFERROR(XIRR(现金流!AN148:AP148,现金流!AK148:AM148),"")</f>
        <v>0.13461173176765445</v>
      </c>
    </row>
    <row r="149" spans="1:6" x14ac:dyDescent="0.15">
      <c r="A149" s="1">
        <v>42500</v>
      </c>
      <c r="B149" s="4">
        <f>IFERROR(XIRR(现金流!E149:H149,现金流!A149:D149),"")</f>
        <v>0.13996743559837341</v>
      </c>
      <c r="C149" s="4">
        <f>IFERROR(XIRR(现金流!N149:Q149,现金流!J149:M149),"")</f>
        <v>0.12101232409477233</v>
      </c>
      <c r="D149" s="4">
        <f>IFERROR(XIRR(现金流!W149:Z149,现金流!S149:V149),"")</f>
        <v>0.15448109507560737</v>
      </c>
      <c r="E149" s="4">
        <f>IFERROR(XIRR(现金流!AF149:AI149,现金流!AB149:AE149),"")</f>
        <v>0.12687144875526432</v>
      </c>
      <c r="F149" s="4">
        <f>IFERROR(XIRR(现金流!AN149:AP149,现金流!AK149:AM149),"")</f>
        <v>0.13484306931495668</v>
      </c>
    </row>
    <row r="150" spans="1:6" x14ac:dyDescent="0.15">
      <c r="A150" s="1">
        <v>42501</v>
      </c>
      <c r="B150" s="4">
        <f>IFERROR(XIRR(现金流!E150:H150,现金流!A150:D150),"")</f>
        <v>0.13984423279762268</v>
      </c>
      <c r="C150" s="4">
        <f>IFERROR(XIRR(现金流!N150:Q150,现金流!J150:M150),"")</f>
        <v>0.12129583954811099</v>
      </c>
      <c r="D150" s="4">
        <f>IFERROR(XIRR(现金流!W150:Z150,现金流!S150:V150),"")</f>
        <v>0.15463836789131169</v>
      </c>
      <c r="E150" s="4">
        <f>IFERROR(XIRR(现金流!AF150:AI150,现金流!AB150:AE150),"")</f>
        <v>0.12692324519157408</v>
      </c>
      <c r="F150" s="4">
        <f>IFERROR(XIRR(现金流!AN150:AP150,现金流!AK150:AM150),"")</f>
        <v>0.13413410782814031</v>
      </c>
    </row>
    <row r="151" spans="1:6" x14ac:dyDescent="0.15">
      <c r="A151" s="1">
        <v>42502</v>
      </c>
      <c r="B151" s="4">
        <f>IFERROR(XIRR(现金流!E151:H151,现金流!A151:D151),"")</f>
        <v>0.14031805396080019</v>
      </c>
      <c r="C151" s="4">
        <f>IFERROR(XIRR(现金流!N151:Q151,现金流!J151:M151),"")</f>
        <v>0.12211038470268248</v>
      </c>
      <c r="D151" s="4">
        <f>IFERROR(XIRR(现金流!W151:Z151,现金流!S151:V151),"")</f>
        <v>0.15597438216209411</v>
      </c>
      <c r="E151" s="4">
        <f>IFERROR(XIRR(现金流!AF151:AI151,现金流!AB151:AE151),"")</f>
        <v>0.12815353274345395</v>
      </c>
      <c r="F151" s="4">
        <f>IFERROR(XIRR(现金流!AN151:AP151,现金流!AK151:AM151),"")</f>
        <v>0.13468064665794374</v>
      </c>
    </row>
    <row r="152" spans="1:6" x14ac:dyDescent="0.15">
      <c r="A152" s="1">
        <v>42503</v>
      </c>
      <c r="B152" s="4">
        <f>IFERROR(XIRR(现金流!E152:H152,现金流!A152:D152),"")</f>
        <v>0.14682725071907046</v>
      </c>
      <c r="C152" s="4">
        <f>IFERROR(XIRR(现金流!N152:Q152,现金流!J152:M152),"")</f>
        <v>0.12703260779380796</v>
      </c>
      <c r="D152" s="4">
        <f>IFERROR(XIRR(现金流!W152:Z152,现金流!S152:V152),"")</f>
        <v>0.16235707402229316</v>
      </c>
      <c r="E152" s="4">
        <f>IFERROR(XIRR(现金流!AF152:AI152,现金流!AB152:AE152),"")</f>
        <v>0.13041239380836489</v>
      </c>
      <c r="F152" s="4">
        <f>IFERROR(XIRR(现金流!AN152:AP152,现金流!AK152:AM152),"")</f>
        <v>0.13634005188941958</v>
      </c>
    </row>
    <row r="153" spans="1:6" x14ac:dyDescent="0.15">
      <c r="A153" s="1">
        <v>42506</v>
      </c>
      <c r="B153" s="4">
        <f>IFERROR(XIRR(现金流!E153:H153,现金流!A153:D153),"")</f>
        <v>0.1464009463787079</v>
      </c>
      <c r="C153" s="4">
        <f>IFERROR(XIRR(现金流!N153:Q153,现金流!J153:M153),"")</f>
        <v>0.12973355650901794</v>
      </c>
      <c r="D153" s="4">
        <f>IFERROR(XIRR(现金流!W153:Z153,现金流!S153:V153),"")</f>
        <v>0.16214066147804265</v>
      </c>
      <c r="E153" s="4">
        <f>IFERROR(XIRR(现金流!AF153:AI153,现金流!AB153:AE153),"")</f>
        <v>0.12872900366783144</v>
      </c>
      <c r="F153" s="4">
        <f>IFERROR(XIRR(现金流!AN153:AP153,现金流!AK153:AM153),"")</f>
        <v>0.13467085957527164</v>
      </c>
    </row>
    <row r="154" spans="1:6" x14ac:dyDescent="0.15">
      <c r="A154" s="1">
        <v>42507</v>
      </c>
      <c r="B154" s="4">
        <f>IFERROR(XIRR(现金流!E154:H154,现金流!A154:D154),"")</f>
        <v>0.14750558733940131</v>
      </c>
      <c r="C154" s="4">
        <f>IFERROR(XIRR(现金流!N154:Q154,现金流!J154:M154),"")</f>
        <v>0.13143213391304021</v>
      </c>
      <c r="D154" s="4">
        <f>IFERROR(XIRR(现金流!W154:Z154,现金流!S154:V154),"")</f>
        <v>0.16129706501960761</v>
      </c>
      <c r="E154" s="4">
        <f>IFERROR(XIRR(现金流!AF154:AI154,现金流!AB154:AE154),"")</f>
        <v>0.12793193459510807</v>
      </c>
      <c r="F154" s="4">
        <f>IFERROR(XIRR(现金流!AN154:AP154,现金流!AK154:AM154),"")</f>
        <v>0.13410817980766299</v>
      </c>
    </row>
    <row r="155" spans="1:6" x14ac:dyDescent="0.15">
      <c r="A155" s="1">
        <v>42508</v>
      </c>
      <c r="B155" s="4">
        <f>IFERROR(XIRR(现金流!E155:H155,现金流!A155:D155),"")</f>
        <v>0.15107967257499696</v>
      </c>
      <c r="C155" s="4">
        <f>IFERROR(XIRR(现金流!N155:Q155,现金流!J155:M155),"")</f>
        <v>0.13155584931373598</v>
      </c>
      <c r="D155" s="4">
        <f>IFERROR(XIRR(现金流!W155:Z155,现金流!S155:V155),"")</f>
        <v>0.16481813788413999</v>
      </c>
      <c r="E155" s="4">
        <f>IFERROR(XIRR(现金流!AF155:AI155,现金流!AB155:AE155),"")</f>
        <v>0.12764614224433896</v>
      </c>
      <c r="F155" s="4">
        <f>IFERROR(XIRR(现金流!AN155:AP155,现金流!AK155:AM155),"")</f>
        <v>0.13402407765388491</v>
      </c>
    </row>
    <row r="156" spans="1:6" x14ac:dyDescent="0.15">
      <c r="A156" s="1">
        <v>42509</v>
      </c>
      <c r="B156" s="4">
        <f>IFERROR(XIRR(现金流!E156:H156,现金流!A156:D156),"")</f>
        <v>0.1528261601924896</v>
      </c>
      <c r="C156" s="4">
        <f>IFERROR(XIRR(现金流!N156:Q156,现金流!J156:M156),"")</f>
        <v>0.13174094557762145</v>
      </c>
      <c r="D156" s="4">
        <f>IFERROR(XIRR(现金流!W156:Z156,现金流!S156:V156),"")</f>
        <v>0.1658413112163544</v>
      </c>
      <c r="E156" s="4">
        <f>IFERROR(XIRR(现金流!AF156:AI156,现金流!AB156:AE156),"")</f>
        <v>0.12649545073509216</v>
      </c>
      <c r="F156" s="4">
        <f>IFERROR(XIRR(现金流!AN156:AP156,现金流!AK156:AM156),"")</f>
        <v>0.13168686032295229</v>
      </c>
    </row>
    <row r="157" spans="1:6" x14ac:dyDescent="0.15">
      <c r="A157" s="1">
        <v>42510</v>
      </c>
      <c r="B157" s="4">
        <f>IFERROR(XIRR(现金流!E157:H157,现金流!A157:D157),"")</f>
        <v>0.15614805817604069</v>
      </c>
      <c r="C157" s="4">
        <f>IFERROR(XIRR(现金流!N157:Q157,现金流!J157:M157),"")</f>
        <v>0.13229334950447083</v>
      </c>
      <c r="D157" s="4">
        <f>IFERROR(XIRR(现金流!W157:Z157,现金流!S157:V157),"")</f>
        <v>0.16865951418876649</v>
      </c>
      <c r="E157" s="4">
        <f>IFERROR(XIRR(现金流!AF157:AI157,现金流!AB157:AE157),"")</f>
        <v>0.12620294690132139</v>
      </c>
      <c r="F157" s="4">
        <f>IFERROR(XIRR(现金流!AN157:AP157,现金流!AK157:AM157),"")</f>
        <v>0.13304659724235537</v>
      </c>
    </row>
    <row r="158" spans="1:6" x14ac:dyDescent="0.15">
      <c r="A158" s="1">
        <v>42513</v>
      </c>
      <c r="B158" s="4">
        <f>IFERROR(XIRR(现金流!E158:H158,现金流!A158:D158),"")</f>
        <v>0.16335453391075136</v>
      </c>
      <c r="C158" s="4">
        <f>IFERROR(XIRR(现金流!N158:Q158,现金流!J158:M158),"")</f>
        <v>0.13016156554222108</v>
      </c>
      <c r="D158" s="4">
        <f>IFERROR(XIRR(现金流!W158:Z158,现金流!S158:V158),"")</f>
        <v>0.17323395609855657</v>
      </c>
      <c r="E158" s="4">
        <f>IFERROR(XIRR(现金流!AF158:AI158,现金流!AB158:AE158),"")</f>
        <v>0.12934766411781309</v>
      </c>
      <c r="F158" s="4">
        <f>IFERROR(XIRR(现金流!AN158:AP158,现金流!AK158:AM158),"")</f>
        <v>0.13703727126121523</v>
      </c>
    </row>
    <row r="159" spans="1:6" x14ac:dyDescent="0.15">
      <c r="A159" s="1">
        <v>42514</v>
      </c>
      <c r="B159" s="4">
        <f>IFERROR(XIRR(现金流!E159:H159,现金流!A159:D159),"")</f>
        <v>0.16808274388313293</v>
      </c>
      <c r="C159" s="4">
        <f>IFERROR(XIRR(现金流!N159:Q159,现金流!J159:M159),"")</f>
        <v>0.13150865435600284</v>
      </c>
      <c r="D159" s="4">
        <f>IFERROR(XIRR(现金流!W159:Z159,现金流!S159:V159),"")</f>
        <v>0.17951269745826726</v>
      </c>
      <c r="E159" s="4">
        <f>IFERROR(XIRR(现金流!AF159:AI159,现金流!AB159:AE159),"")</f>
        <v>0.13189144730567934</v>
      </c>
      <c r="F159" s="4">
        <f>IFERROR(XIRR(现金流!AN159:AP159,现金流!AK159:AM159),"")</f>
        <v>0.14092883467674253</v>
      </c>
    </row>
    <row r="160" spans="1:6" x14ac:dyDescent="0.15">
      <c r="A160" s="1">
        <v>42515</v>
      </c>
      <c r="B160" s="4">
        <f>IFERROR(XIRR(现金流!E160:H160,现金流!A160:D160),"")</f>
        <v>0.16139560341835027</v>
      </c>
      <c r="C160" s="4">
        <f>IFERROR(XIRR(现金流!N160:Q160,现金流!J160:M160),"")</f>
        <v>0.13286381363868718</v>
      </c>
      <c r="D160" s="4">
        <f>IFERROR(XIRR(现金流!W160:Z160,现金流!S160:V160),"")</f>
        <v>0.17536814808845522</v>
      </c>
      <c r="E160" s="4">
        <f>IFERROR(XIRR(现金流!AF160:AI160,现金流!AB160:AE160),"")</f>
        <v>0.13036902546882634</v>
      </c>
      <c r="F160" s="4">
        <f>IFERROR(XIRR(现金流!AN160:AP160,现金流!AK160:AM160),"")</f>
        <v>0.13970410227775576</v>
      </c>
    </row>
    <row r="161" spans="1:6" x14ac:dyDescent="0.15">
      <c r="A161" s="1">
        <v>42516</v>
      </c>
      <c r="B161" s="4">
        <f>IFERROR(XIRR(现金流!E161:H161,现金流!A161:D161),"")</f>
        <v>0.16393727660179142</v>
      </c>
      <c r="C161" s="4">
        <f>IFERROR(XIRR(现金流!N161:Q161,现金流!J161:M161),"")</f>
        <v>0.13286799788475037</v>
      </c>
      <c r="D161" s="4">
        <f>IFERROR(XIRR(现金流!W161:Z161,现金流!S161:V161),"")</f>
        <v>0.17489796280860906</v>
      </c>
      <c r="E161" s="4">
        <f>IFERROR(XIRR(现金流!AF161:AI161,现金流!AB161:AE161),"")</f>
        <v>0.12901610732078553</v>
      </c>
      <c r="F161" s="4">
        <f>IFERROR(XIRR(现金流!AN161:AP161,现金流!AK161:AM161),"")</f>
        <v>0.14013840556144713</v>
      </c>
    </row>
    <row r="162" spans="1:6" x14ac:dyDescent="0.15">
      <c r="A162" s="1">
        <v>42517</v>
      </c>
      <c r="B162" s="4">
        <f>IFERROR(XIRR(现金流!E162:H162,现金流!A162:D162),"")</f>
        <v>0.16167141795158388</v>
      </c>
      <c r="C162" s="4">
        <f>IFERROR(XIRR(现金流!N162:Q162,现金流!J162:M162),"")</f>
        <v>0.13429489731788638</v>
      </c>
      <c r="D162" s="4">
        <f>IFERROR(XIRR(现金流!W162:Z162,现金流!S162:V162),"")</f>
        <v>0.17144256234169011</v>
      </c>
      <c r="E162" s="4">
        <f>IFERROR(XIRR(现金流!AF162:AI162,现金流!AB162:AE162),"")</f>
        <v>0.12427688241004944</v>
      </c>
      <c r="F162" s="4">
        <f>IFERROR(XIRR(现金流!AN162:AP162,现金流!AK162:AM162),"")</f>
        <v>0.13291818499565122</v>
      </c>
    </row>
    <row r="163" spans="1:6" x14ac:dyDescent="0.15">
      <c r="A163" s="1">
        <v>42520</v>
      </c>
      <c r="B163" s="4">
        <f>IFERROR(XIRR(现金流!E163:H163,现金流!A163:D163),"")</f>
        <v>0.16305521130561834</v>
      </c>
      <c r="C163" s="4">
        <f>IFERROR(XIRR(现金流!N163:Q163,现金流!J163:M163),"")</f>
        <v>0.13425094485282899</v>
      </c>
      <c r="D163" s="4">
        <f>IFERROR(XIRR(现金流!W163:Z163,现金流!S163:V163),"")</f>
        <v>0.17271772027015689</v>
      </c>
      <c r="E163" s="4">
        <f>IFERROR(XIRR(现金流!AF163:AI163,现金流!AB163:AE163),"")</f>
        <v>0.12478166222572329</v>
      </c>
      <c r="F163" s="4">
        <f>IFERROR(XIRR(现金流!AN163:AP163,现金流!AK163:AM163),"")</f>
        <v>0.13465911746025089</v>
      </c>
    </row>
    <row r="164" spans="1:6" x14ac:dyDescent="0.15">
      <c r="A164" s="1">
        <v>42521</v>
      </c>
      <c r="B164" s="4">
        <f>IFERROR(XIRR(现金流!E164:H164,现金流!A164:D164),"")</f>
        <v>0.167252379655838</v>
      </c>
      <c r="C164" s="4">
        <f>IFERROR(XIRR(现金流!N164:Q164,现金流!J164:M164),"")</f>
        <v>0.13438163399696354</v>
      </c>
      <c r="D164" s="4">
        <f>IFERROR(XIRR(现金流!W164:Z164,现金流!S164:V164),"")</f>
        <v>0.17447337508201602</v>
      </c>
      <c r="E164" s="4">
        <f>IFERROR(XIRR(现金流!AF164:AI164,现金流!AB164:AE164),"")</f>
        <v>0.12663908600807186</v>
      </c>
      <c r="F164" s="4">
        <f>IFERROR(XIRR(现金流!AN164:AP164,现金流!AK164:AM164),"")</f>
        <v>0.13642997145652772</v>
      </c>
    </row>
    <row r="165" spans="1:6" x14ac:dyDescent="0.15">
      <c r="A165" s="1">
        <v>42522</v>
      </c>
      <c r="B165" s="4">
        <f>IFERROR(XIRR(现金流!E165:H165,现金流!A165:D165),"")</f>
        <v>0.16731967329978945</v>
      </c>
      <c r="C165" s="4">
        <f>IFERROR(XIRR(现金流!N165:Q165,现金流!J165:M165),"")</f>
        <v>0.13445039391517641</v>
      </c>
      <c r="D165" s="4">
        <f>IFERROR(XIRR(现金流!W165:Z165,现金流!S165:V165),"")</f>
        <v>0.17721936106681824</v>
      </c>
      <c r="E165" s="4">
        <f>IFERROR(XIRR(现金流!AF165:AI165,现金流!AB165:AE165),"")</f>
        <v>0.12651675343513491</v>
      </c>
      <c r="F165" s="4">
        <f>IFERROR(XIRR(现金流!AN165:AP165,现金流!AK165:AM165),"")</f>
        <v>0.13787898421287534</v>
      </c>
    </row>
    <row r="166" spans="1:6" x14ac:dyDescent="0.15">
      <c r="A166" s="1">
        <v>42523</v>
      </c>
      <c r="B166" s="4">
        <f>IFERROR(XIRR(现金流!E166:H166,现金流!A166:D166),"")</f>
        <v>0.1673872768878937</v>
      </c>
      <c r="C166" s="4">
        <f>IFERROR(XIRR(现金流!N166:Q166,现金流!J166:M166),"")</f>
        <v>0.13483172059059145</v>
      </c>
      <c r="D166" s="4">
        <f>IFERROR(XIRR(现金流!W166:Z166,现金流!S166:V166),"")</f>
        <v>0.17743255496025084</v>
      </c>
      <c r="E166" s="4">
        <f>IFERROR(XIRR(现金流!AF166:AI166,现金流!AB166:AE166),"")</f>
        <v>0.12748813033103937</v>
      </c>
      <c r="F166" s="4">
        <f>IFERROR(XIRR(现金流!AN166:AP166,现金流!AK166:AM166),"")</f>
        <v>0.1372955977916718</v>
      </c>
    </row>
    <row r="167" spans="1:6" x14ac:dyDescent="0.15">
      <c r="A167" s="1">
        <v>42524</v>
      </c>
      <c r="B167" s="4">
        <f>IFERROR(XIRR(现金流!E167:H167,现金流!A167:D167),"")</f>
        <v>0.16484424471855164</v>
      </c>
      <c r="C167" s="4">
        <f>IFERROR(XIRR(现金流!N167:Q167,现金流!J167:M167),"")</f>
        <v>0.13508915305137639</v>
      </c>
      <c r="D167" s="4">
        <f>IFERROR(XIRR(现金流!W167:Z167,现金流!S167:V167),"")</f>
        <v>0.17686083912849426</v>
      </c>
      <c r="E167" s="4">
        <f>IFERROR(XIRR(现金流!AF167:AI167,现金流!AB167:AE167),"")</f>
        <v>0.12590383887290954</v>
      </c>
      <c r="F167" s="4">
        <f>IFERROR(XIRR(现金流!AN167:AP167,现金流!AK167:AM167),"")</f>
        <v>0.13551443219184878</v>
      </c>
    </row>
    <row r="168" spans="1:6" x14ac:dyDescent="0.15">
      <c r="A168" s="1">
        <v>42527</v>
      </c>
      <c r="B168" s="4">
        <f>IFERROR(XIRR(现金流!E168:H168,现金流!A168:D168),"")</f>
        <v>0.16520201563835146</v>
      </c>
      <c r="C168" s="4">
        <f>IFERROR(XIRR(现金流!N168:Q168,现金流!J168:M168),"")</f>
        <v>0.13561483025550844</v>
      </c>
      <c r="D168" s="4">
        <f>IFERROR(XIRR(现金流!W168:Z168,现金流!S168:V168),"")</f>
        <v>0.1776031315326691</v>
      </c>
      <c r="E168" s="4">
        <f>IFERROR(XIRR(现金流!AF168:AI168,现金流!AB168:AE168),"")</f>
        <v>0.12719048857688903</v>
      </c>
      <c r="F168" s="4">
        <f>IFERROR(XIRR(现金流!AN168:AP168,现金流!AK168:AM168),"")</f>
        <v>0.13630494475364688</v>
      </c>
    </row>
    <row r="169" spans="1:6" x14ac:dyDescent="0.15">
      <c r="A169" s="1">
        <v>42528</v>
      </c>
      <c r="B169" s="4">
        <f>IFERROR(XIRR(现金流!E169:H169,现金流!A169:D169),"")</f>
        <v>0.16567708849906926</v>
      </c>
      <c r="C169" s="4">
        <f>IFERROR(XIRR(现金流!N169:Q169,现金流!J169:M169),"")</f>
        <v>0.13581219315528872</v>
      </c>
      <c r="D169" s="4">
        <f>IFERROR(XIRR(现金流!W169:Z169,现金流!S169:V169),"")</f>
        <v>0.17781983017921452</v>
      </c>
      <c r="E169" s="4">
        <f>IFERROR(XIRR(现金流!AF169:AI169,现金流!AB169:AE169),"")</f>
        <v>0.12539420723915098</v>
      </c>
      <c r="F169" s="4">
        <f>IFERROR(XIRR(现金流!AN169:AP169,现金流!AK169:AM169),"")</f>
        <v>0.13536118865013122</v>
      </c>
    </row>
    <row r="170" spans="1:6" x14ac:dyDescent="0.15">
      <c r="A170" s="1">
        <v>42529</v>
      </c>
      <c r="B170" s="4">
        <f>IFERROR(XIRR(现金流!E170:H170,现金流!A170:D170),"")</f>
        <v>0.16582567095756529</v>
      </c>
      <c r="C170" s="4">
        <f>IFERROR(XIRR(现金流!N170:Q170,现金流!J170:M170),"")</f>
        <v>0.13607332110404971</v>
      </c>
      <c r="D170" s="4">
        <f>IFERROR(XIRR(现金流!W170:Z170,现金流!S170:V170),"")</f>
        <v>0.1777399837970734</v>
      </c>
      <c r="E170" s="4">
        <f>IFERROR(XIRR(现金流!AF170:AI170,现金流!AB170:AE170),"")</f>
        <v>0.12228614687919614</v>
      </c>
      <c r="F170" s="4">
        <f>IFERROR(XIRR(现金流!AN170:AP170,现金流!AK170:AM170),"")</f>
        <v>0.13302627205848697</v>
      </c>
    </row>
    <row r="171" spans="1:6" x14ac:dyDescent="0.15">
      <c r="A171" s="1">
        <v>42534</v>
      </c>
      <c r="B171" s="4">
        <f>IFERROR(XIRR(现金流!E171:H171,现金流!A171:D171),"")</f>
        <v>0.1669082820415497</v>
      </c>
      <c r="C171" s="4">
        <f>IFERROR(XIRR(现金流!N171:Q171,现金流!J171:M171),"")</f>
        <v>0.13700987696647646</v>
      </c>
      <c r="D171" s="4">
        <f>IFERROR(XIRR(现金流!W171:Z171,现金流!S171:V171),"")</f>
        <v>0.17924175858497624</v>
      </c>
      <c r="E171" s="4">
        <f>IFERROR(XIRR(现金流!AF171:AI171,现金流!AB171:AE171),"")</f>
        <v>0.11778283715248108</v>
      </c>
      <c r="F171" s="4">
        <f>IFERROR(XIRR(现金流!AN171:AP171,现金流!AK171:AM171),"")</f>
        <v>0.13239244818687437</v>
      </c>
    </row>
    <row r="172" spans="1:6" x14ac:dyDescent="0.15">
      <c r="A172" s="1">
        <v>42535</v>
      </c>
      <c r="B172" s="4">
        <f>IFERROR(XIRR(现金流!E172:H172,现金流!A172:D172),"")</f>
        <v>0.16714381575584411</v>
      </c>
      <c r="C172" s="4">
        <f>IFERROR(XIRR(现金流!N172:Q172,现金流!J172:M172),"")</f>
        <v>0.13765842318534849</v>
      </c>
      <c r="D172" s="4">
        <f>IFERROR(XIRR(现金流!W172:Z172,现金流!S172:V172),"")</f>
        <v>0.17926488518714909</v>
      </c>
      <c r="E172" s="4">
        <f>IFERROR(XIRR(现金流!AF172:AI172,现金流!AB172:AE172),"")</f>
        <v>0.11761973500251768</v>
      </c>
      <c r="F172" s="4">
        <f>IFERROR(XIRR(现金流!AN172:AP172,现金流!AK172:AM172),"")</f>
        <v>0.13000357747077945</v>
      </c>
    </row>
    <row r="173" spans="1:6" x14ac:dyDescent="0.15">
      <c r="A173" s="1">
        <v>42536</v>
      </c>
      <c r="B173" s="4">
        <f>IFERROR(XIRR(现金流!E173:H173,现金流!A173:D173),"")</f>
        <v>0.16497651934623717</v>
      </c>
      <c r="C173" s="4">
        <f>IFERROR(XIRR(现金流!N173:Q173,现金流!J173:M173),"")</f>
        <v>0.13709508776664731</v>
      </c>
      <c r="D173" s="4">
        <f>IFERROR(XIRR(现金流!W173:Z173,现金流!S173:V173),"")</f>
        <v>0.17477893233299255</v>
      </c>
      <c r="E173" s="4">
        <f>IFERROR(XIRR(现金流!AF173:AI173,现金流!AB173:AE173),"")</f>
        <v>0.11177516579627991</v>
      </c>
      <c r="F173" s="4">
        <f>IFERROR(XIRR(现金流!AN173:AP173,现金流!AK173:AM173),"")</f>
        <v>0.12146083712577818</v>
      </c>
    </row>
    <row r="174" spans="1:6" x14ac:dyDescent="0.15">
      <c r="A174" s="1">
        <v>42537</v>
      </c>
      <c r="B174" s="4">
        <f>IFERROR(XIRR(现金流!E174:H174,现金流!A174:D174),"")</f>
        <v>0.16010403037071233</v>
      </c>
      <c r="C174" s="4">
        <f>IFERROR(XIRR(现金流!N174:Q174,现金流!J174:M174),"")</f>
        <v>0.13742565512657165</v>
      </c>
      <c r="D174" s="4">
        <f>IFERROR(XIRR(现金流!W174:Z174,现金流!S174:V174),"")</f>
        <v>0.16942647099494937</v>
      </c>
      <c r="E174" s="4">
        <f>IFERROR(XIRR(现金流!AF174:AI174,现金流!AB174:AE174),"")</f>
        <v>0.10837438702583313</v>
      </c>
      <c r="F174" s="4">
        <f>IFERROR(XIRR(现金流!AN174:AP174,现金流!AK174:AM174),"")</f>
        <v>0.11904931664466858</v>
      </c>
    </row>
    <row r="175" spans="1:6" x14ac:dyDescent="0.15">
      <c r="A175" s="1">
        <v>42538</v>
      </c>
      <c r="B175" s="4">
        <f>IFERROR(XIRR(现金流!E175:H175,现金流!A175:D175),"")</f>
        <v>0.15828238129615785</v>
      </c>
      <c r="C175" s="4">
        <f>IFERROR(XIRR(现金流!N175:Q175,现金流!J175:M175),"")</f>
        <v>0.13788555264472965</v>
      </c>
      <c r="D175" s="4">
        <f>IFERROR(XIRR(现金流!W175:Z175,现金流!S175:V175),"")</f>
        <v>0.16725834012031557</v>
      </c>
      <c r="E175" s="4">
        <f>IFERROR(XIRR(现金流!AF175:AI175,现金流!AB175:AE175),"")</f>
        <v>0.11063540577888487</v>
      </c>
      <c r="F175" s="4">
        <f>IFERROR(XIRR(现金流!AN175:AP175,现金流!AK175:AM175),"")</f>
        <v>0.12277621626853943</v>
      </c>
    </row>
    <row r="176" spans="1:6" x14ac:dyDescent="0.15">
      <c r="A176" s="1">
        <v>42541</v>
      </c>
      <c r="B176" s="4">
        <f>IFERROR(XIRR(现金流!E176:H176,现金流!A176:D176),"")</f>
        <v>0.15649250149726873</v>
      </c>
      <c r="C176" s="4">
        <f>IFERROR(XIRR(现金流!N176:Q176,现金流!J176:M176),"")</f>
        <v>0.13856604695320129</v>
      </c>
      <c r="D176" s="4">
        <f>IFERROR(XIRR(现金流!W176:Z176,现金流!S176:V176),"")</f>
        <v>0.16647481322288515</v>
      </c>
      <c r="E176" s="4">
        <f>IFERROR(XIRR(现金流!AF176:AI176,现金流!AB176:AE176),"")</f>
        <v>0.11370916962623598</v>
      </c>
      <c r="F176" s="4">
        <f>IFERROR(XIRR(现金流!AN176:AP176,现金流!AK176:AM176),"")</f>
        <v>0.12381060719490053</v>
      </c>
    </row>
    <row r="177" spans="1:6" x14ac:dyDescent="0.15">
      <c r="A177" s="1">
        <v>42542</v>
      </c>
      <c r="B177" s="4">
        <f>IFERROR(XIRR(现金流!E177:H177,现金流!A177:D177),"")</f>
        <v>0.15769448876380923</v>
      </c>
      <c r="C177" s="4">
        <f>IFERROR(XIRR(现金流!N177:Q177,现金流!J177:M177),"")</f>
        <v>0.13870831131935121</v>
      </c>
      <c r="D177" s="4">
        <f>IFERROR(XIRR(现金流!W177:Z177,现金流!S177:V177),"")</f>
        <v>0.16926142573356628</v>
      </c>
      <c r="E177" s="4">
        <f>IFERROR(XIRR(现金流!AF177:AI177,现金流!AB177:AE177),"")</f>
        <v>0.11274866461753846</v>
      </c>
      <c r="F177" s="4">
        <f>IFERROR(XIRR(现金流!AN177:AP177,现金流!AK177:AM177),"")</f>
        <v>0.12368270754814148</v>
      </c>
    </row>
    <row r="178" spans="1:6" x14ac:dyDescent="0.15">
      <c r="A178" s="1">
        <v>42543</v>
      </c>
      <c r="B178" s="4">
        <f>IFERROR(XIRR(现金流!E178:H178,现金流!A178:D178),"")</f>
        <v>0.15758797526359564</v>
      </c>
      <c r="C178" s="4">
        <f>IFERROR(XIRR(现金流!N178:Q178,现金流!J178:M178),"")</f>
        <v>0.1383987605571747</v>
      </c>
      <c r="D178" s="4">
        <f>IFERROR(XIRR(现金流!W178:Z178,现金流!S178:V178),"")</f>
        <v>0.16966831088066103</v>
      </c>
      <c r="E178" s="4">
        <f>IFERROR(XIRR(现金流!AF178:AI178,现金流!AB178:AE178),"")</f>
        <v>0.11275439858436584</v>
      </c>
      <c r="F178" s="4">
        <f>IFERROR(XIRR(现金流!AN178:AP178,现金流!AK178:AM178),"")</f>
        <v>0.12337375283241273</v>
      </c>
    </row>
    <row r="179" spans="1:6" x14ac:dyDescent="0.15">
      <c r="A179" s="1">
        <v>42544</v>
      </c>
      <c r="B179" s="4">
        <f>IFERROR(XIRR(现金流!E179:H179,现金流!A179:D179),"")</f>
        <v>0.15797460675239564</v>
      </c>
      <c r="C179" s="4">
        <f>IFERROR(XIRR(现金流!N179:Q179,现金流!J179:M179),"")</f>
        <v>0.13964233994483949</v>
      </c>
      <c r="D179" s="4">
        <f>IFERROR(XIRR(现金流!W179:Z179,现金流!S179:V179),"")</f>
        <v>0.16897571682929993</v>
      </c>
      <c r="E179" s="4">
        <f>IFERROR(XIRR(现金流!AF179:AI179,现金流!AB179:AE179),"")</f>
        <v>0.11276035904884338</v>
      </c>
      <c r="F179" s="4">
        <f>IFERROR(XIRR(现金流!AN179:AP179,现金流!AK179:AM179),"")</f>
        <v>0.12324348092079163</v>
      </c>
    </row>
    <row r="180" spans="1:6" x14ac:dyDescent="0.15">
      <c r="A180" s="1">
        <v>42545</v>
      </c>
      <c r="B180" s="4">
        <f>IFERROR(XIRR(现金流!E180:H180,现金流!A180:D180),"")</f>
        <v>0.15885769724845891</v>
      </c>
      <c r="C180" s="4">
        <f>IFERROR(XIRR(现金流!N180:Q180,现金流!J180:M180),"")</f>
        <v>0.20197810530662538</v>
      </c>
      <c r="D180" s="4">
        <f>IFERROR(XIRR(现金流!W180:Z180,现金流!S180:V180),"")</f>
        <v>0.17038744091987612</v>
      </c>
      <c r="E180" s="4">
        <f>IFERROR(XIRR(现金流!AF180:AI180,现金流!AB180:AE180),"")</f>
        <v>0.11315988898277282</v>
      </c>
      <c r="F180" s="4">
        <f>IFERROR(XIRR(现金流!AN180:AP180,现金流!AK180:AM180),"")</f>
        <v>0.12347565293312074</v>
      </c>
    </row>
    <row r="181" spans="1:6" x14ac:dyDescent="0.15">
      <c r="A181" s="1">
        <v>42548</v>
      </c>
      <c r="B181" s="4">
        <f>IFERROR(XIRR(现金流!E181:H181,现金流!A181:D181),"")</f>
        <v>0.15978545546531683</v>
      </c>
      <c r="C181" s="4">
        <f>IFERROR(XIRR(现金流!N181:Q181,现金流!J181:M181),"")</f>
        <v>0.13921098113059999</v>
      </c>
      <c r="D181" s="4">
        <f>IFERROR(XIRR(现金流!W181:Z181,现金流!S181:V181),"")</f>
        <v>0.17183348536491394</v>
      </c>
      <c r="E181" s="4">
        <f>IFERROR(XIRR(现金流!AF181:AI181,现金流!AB181:AE181),"")</f>
        <v>0.11598349213600159</v>
      </c>
      <c r="F181" s="4">
        <f>IFERROR(XIRR(现金流!AN181:AP181,现金流!AK181:AM181),"")</f>
        <v>0.12658321261405944</v>
      </c>
    </row>
    <row r="182" spans="1:6" x14ac:dyDescent="0.15">
      <c r="A182" s="1">
        <v>42549</v>
      </c>
      <c r="B182" s="4">
        <f>IFERROR(XIRR(现金流!E182:H182,现金流!A182:D182),"")</f>
        <v>0.15959804654121401</v>
      </c>
      <c r="C182" s="4">
        <f>IFERROR(XIRR(现金流!N182:Q182,现金流!J182:M182),"")</f>
        <v>0.13946667313575747</v>
      </c>
      <c r="D182" s="4">
        <f>IFERROR(XIRR(现金流!W182:Z182,现金流!S182:V182),"")</f>
        <v>0.17164347767829893</v>
      </c>
      <c r="E182" s="4">
        <f>IFERROR(XIRR(现金流!AF182:AI182,现金流!AB182:AE182),"")</f>
        <v>0.11640813946723938</v>
      </c>
      <c r="F182" s="4">
        <f>IFERROR(XIRR(现金流!AN182:AP182,现金流!AK182:AM182),"")</f>
        <v>0.12702068686485288</v>
      </c>
    </row>
    <row r="183" spans="1:6" x14ac:dyDescent="0.15">
      <c r="A183" s="1">
        <v>42550</v>
      </c>
      <c r="B183" s="4">
        <f>IFERROR(XIRR(现金流!E183:H183,现金流!A183:D183),"")</f>
        <v>0.15659011006355289</v>
      </c>
      <c r="C183" s="4">
        <f>IFERROR(XIRR(现金流!N183:Q183,现金流!J183:M183),"")</f>
        <v>0.13893993496894838</v>
      </c>
      <c r="D183" s="4">
        <f>IFERROR(XIRR(现金流!W183:Z183,现金流!S183:V183),"")</f>
        <v>0.16559429764747621</v>
      </c>
      <c r="E183" s="4">
        <f>IFERROR(XIRR(现金流!AF183:AI183,现金流!AB183:AE183),"")</f>
        <v>0.116634863615036</v>
      </c>
      <c r="F183" s="4">
        <f>IFERROR(XIRR(现金流!AN183:AP183,现金流!AK183:AM183),"")</f>
        <v>0.12559927105903629</v>
      </c>
    </row>
    <row r="184" spans="1:6" x14ac:dyDescent="0.15">
      <c r="A184" s="1">
        <v>42551</v>
      </c>
      <c r="B184" s="4">
        <f>IFERROR(XIRR(现金流!E184:H184,现金流!A184:D184),"")</f>
        <v>0.14431417584419251</v>
      </c>
      <c r="C184" s="4">
        <f>IFERROR(XIRR(现金流!N184:Q184,现金流!J184:M184),"")</f>
        <v>0.13587906956672674</v>
      </c>
      <c r="D184" s="4">
        <f>IFERROR(XIRR(现金流!W184:Z184,现金流!S184:V184),"")</f>
        <v>0.1494538486003876</v>
      </c>
      <c r="E184" s="4">
        <f>IFERROR(XIRR(现金流!AF184:AI184,现金流!AB184:AE184),"")</f>
        <v>0.11200022101402285</v>
      </c>
      <c r="F184" s="4">
        <f>IFERROR(XIRR(现金流!AN184:AP184,现金流!AK184:AM184),"")</f>
        <v>0.1202644169330597</v>
      </c>
    </row>
    <row r="185" spans="1:6" x14ac:dyDescent="0.15">
      <c r="A185" s="1">
        <v>42552</v>
      </c>
      <c r="B185" s="4">
        <f>IFERROR(XIRR(现金流!E185:H185,现金流!A185:D185),"")</f>
        <v>0.13540752530097966</v>
      </c>
      <c r="C185" s="4">
        <f>IFERROR(XIRR(现金流!N185:Q185,现金流!J185:M185),"")</f>
        <v>0.12937855124473571</v>
      </c>
      <c r="D185" s="4">
        <f>IFERROR(XIRR(现金流!W185:Z185,现金流!S185:V185),"")</f>
        <v>0.13784316182136541</v>
      </c>
      <c r="E185" s="4">
        <f>IFERROR(XIRR(现金流!AF185:AI185,现金流!AB185:AE185),"")</f>
        <v>0.10674709677696231</v>
      </c>
      <c r="F185" s="4">
        <f>IFERROR(XIRR(现金流!AN185:AP185,现金流!AK185:AM185),"")</f>
        <v>0.11068857312202454</v>
      </c>
    </row>
    <row r="186" spans="1:6" x14ac:dyDescent="0.15">
      <c r="A186" s="1">
        <v>42555</v>
      </c>
      <c r="B186" s="4">
        <f>IFERROR(XIRR(现金流!E186:H186,现金流!A186:D186),"")</f>
        <v>0.13851428627967841</v>
      </c>
      <c r="C186" s="4">
        <f>IFERROR(XIRR(现金流!N186:Q186,现金流!J186:M186),"")</f>
        <v>0.12792869210243227</v>
      </c>
      <c r="D186" s="4">
        <f>IFERROR(XIRR(现金流!W186:Z186,现金流!S186:V186),"")</f>
        <v>0.14087483286857605</v>
      </c>
      <c r="E186" s="4">
        <f>IFERROR(XIRR(现金流!AF186:AI186,现金流!AB186:AE186),"")</f>
        <v>0.11242938637733457</v>
      </c>
      <c r="F186" s="4">
        <f>IFERROR(XIRR(现金流!AN186:AP186,现金流!AK186:AM186),"")</f>
        <v>0.11572934985160827</v>
      </c>
    </row>
    <row r="187" spans="1:6" x14ac:dyDescent="0.15">
      <c r="A187" s="1">
        <v>42556</v>
      </c>
      <c r="B187" s="4">
        <f>IFERROR(XIRR(现金流!E187:H187,现金流!A187:D187),"")</f>
        <v>0.14386323094367981</v>
      </c>
      <c r="C187" s="4">
        <f>IFERROR(XIRR(现金流!N187:Q187,现金流!J187:M187),"")</f>
        <v>0.12989413142204284</v>
      </c>
      <c r="D187" s="4">
        <f>IFERROR(XIRR(现金流!W187:Z187,现金流!S187:V187),"")</f>
        <v>0.1469630062580109</v>
      </c>
      <c r="E187" s="4">
        <f>IFERROR(XIRR(现金流!AF187:AI187,现金流!AB187:AE187),"")</f>
        <v>0.11888182759284974</v>
      </c>
      <c r="F187" s="4">
        <f>IFERROR(XIRR(现金流!AN187:AP187,现金流!AK187:AM187),"")</f>
        <v>0.12028287053108214</v>
      </c>
    </row>
    <row r="188" spans="1:6" x14ac:dyDescent="0.15">
      <c r="A188" s="1">
        <v>42557</v>
      </c>
      <c r="B188" s="4">
        <f>IFERROR(XIRR(现金流!E188:H188,现金流!A188:D188),"")</f>
        <v>0.14147365689277649</v>
      </c>
      <c r="C188" s="4">
        <f>IFERROR(XIRR(现金流!N188:Q188,现金流!J188:M188),"")</f>
        <v>0.1289822280406952</v>
      </c>
      <c r="D188" s="4">
        <f>IFERROR(XIRR(现金流!W188:Z188,现金流!S188:V188),"")</f>
        <v>0.14497379660606383</v>
      </c>
      <c r="E188" s="4">
        <f>IFERROR(XIRR(现金流!AF188:AI188,现金流!AB188:AE188),"")</f>
        <v>0.1149438798427582</v>
      </c>
      <c r="F188" s="4">
        <f>IFERROR(XIRR(现金流!AN188:AP188,现金流!AK188:AM188),"")</f>
        <v>0.11785632967948911</v>
      </c>
    </row>
    <row r="189" spans="1:6" x14ac:dyDescent="0.15">
      <c r="A189" s="1">
        <v>42558</v>
      </c>
      <c r="B189" s="4">
        <f>IFERROR(XIRR(现金流!E189:H189,现金流!A189:D189),"")</f>
        <v>0.13933138251304625</v>
      </c>
      <c r="C189" s="4">
        <f>IFERROR(XIRR(现金流!N189:Q189,现金流!J189:M189),"")</f>
        <v>0.12839037775993348</v>
      </c>
      <c r="D189" s="4">
        <f>IFERROR(XIRR(现金流!W189:Z189,现金流!S189:V189),"")</f>
        <v>0.14298499226570133</v>
      </c>
      <c r="E189" s="4">
        <f>IFERROR(XIRR(现金流!AF189:AI189,现金流!AB189:AE189),"")</f>
        <v>0.11349670290946959</v>
      </c>
      <c r="F189" s="4">
        <f>IFERROR(XIRR(现金流!AN189:AP189,现金流!AK189:AM189),"")</f>
        <v>0.11522749066352844</v>
      </c>
    </row>
    <row r="190" spans="1:6" x14ac:dyDescent="0.15">
      <c r="A190" s="1">
        <v>42559</v>
      </c>
      <c r="B190" s="4">
        <f>IFERROR(XIRR(现金流!E190:H190,现金流!A190:D190),"")</f>
        <v>0.13655206561088562</v>
      </c>
      <c r="C190" s="4">
        <f>IFERROR(XIRR(现金流!N190:Q190,现金流!J190:M190),"")</f>
        <v>0.12505730986595154</v>
      </c>
      <c r="D190" s="4">
        <f>IFERROR(XIRR(现金流!W190:Z190,现金流!S190:V190),"")</f>
        <v>0.14012152552604676</v>
      </c>
      <c r="E190" s="4">
        <f>IFERROR(XIRR(现金流!AF190:AI190,现金流!AB190:AE190),"")</f>
        <v>0.11245837807655334</v>
      </c>
      <c r="F190" s="4">
        <f>IFERROR(XIRR(现金流!AN190:AP190,现金流!AK190:AM190),"")</f>
        <v>0.11410588622093201</v>
      </c>
    </row>
    <row r="191" spans="1:6" x14ac:dyDescent="0.15">
      <c r="A191" s="1">
        <v>42562</v>
      </c>
      <c r="B191" s="4">
        <f>IFERROR(XIRR(现金流!E191:H191,现金流!A191:D191),"")</f>
        <v>0.13679907917976381</v>
      </c>
      <c r="C191" s="4">
        <f>IFERROR(XIRR(现金流!N191:Q191,现金流!J191:M191),"")</f>
        <v>0.12328202128410337</v>
      </c>
      <c r="D191" s="4">
        <f>IFERROR(XIRR(现金流!W191:Z191,现金流!S191:V191),"")</f>
        <v>0.14204573035240178</v>
      </c>
      <c r="E191" s="4">
        <f>IFERROR(XIRR(现金流!AF191:AI191,现金流!AB191:AE191),"")</f>
        <v>0.11312283873558043</v>
      </c>
      <c r="F191" s="4">
        <f>IFERROR(XIRR(现金流!AN191:AP191,现金流!AK191:AM191),"")</f>
        <v>0.11589207053184511</v>
      </c>
    </row>
    <row r="192" spans="1:6" x14ac:dyDescent="0.15">
      <c r="A192" s="1">
        <v>42563</v>
      </c>
      <c r="B192" s="4">
        <f>IFERROR(XIRR(现金流!E192:H192,现金流!A192:D192),"")</f>
        <v>0.13690900206565856</v>
      </c>
      <c r="C192" s="4">
        <f>IFERROR(XIRR(现金流!N192:Q192,现金流!J192:M192),"")</f>
        <v>0.12370542883872987</v>
      </c>
      <c r="D192" s="4">
        <f>IFERROR(XIRR(现金流!W192:Z192,现金流!S192:V192),"")</f>
        <v>0.14171103835105897</v>
      </c>
      <c r="E192" s="4">
        <f>IFERROR(XIRR(现金流!AF192:AI192,现金流!AB192:AE192),"")</f>
        <v>0.11249149441719056</v>
      </c>
      <c r="F192" s="4">
        <f>IFERROR(XIRR(现金流!AN192:AP192,现金流!AK192:AM192),"")</f>
        <v>0.11475296616554259</v>
      </c>
    </row>
    <row r="193" spans="1:6" x14ac:dyDescent="0.15">
      <c r="A193" s="1">
        <v>42564</v>
      </c>
      <c r="B193" s="4">
        <f>IFERROR(XIRR(现金流!E193:H193,现金流!A193:D193),"")</f>
        <v>0.13669642806053159</v>
      </c>
      <c r="C193" s="4">
        <f>IFERROR(XIRR(现金流!N193:Q193,现金流!J193:M193),"")</f>
        <v>0.1229215443134308</v>
      </c>
      <c r="D193" s="4">
        <f>IFERROR(XIRR(现金流!W193:Z193,现金流!S193:V193),"")</f>
        <v>0.14216260313987733</v>
      </c>
      <c r="E193" s="4">
        <f>IFERROR(XIRR(现金流!AF193:AI193,现金流!AB193:AE193),"")</f>
        <v>0.11142413020133971</v>
      </c>
      <c r="F193" s="4">
        <f>IFERROR(XIRR(现金流!AN193:AP193,现金流!AK193:AM193),"")</f>
        <v>0.1147728741168976</v>
      </c>
    </row>
    <row r="194" spans="1:6" x14ac:dyDescent="0.15">
      <c r="A194" s="1">
        <v>42565</v>
      </c>
      <c r="B194" s="4">
        <f>IFERROR(XIRR(现金流!E194:H194,现金流!A194:D194),"")</f>
        <v>0.13495104908943184</v>
      </c>
      <c r="C194" s="4">
        <f>IFERROR(XIRR(现金流!N194:Q194,现金流!J194:M194),"")</f>
        <v>0.12207407355308533</v>
      </c>
      <c r="D194" s="4">
        <f>IFERROR(XIRR(现金流!W194:Z194,现金流!S194:V194),"")</f>
        <v>0.14143274426460267</v>
      </c>
      <c r="E194" s="4">
        <f>IFERROR(XIRR(现金流!AF194:AI194,现金流!AB194:AE194),"")</f>
        <v>0.11121166348457337</v>
      </c>
      <c r="F194" s="4">
        <f>IFERROR(XIRR(现金流!AN194:AP194,现金流!AK194:AM194),"")</f>
        <v>0.11440206170082096</v>
      </c>
    </row>
    <row r="195" spans="1:6" x14ac:dyDescent="0.15">
      <c r="A195" s="1">
        <v>42566</v>
      </c>
      <c r="B195" s="4">
        <f>IFERROR(XIRR(现金流!E195:H195,现金流!A195:D195),"")</f>
        <v>0.13385037779808043</v>
      </c>
      <c r="C195" s="4">
        <f>IFERROR(XIRR(现金流!N195:Q195,现金流!J195:M195),"")</f>
        <v>0.12211501002311706</v>
      </c>
      <c r="D195" s="4">
        <f>IFERROR(XIRR(现金流!W195:Z195,现金流!S195:V195),"")</f>
        <v>0.14011009335517885</v>
      </c>
      <c r="E195" s="4">
        <f>IFERROR(XIRR(现金流!AF195:AI195,现金流!AB195:AE195),"")</f>
        <v>0.10731417536735535</v>
      </c>
      <c r="F195" s="4">
        <f>IFERROR(XIRR(现金流!AN195:AP195,现金流!AK195:AM195),"")</f>
        <v>0.11069945693016051</v>
      </c>
    </row>
    <row r="196" spans="1:6" x14ac:dyDescent="0.15">
      <c r="A196" s="1">
        <v>42569</v>
      </c>
      <c r="B196" s="4">
        <f>IFERROR(XIRR(现金流!E196:H196,现金流!A196:D196),"")</f>
        <v>0.13166962265968324</v>
      </c>
      <c r="C196" s="4">
        <f>IFERROR(XIRR(现金流!N196:Q196,现金流!J196:M196),"")</f>
        <v>0.1212197721004486</v>
      </c>
      <c r="D196" s="4">
        <f>IFERROR(XIRR(现金流!W196:Z196,现金流!S196:V196),"")</f>
        <v>0.13839777112007146</v>
      </c>
      <c r="E196" s="4">
        <f>IFERROR(XIRR(现金流!AF196:AI196,现金流!AB196:AE196),"")</f>
        <v>0.10682395100593567</v>
      </c>
      <c r="F196" s="4">
        <f>IFERROR(XIRR(现金流!AN196:AP196,现金流!AK196:AM196),"")</f>
        <v>0.11011222004890442</v>
      </c>
    </row>
    <row r="197" spans="1:6" x14ac:dyDescent="0.15">
      <c r="A197" s="1">
        <v>42570</v>
      </c>
      <c r="B197" s="4">
        <f>IFERROR(XIRR(现金流!E197:H197,现金流!A197:D197),"")</f>
        <v>0.1284021556377411</v>
      </c>
      <c r="C197" s="4">
        <f>IFERROR(XIRR(现金流!N197:Q197,现金流!J197:M197),"")</f>
        <v>0.12100540995597839</v>
      </c>
      <c r="D197" s="4">
        <f>IFERROR(XIRR(现金流!W197:Z197,现金流!S197:V197),"")</f>
        <v>0.13460677266120913</v>
      </c>
      <c r="E197" s="4">
        <f>IFERROR(XIRR(现金流!AF197:AI197,现金流!AB197:AE197),"")</f>
        <v>0.10350413918495177</v>
      </c>
      <c r="F197" s="4">
        <f>IFERROR(XIRR(现金流!AN197:AP197,现金流!AK197:AM197),"")</f>
        <v>0.10713585019111635</v>
      </c>
    </row>
    <row r="198" spans="1:6" x14ac:dyDescent="0.15">
      <c r="A198" s="1">
        <v>42571</v>
      </c>
      <c r="B198" s="4">
        <f>IFERROR(XIRR(现金流!E198:H198,现金流!A198:D198),"")</f>
        <v>0.12873978018760682</v>
      </c>
      <c r="C198" s="4">
        <f>IFERROR(XIRR(现金流!N198:Q198,现金流!J198:M198),"")</f>
        <v>0.12117300629615782</v>
      </c>
      <c r="D198" s="4">
        <f>IFERROR(XIRR(现金流!W198:Z198,现金流!S198:V198),"")</f>
        <v>0.13534057736396796</v>
      </c>
      <c r="E198" s="4">
        <f>IFERROR(XIRR(现金流!AF198:AI198,现金流!AB198:AE198),"")</f>
        <v>0.10324661135673524</v>
      </c>
      <c r="F198" s="4">
        <f>IFERROR(XIRR(现金流!AN198:AP198,现金流!AK198:AM198),"")</f>
        <v>0.1059293568134308</v>
      </c>
    </row>
    <row r="199" spans="1:6" x14ac:dyDescent="0.15">
      <c r="A199" s="1">
        <v>42572</v>
      </c>
      <c r="B199" s="4">
        <f>IFERROR(XIRR(现金流!E199:H199,现金流!A199:D199),"")</f>
        <v>0.12835658192634583</v>
      </c>
      <c r="C199" s="4">
        <f>IFERROR(XIRR(现金流!N199:Q199,现金流!J199:M199),"")</f>
        <v>0.12102202773094178</v>
      </c>
      <c r="D199" s="4">
        <f>IFERROR(XIRR(现金流!W199:Z199,现金流!S199:V199),"")</f>
        <v>0.13548572659492494</v>
      </c>
      <c r="E199" s="4">
        <f>IFERROR(XIRR(现金流!AF199:AI199,现金流!AB199:AE199),"")</f>
        <v>0.10365206599235535</v>
      </c>
      <c r="F199" s="4">
        <f>IFERROR(XIRR(现金流!AN199:AP199,现金流!AK199:AM199),"")</f>
        <v>0.10670841336250309</v>
      </c>
    </row>
    <row r="200" spans="1:6" x14ac:dyDescent="0.15">
      <c r="A200" s="1">
        <v>42573</v>
      </c>
      <c r="B200" s="4">
        <f>IFERROR(XIRR(现金流!E200:H200,现金流!A200:D200),"")</f>
        <v>0.12845428586006169</v>
      </c>
      <c r="C200" s="4">
        <f>IFERROR(XIRR(现金流!N200:Q200,现金流!J200:M200),"")</f>
        <v>0.12112626433372498</v>
      </c>
      <c r="D200" s="4">
        <f>IFERROR(XIRR(现金流!W200:Z200,现金流!S200:V200),"")</f>
        <v>0.13563161492347717</v>
      </c>
      <c r="E200" s="4">
        <f>IFERROR(XIRR(现金流!AF200:AI200,现金流!AB200:AE200),"")</f>
        <v>0.10339284539222718</v>
      </c>
      <c r="F200" s="4">
        <f>IFERROR(XIRR(现金流!AN200:AP200,现金流!AK200:AM200),"")</f>
        <v>0.10709415078163145</v>
      </c>
    </row>
    <row r="201" spans="1:6" x14ac:dyDescent="0.15">
      <c r="A201" s="1">
        <v>42576</v>
      </c>
      <c r="B201" s="4">
        <f>IFERROR(XIRR(现金流!E201:H201,现金流!A201:D201),"")</f>
        <v>0.12866911292076114</v>
      </c>
      <c r="C201" s="4">
        <f>IFERROR(XIRR(现金流!N201:Q201,现金流!J201:M201),"")</f>
        <v>0.12266193032264708</v>
      </c>
      <c r="D201" s="4">
        <f>IFERROR(XIRR(现金流!W201:Z201,现金流!S201:V201),"")</f>
        <v>0.13607376217842107</v>
      </c>
      <c r="E201" s="4">
        <f>IFERROR(XIRR(现金流!AF201:AI201,现金流!AB201:AE201),"")</f>
        <v>0.10532223582267761</v>
      </c>
      <c r="F201" s="4">
        <f>IFERROR(XIRR(现金流!AN201:AP201,现金流!AK201:AM201),"")</f>
        <v>0.10807189345359802</v>
      </c>
    </row>
    <row r="202" spans="1:6" x14ac:dyDescent="0.15">
      <c r="A202" s="1">
        <v>42577</v>
      </c>
      <c r="B202" s="4">
        <f>IFERROR(XIRR(现金流!E202:H202,现金流!A202:D202),"")</f>
        <v>0.12868743538856511</v>
      </c>
      <c r="C202" s="4">
        <f>IFERROR(XIRR(现金流!N202:Q202,现金流!J202:M202),"")</f>
        <v>0.12218959927558901</v>
      </c>
      <c r="D202" s="4">
        <f>IFERROR(XIRR(现金流!W202:Z202,现金流!S202:V202),"")</f>
        <v>0.13602294325828554</v>
      </c>
      <c r="E202" s="4">
        <f>IFERROR(XIRR(现金流!AF202:AI202,现金流!AB202:AE202),"")</f>
        <v>0.10529510378837587</v>
      </c>
      <c r="F202" s="4">
        <f>IFERROR(XIRR(现金流!AN202:AP202,现金流!AK202:AM202),"")</f>
        <v>0.10806304812431333</v>
      </c>
    </row>
    <row r="203" spans="1:6" x14ac:dyDescent="0.15">
      <c r="A203" s="1">
        <v>42578</v>
      </c>
      <c r="B203" s="4">
        <f>IFERROR(XIRR(现金流!E203:H203,现金流!A203:D203),"")</f>
        <v>0.12943537831306459</v>
      </c>
      <c r="C203" s="4">
        <f>IFERROR(XIRR(现金流!N203:Q203,现金流!J203:M203),"")</f>
        <v>0.12255432009696959</v>
      </c>
      <c r="D203" s="4">
        <f>IFERROR(XIRR(现金流!W203:Z203,现金流!S203:V203),"")</f>
        <v>0.1362722337245941</v>
      </c>
      <c r="E203" s="4">
        <f>IFERROR(XIRR(现金流!AF203:AI203,现金流!AB203:AE203),"")</f>
        <v>0.10572755932807923</v>
      </c>
      <c r="F203" s="4">
        <f>IFERROR(XIRR(现金流!AN203:AP203,现金流!AK203:AM203),"")</f>
        <v>0.10887863039970397</v>
      </c>
    </row>
    <row r="204" spans="1:6" x14ac:dyDescent="0.15">
      <c r="A204" s="1">
        <v>42579</v>
      </c>
      <c r="B204" s="4">
        <f>IFERROR(XIRR(现金流!E204:H204,现金流!A204:D204),"")</f>
        <v>0.12929269671440125</v>
      </c>
      <c r="C204" s="4">
        <f>IFERROR(XIRR(现金流!N204:Q204,现金流!J204:M204),"")</f>
        <v>0.12246815562248231</v>
      </c>
      <c r="D204" s="4">
        <f>IFERROR(XIRR(现金流!W204:Z204,现金流!S204:V204),"")</f>
        <v>0.13542017340660098</v>
      </c>
      <c r="E204" s="4">
        <f>IFERROR(XIRR(现金流!AF204:AI204,现金流!AB204:AE204),"")</f>
        <v>0.10362475514411926</v>
      </c>
      <c r="F204" s="4">
        <f>IFERROR(XIRR(现金流!AN204:AP204,现金流!AK204:AM204),"")</f>
        <v>0.10701146721839905</v>
      </c>
    </row>
    <row r="205" spans="1:6" x14ac:dyDescent="0.15">
      <c r="A205" s="1">
        <v>42580</v>
      </c>
      <c r="B205" s="4">
        <f>IFERROR(XIRR(现金流!E205:H205,现金流!A205:D205),"")</f>
        <v>0.1277694165706634</v>
      </c>
      <c r="C205" s="4">
        <f>IFERROR(XIRR(现金流!N205:Q205,现金流!J205:M205),"")</f>
        <v>0.11986989378929136</v>
      </c>
      <c r="D205" s="4">
        <f>IFERROR(XIRR(现金流!W205:Z205,现金流!S205:V205),"")</f>
        <v>0.13236717581748961</v>
      </c>
      <c r="E205" s="4">
        <f>IFERROR(XIRR(现金流!AF205:AI205,现金流!AB205:AE205),"")</f>
        <v>9.9426513910293585E-2</v>
      </c>
      <c r="F205" s="4">
        <f>IFERROR(XIRR(现金流!AN205:AP205,现金流!AK205:AM205),"")</f>
        <v>0.10347556471824645</v>
      </c>
    </row>
    <row r="206" spans="1:6" x14ac:dyDescent="0.15">
      <c r="A206" s="1">
        <v>42583</v>
      </c>
      <c r="B206" s="4">
        <f>IFERROR(XIRR(现金流!E206:H206,现金流!A206:D206),"")</f>
        <v>0.12635796666145324</v>
      </c>
      <c r="C206" s="4">
        <f>IFERROR(XIRR(现金流!N206:Q206,现金流!J206:M206),"")</f>
        <v>0.11671634316444396</v>
      </c>
      <c r="D206" s="4">
        <f>IFERROR(XIRR(现金流!W206:Z206,现金流!S206:V206),"")</f>
        <v>0.12929171919822693</v>
      </c>
      <c r="E206" s="4">
        <f>IFERROR(XIRR(现金流!AF206:AI206,现金流!AB206:AE206),"")</f>
        <v>9.8541897535324108E-2</v>
      </c>
      <c r="F206" s="4">
        <f>IFERROR(XIRR(现金流!AN206:AP206,现金流!AK206:AM206),"")</f>
        <v>0.10003346800804139</v>
      </c>
    </row>
    <row r="207" spans="1:6" x14ac:dyDescent="0.15">
      <c r="A207" s="1">
        <v>42584</v>
      </c>
      <c r="B207" s="4">
        <f>IFERROR(XIRR(现金流!E207:H207,现金流!A207:D207),"")</f>
        <v>0.11959286332130431</v>
      </c>
      <c r="C207" s="4">
        <f>IFERROR(XIRR(现金流!N207:Q207,现金流!J207:M207),"")</f>
        <v>0.11034203171730042</v>
      </c>
      <c r="D207" s="4">
        <f>IFERROR(XIRR(现金流!W207:Z207,现金流!S207:V207),"")</f>
        <v>0.12050606608390807</v>
      </c>
      <c r="E207" s="4">
        <f>IFERROR(XIRR(现金流!AF207:AI207,现金流!AB207:AE207),"")</f>
        <v>9.4482025504112249E-2</v>
      </c>
      <c r="F207" s="4">
        <f>IFERROR(XIRR(现金流!AN207:AP207,现金流!AK207:AM207),"")</f>
        <v>9.6009084582328805E-2</v>
      </c>
    </row>
    <row r="208" spans="1:6" x14ac:dyDescent="0.15">
      <c r="A208" s="1">
        <v>42585</v>
      </c>
      <c r="B208" s="4">
        <f>IFERROR(XIRR(现金流!E208:H208,现金流!A208:D208),"")</f>
        <v>0.12136636376380922</v>
      </c>
      <c r="C208" s="4">
        <f>IFERROR(XIRR(现金流!N208:Q208,现金流!J208:M208),"")</f>
        <v>0.10679385066032412</v>
      </c>
      <c r="D208" s="4">
        <f>IFERROR(XIRR(现金流!W208:Z208,现金流!S208:V208),"")</f>
        <v>0.12388271689414981</v>
      </c>
      <c r="E208" s="4">
        <f>IFERROR(XIRR(现金流!AF208:AI208,现金流!AB208:AE208),"")</f>
        <v>9.4628795981407166E-2</v>
      </c>
      <c r="F208" s="4">
        <f>IFERROR(XIRR(现金流!AN208:AP208,现金流!AK208:AM208),"")</f>
        <v>9.7200161218643194E-2</v>
      </c>
    </row>
    <row r="209" spans="1:6" x14ac:dyDescent="0.15">
      <c r="A209" s="1">
        <v>42586</v>
      </c>
      <c r="B209" s="4">
        <f>IFERROR(XIRR(现金流!E209:H209,现金流!A209:D209),"")</f>
        <v>0.11552161574363709</v>
      </c>
      <c r="C209" s="4">
        <f>IFERROR(XIRR(现金流!N209:Q209,现金流!J209:M209),"")</f>
        <v>0.10073754191398621</v>
      </c>
      <c r="D209" s="4">
        <f>IFERROR(XIRR(现金流!W209:Z209,现金流!S209:V209),"")</f>
        <v>0.11798124909400939</v>
      </c>
      <c r="E209" s="4">
        <f>IFERROR(XIRR(现金流!AF209:AI209,现金流!AB209:AE209),"")</f>
        <v>9.0048900246620212E-2</v>
      </c>
      <c r="F209" s="4">
        <f>IFERROR(XIRR(现金流!AN209:AP209,现金流!AK209:AM209),"")</f>
        <v>9.229685962200164E-2</v>
      </c>
    </row>
    <row r="210" spans="1:6" x14ac:dyDescent="0.15">
      <c r="A210" s="1">
        <v>42587</v>
      </c>
      <c r="B210" s="4">
        <f>IFERROR(XIRR(现金流!E210:H210,现金流!A210:D210),"")</f>
        <v>0.11218156218528746</v>
      </c>
      <c r="C210" s="4">
        <f>IFERROR(XIRR(现金流!N210:Q210,现金流!J210:M210),"")</f>
        <v>9.5306923985481268E-2</v>
      </c>
      <c r="D210" s="4">
        <f>IFERROR(XIRR(现金流!W210:Z210,现金流!S210:V210),"")</f>
        <v>0.11563697457313538</v>
      </c>
      <c r="E210" s="4">
        <f>IFERROR(XIRR(现金流!AF210:AI210,现金流!AB210:AE210),"")</f>
        <v>8.9696696400642401E-2</v>
      </c>
      <c r="F210" s="4">
        <f>IFERROR(XIRR(现金流!AN210:AP210,现金流!AK210:AM210),"")</f>
        <v>9.1577032208442696E-2</v>
      </c>
    </row>
    <row r="211" spans="1:6" x14ac:dyDescent="0.15">
      <c r="A211" s="1">
        <v>42590</v>
      </c>
      <c r="B211" s="4">
        <f>IFERROR(XIRR(现金流!E211:H211,现金流!A211:D211),"")</f>
        <v>0.11009632945060729</v>
      </c>
      <c r="C211" s="4">
        <f>IFERROR(XIRR(现金流!N211:Q211,现金流!J211:M211),"")</f>
        <v>9.0123203396797205E-2</v>
      </c>
      <c r="D211" s="4">
        <f>IFERROR(XIRR(现金流!W211:Z211,现金流!S211:V211),"")</f>
        <v>0.11575760245323183</v>
      </c>
      <c r="E211" s="4">
        <f>IFERROR(XIRR(现金流!AF211:AI211,现金流!AB211:AE211),"")</f>
        <v>8.9580735564231878E-2</v>
      </c>
      <c r="F211" s="4">
        <f>IFERROR(XIRR(现金流!AN211:AP211,现金流!AK211:AM211),"")</f>
        <v>9.0872058272361764E-2</v>
      </c>
    </row>
    <row r="212" spans="1:6" x14ac:dyDescent="0.15">
      <c r="A212" s="1">
        <v>42591</v>
      </c>
      <c r="B212" s="4">
        <f>IFERROR(XIRR(现金流!E212:H212,现金流!A212:D212),"")</f>
        <v>0.10763333439826966</v>
      </c>
      <c r="C212" s="4">
        <f>IFERROR(XIRR(现金流!N212:Q212,现金流!J212:M212),"")</f>
        <v>8.976409137248996E-2</v>
      </c>
      <c r="D212" s="4">
        <f>IFERROR(XIRR(现金流!W212:Z212,现金流!S212:V212),"")</f>
        <v>0.11467947363853456</v>
      </c>
      <c r="E212" s="4">
        <f>IFERROR(XIRR(现金流!AF212:AI212,现金流!AB212:AE212),"")</f>
        <v>8.873302638530732E-2</v>
      </c>
      <c r="F212" s="4">
        <f>IFERROR(XIRR(现金流!AN212:AP212,现金流!AK212:AM212),"")</f>
        <v>9.0346160531043995E-2</v>
      </c>
    </row>
    <row r="213" spans="1:6" x14ac:dyDescent="0.15">
      <c r="A213" s="1">
        <v>42592</v>
      </c>
      <c r="B213" s="4">
        <f>IFERROR(XIRR(现金流!E213:H213,现金流!A213:D213),"")</f>
        <v>0.10439042448997499</v>
      </c>
      <c r="C213" s="4">
        <f>IFERROR(XIRR(现金流!N213:Q213,现金流!J213:M213),"")</f>
        <v>9.0188005566596993E-2</v>
      </c>
      <c r="D213" s="4">
        <f>IFERROR(XIRR(现金流!W213:Z213,现金流!S213:V213),"")</f>
        <v>0.11192523837089538</v>
      </c>
      <c r="E213" s="4">
        <f>IFERROR(XIRR(现金流!AF213:AI213,现金流!AB213:AE213),"")</f>
        <v>8.6172845959663388E-2</v>
      </c>
      <c r="F213" s="4">
        <f>IFERROR(XIRR(现金流!AN213:AP213,现金流!AK213:AM213),"")</f>
        <v>8.8522109389305118E-2</v>
      </c>
    </row>
    <row r="214" spans="1:6" x14ac:dyDescent="0.15">
      <c r="A214" s="1">
        <v>42593</v>
      </c>
      <c r="B214" s="4">
        <f>IFERROR(XIRR(现金流!E214:H214,现金流!A214:D214),"")</f>
        <v>0.10366421341896057</v>
      </c>
      <c r="C214" s="4">
        <f>IFERROR(XIRR(现金流!N214:Q214,现金流!J214:M214),"")</f>
        <v>8.9948794245719929E-2</v>
      </c>
      <c r="D214" s="4">
        <f>IFERROR(XIRR(现金流!W214:Z214,现金流!S214:V214),"")</f>
        <v>0.1119249165058136</v>
      </c>
      <c r="E214" s="4">
        <f>IFERROR(XIRR(现金流!AF214:AI214,现金流!AB214:AE214),"")</f>
        <v>8.5786685347557068E-2</v>
      </c>
      <c r="F214" s="4">
        <f>IFERROR(XIRR(现金流!AN214:AP214,现金流!AK214:AM214),"")</f>
        <v>8.8629230856895475E-2</v>
      </c>
    </row>
    <row r="215" spans="1:6" x14ac:dyDescent="0.15">
      <c r="A215" s="1">
        <v>42594</v>
      </c>
      <c r="B215" s="4">
        <f>IFERROR(XIRR(现金流!E215:H215,现金流!A215:D215),"")</f>
        <v>0.10160476565361021</v>
      </c>
      <c r="C215" s="4">
        <f>IFERROR(XIRR(现金流!N215:Q215,现金流!J215:M215),"")</f>
        <v>8.8141539692878731E-2</v>
      </c>
      <c r="D215" s="4">
        <f>IFERROR(XIRR(现金流!W215:Z215,现金流!S215:V215),"")</f>
        <v>0.1107413113117218</v>
      </c>
      <c r="E215" s="4">
        <f>IFERROR(XIRR(现金流!AF215:AI215,现金流!AB215:AE215),"")</f>
        <v>8.4413513541221619E-2</v>
      </c>
      <c r="F215" s="4">
        <f>IFERROR(XIRR(现金流!AN215:AP215,现金流!AK215:AM215),"")</f>
        <v>8.5262659192085297E-2</v>
      </c>
    </row>
    <row r="216" spans="1:6" x14ac:dyDescent="0.15">
      <c r="A216" s="1">
        <v>42597</v>
      </c>
      <c r="B216" s="4">
        <f>IFERROR(XIRR(现金流!E216:H216,现金流!A216:D216),"")</f>
        <v>0.10746851563453674</v>
      </c>
      <c r="C216" s="4">
        <f>IFERROR(XIRR(现金流!N216:Q216,现金流!J216:M216),"")</f>
        <v>9.39839333295822E-2</v>
      </c>
      <c r="D216" s="4">
        <f>IFERROR(XIRR(现金流!W216:Z216,现金流!S216:V216),"")</f>
        <v>0.11631571650505065</v>
      </c>
      <c r="E216" s="4">
        <f>IFERROR(XIRR(现金流!AF216:AI216,现金流!AB216:AE216),"")</f>
        <v>8.8459607958793665E-2</v>
      </c>
      <c r="F216" s="4">
        <f>IFERROR(XIRR(现金流!AN216:AP216,现金流!AK216:AM216),"")</f>
        <v>8.929226100444794E-2</v>
      </c>
    </row>
    <row r="217" spans="1:6" x14ac:dyDescent="0.15">
      <c r="A217" s="1">
        <v>42598</v>
      </c>
      <c r="B217" s="4">
        <f>IFERROR(XIRR(现金流!E217:H217,现金流!A217:D217),"")</f>
        <v>0.10277071595191958</v>
      </c>
      <c r="C217" s="4">
        <f>IFERROR(XIRR(现金流!N217:Q217,现金流!J217:M217),"")</f>
        <v>8.8867405056953439E-2</v>
      </c>
      <c r="D217" s="4">
        <f>IFERROR(XIRR(现金流!W217:Z217,现金流!S217:V217),"")</f>
        <v>0.11202415823936465</v>
      </c>
      <c r="E217" s="4">
        <f>IFERROR(XIRR(现金流!AF217:AI217,现金流!AB217:AE217),"")</f>
        <v>8.6054477095603946E-2</v>
      </c>
      <c r="F217" s="4">
        <f>IFERROR(XIRR(现金流!AN217:AP217,现金流!AK217:AM217),"")</f>
        <v>8.8072308897972101E-2</v>
      </c>
    </row>
    <row r="218" spans="1:6" x14ac:dyDescent="0.15">
      <c r="A218" s="1">
        <v>42599</v>
      </c>
      <c r="B218" s="4">
        <f>IFERROR(XIRR(现金流!E218:H218,现金流!A218:D218),"")</f>
        <v>0.100224632024765</v>
      </c>
      <c r="C218" s="4">
        <f>IFERROR(XIRR(现金流!N218:Q218,现金流!J218:M218),"")</f>
        <v>8.8322588801383953E-2</v>
      </c>
      <c r="D218" s="4">
        <f>IFERROR(XIRR(现金流!W218:Z218,现金流!S218:V218),"")</f>
        <v>0.10993224978446958</v>
      </c>
      <c r="E218" s="4">
        <f>IFERROR(XIRR(现金流!AF218:AI218,现金流!AB218:AE218),"")</f>
        <v>8.565363585948943E-2</v>
      </c>
      <c r="F218" s="4">
        <f>IFERROR(XIRR(现金流!AN218:AP218,现金流!AK218:AM218),"")</f>
        <v>8.706418573856356E-2</v>
      </c>
    </row>
    <row r="219" spans="1:6" x14ac:dyDescent="0.15">
      <c r="A219" s="1">
        <v>42600</v>
      </c>
      <c r="B219" s="4">
        <f>IFERROR(XIRR(现金流!E219:H219,现金流!A219:D219),"")</f>
        <v>0.10043495297431948</v>
      </c>
      <c r="C219" s="4">
        <f>IFERROR(XIRR(现金流!N219:Q219,现金流!J219:M219),"")</f>
        <v>8.9294704794883745E-2</v>
      </c>
      <c r="D219" s="4">
        <f>IFERROR(XIRR(现金流!W219:Z219,现金流!S219:V219),"")</f>
        <v>0.11102544665336606</v>
      </c>
      <c r="E219" s="4">
        <f>IFERROR(XIRR(现金流!AF219:AI219,现金流!AB219:AE219),"")</f>
        <v>8.6269614100456235E-2</v>
      </c>
      <c r="F219" s="4">
        <f>IFERROR(XIRR(现金流!AN219:AP219,现金流!AK219:AM219),"")</f>
        <v>8.7841835618019115E-2</v>
      </c>
    </row>
    <row r="220" spans="1:6" x14ac:dyDescent="0.15">
      <c r="A220" s="1">
        <v>42601</v>
      </c>
      <c r="B220" s="4">
        <f>IFERROR(XIRR(现金流!E220:H220,现金流!A220:D220),"")</f>
        <v>0.10175349116325377</v>
      </c>
      <c r="C220" s="4">
        <f>IFERROR(XIRR(现金流!N220:Q220,现金流!J220:M220),"")</f>
        <v>9.04550701379776E-2</v>
      </c>
      <c r="D220" s="4">
        <f>IFERROR(XIRR(现金流!W220:Z220,现金流!S220:V220),"")</f>
        <v>0.1120256245136261</v>
      </c>
      <c r="E220" s="4">
        <f>IFERROR(XIRR(现金流!AF220:AI220,现金流!AB220:AE220),"")</f>
        <v>8.5865131020545965E-2</v>
      </c>
      <c r="F220" s="4">
        <f>IFERROR(XIRR(现金流!AN220:AP220,现金流!AK220:AM220),"")</f>
        <v>8.7950840592384338E-2</v>
      </c>
    </row>
    <row r="221" spans="1:6" x14ac:dyDescent="0.15">
      <c r="A221" s="1">
        <v>42604</v>
      </c>
      <c r="B221" s="4">
        <f>IFERROR(XIRR(现金流!E221:H221,现金流!A221:D221),"")</f>
        <v>0.10263878703117371</v>
      </c>
      <c r="C221" s="4">
        <f>IFERROR(XIRR(现金流!N221:Q221,现金流!J221:M221),"")</f>
        <v>9.0832504630088823E-2</v>
      </c>
      <c r="D221" s="4">
        <f>IFERROR(XIRR(现金流!W221:Z221,现金流!S221:V221),"")</f>
        <v>0.11344318985939025</v>
      </c>
      <c r="E221" s="4">
        <f>IFERROR(XIRR(现金流!AF221:AI221,现金流!AB221:AE221),"")</f>
        <v>8.7769517302513117E-2</v>
      </c>
      <c r="F221" s="4">
        <f>IFERROR(XIRR(现金流!AN221:AP221,现金流!AK221:AM221),"")</f>
        <v>8.8976475596427934E-2</v>
      </c>
    </row>
    <row r="222" spans="1:6" x14ac:dyDescent="0.15">
      <c r="A222" s="1">
        <v>42605</v>
      </c>
      <c r="B222" s="4">
        <f>IFERROR(XIRR(现金流!E222:H222,现金流!A222:D222),"")</f>
        <v>0.10006749033927917</v>
      </c>
      <c r="C222" s="4">
        <f>IFERROR(XIRR(现金流!N222:Q222,现金流!J222:M222),"")</f>
        <v>8.9915302395820643E-2</v>
      </c>
      <c r="D222" s="4">
        <f>IFERROR(XIRR(现金流!W222:Z222,现金流!S222:V222),"")</f>
        <v>0.11233248114585878</v>
      </c>
      <c r="E222" s="4">
        <f>IFERROR(XIRR(现金流!AF222:AI222,现金流!AB222:AE222),"")</f>
        <v>8.8952419161796595E-2</v>
      </c>
      <c r="F222" s="4">
        <f>IFERROR(XIRR(现金流!AN222:AP222,现金流!AK222:AM222),"")</f>
        <v>8.8632228970527679E-2</v>
      </c>
    </row>
    <row r="223" spans="1:6" x14ac:dyDescent="0.15">
      <c r="A223" s="1">
        <v>42606</v>
      </c>
      <c r="B223" s="4">
        <f>IFERROR(XIRR(现金流!E223:H223,现金流!A223:D223),"")</f>
        <v>9.8849159479141246E-2</v>
      </c>
      <c r="C223" s="4">
        <f>IFERROR(XIRR(现金流!N223:Q223,现金流!J223:M223),"")</f>
        <v>8.8324680924415588E-2</v>
      </c>
      <c r="D223" s="4">
        <f>IFERROR(XIRR(现金流!W223:Z223,现金流!S223:V223),"")</f>
        <v>0.11111798882484436</v>
      </c>
      <c r="E223" s="4">
        <f>IFERROR(XIRR(现金流!AF223:AI223,现金流!AB223:AE223),"")</f>
        <v>8.6953434348106401E-2</v>
      </c>
      <c r="F223" s="4">
        <f>IFERROR(XIRR(现金流!AN223:AP223,现金流!AK223:AM223),"")</f>
        <v>8.7819132208824174E-2</v>
      </c>
    </row>
    <row r="224" spans="1:6" x14ac:dyDescent="0.15">
      <c r="A224" s="1">
        <v>42607</v>
      </c>
      <c r="B224" s="4">
        <f>IFERROR(XIRR(现金流!E224:H224,现金流!A224:D224),"")</f>
        <v>9.9536854028701799E-2</v>
      </c>
      <c r="C224" s="4">
        <f>IFERROR(XIRR(现金流!N224:Q224,现金流!J224:M224),"")</f>
        <v>8.8937887549400352E-2</v>
      </c>
      <c r="D224" s="4">
        <f>IFERROR(XIRR(现金流!W224:Z224,现金流!S224:V224),"")</f>
        <v>0.11081275343894958</v>
      </c>
      <c r="E224" s="4">
        <f>IFERROR(XIRR(现金流!AF224:AI224,现金流!AB224:AE224),"")</f>
        <v>8.6002334952354431E-2</v>
      </c>
      <c r="F224" s="4">
        <f>IFERROR(XIRR(现金流!AN224:AP224,现金流!AK224:AM224),"")</f>
        <v>8.7698718905448933E-2</v>
      </c>
    </row>
    <row r="225" spans="1:6" x14ac:dyDescent="0.15">
      <c r="A225" s="1">
        <v>42608</v>
      </c>
      <c r="B225" s="4">
        <f>IFERROR(XIRR(现金流!E225:H225,现金流!A225:D225),"")</f>
        <v>9.8394495248794595E-2</v>
      </c>
      <c r="C225" s="4">
        <f>IFERROR(XIRR(现金流!N225:Q225,现金流!J225:M225),"")</f>
        <v>8.8202986121177704E-2</v>
      </c>
      <c r="D225" s="4">
        <f>IFERROR(XIRR(现金流!W225:Z225,现金流!S225:V225),"")</f>
        <v>0.1087825357913971</v>
      </c>
      <c r="E225" s="4">
        <f>IFERROR(XIRR(现金流!AF225:AI225,现金流!AB225:AE225),"")</f>
        <v>8.3964088559150676E-2</v>
      </c>
      <c r="F225" s="4">
        <f>IFERROR(XIRR(现金流!AN225:AP225,现金流!AK225:AM225),"")</f>
        <v>8.5698160529136647E-2</v>
      </c>
    </row>
    <row r="226" spans="1:6" x14ac:dyDescent="0.15">
      <c r="A226" s="1">
        <v>42611</v>
      </c>
      <c r="B226" s="4">
        <f>IFERROR(XIRR(现金流!E226:H226,现金流!A226:D226),"")</f>
        <v>9.7508209943771351E-2</v>
      </c>
      <c r="C226" s="4">
        <f>IFERROR(XIRR(现金流!N226:Q226,现金流!J226:M226),"")</f>
        <v>8.8081058859825145E-2</v>
      </c>
      <c r="D226" s="4">
        <f>IFERROR(XIRR(现金流!W226:Z226,现金流!S226:V226),"")</f>
        <v>0.10896838307380677</v>
      </c>
      <c r="E226" s="4">
        <f>IFERROR(XIRR(现金流!AF226:AI226,现金流!AB226:AE226),"")</f>
        <v>8.4545966982841517E-2</v>
      </c>
      <c r="F226" s="4">
        <f>IFERROR(XIRR(现金流!AN226:AP226,现金流!AK226:AM226),"")</f>
        <v>8.5292598605155936E-2</v>
      </c>
    </row>
    <row r="227" spans="1:6" x14ac:dyDescent="0.15">
      <c r="A227" s="1">
        <v>42612</v>
      </c>
      <c r="B227" s="4">
        <f>IFERROR(XIRR(现金流!E227:H227,现金流!A227:D227),"")</f>
        <v>9.3893888592720062E-2</v>
      </c>
      <c r="C227" s="4">
        <f>IFERROR(XIRR(现金流!N227:Q227,现金流!J227:M227),"")</f>
        <v>8.6605784296989452E-2</v>
      </c>
      <c r="D227" s="4">
        <f>IFERROR(XIRR(现金流!W227:Z227,现金流!S227:V227),"")</f>
        <v>0.10600743889808656</v>
      </c>
      <c r="E227" s="4">
        <f>IFERROR(XIRR(现金流!AF227:AI227,现金流!AB227:AE227),"")</f>
        <v>8.3548447489738484E-2</v>
      </c>
      <c r="F227" s="4">
        <f>IFERROR(XIRR(现金流!AN227:AP227,现金流!AK227:AM227),"")</f>
        <v>8.4674528241157551E-2</v>
      </c>
    </row>
    <row r="228" spans="1:6" x14ac:dyDescent="0.15">
      <c r="A228" s="1">
        <v>42613</v>
      </c>
      <c r="B228" s="4">
        <f>IFERROR(XIRR(现金流!E228:H228,现金流!A228:D228),"")</f>
        <v>8.9744070172309884E-2</v>
      </c>
      <c r="C228" s="4">
        <f>IFERROR(XIRR(现金流!N228:Q228,现金流!J228:M228),"")</f>
        <v>8.5438385605812073E-2</v>
      </c>
      <c r="D228" s="4">
        <f>IFERROR(XIRR(现金流!W228:Z228,现金流!S228:V228),"")</f>
        <v>0.10244236588478089</v>
      </c>
      <c r="E228" s="4">
        <f>IFERROR(XIRR(现金流!AF228:AI228,现金流!AB228:AE228),"")</f>
        <v>8.2538238167762762E-2</v>
      </c>
      <c r="F228" s="4">
        <f>IFERROR(XIRR(现金流!AN228:AP228,现金流!AK228:AM228),"")</f>
        <v>8.4049597382545471E-2</v>
      </c>
    </row>
    <row r="229" spans="1:6" x14ac:dyDescent="0.15">
      <c r="A229" s="1">
        <v>42614</v>
      </c>
      <c r="B229" s="4">
        <f>IFERROR(XIRR(现金流!E229:H229,现金流!A229:D229),"")</f>
        <v>8.3667573332786571E-2</v>
      </c>
      <c r="C229" s="4">
        <f>IFERROR(XIRR(现金流!N229:Q229,现金流!J229:M229),"")</f>
        <v>7.9590246081352248E-2</v>
      </c>
      <c r="D229" s="4">
        <f>IFERROR(XIRR(现金流!W229:Z229,现金流!S229:V229),"")</f>
        <v>9.2877414822578427E-2</v>
      </c>
      <c r="E229" s="4">
        <f>IFERROR(XIRR(现金流!AF229:AI229,现金流!AB229:AE229),"")</f>
        <v>7.7614447474479695E-2</v>
      </c>
      <c r="F229" s="4">
        <f>IFERROR(XIRR(现金流!AN229:AP229,现金流!AK229:AM229),"")</f>
        <v>8.0997428297996527E-2</v>
      </c>
    </row>
    <row r="230" spans="1:6" x14ac:dyDescent="0.15">
      <c r="A230" s="1">
        <v>42615</v>
      </c>
      <c r="B230" s="4">
        <f>IFERROR(XIRR(现金流!E230:H230,现金流!A230:D230),"")</f>
        <v>8.1358537077903761E-2</v>
      </c>
      <c r="C230" s="4">
        <f>IFERROR(XIRR(现金流!N230:Q230,现金流!J230:M230),"")</f>
        <v>7.3932811617851271E-2</v>
      </c>
      <c r="D230" s="4">
        <f>IFERROR(XIRR(现金流!W230:Z230,现金流!S230:V230),"")</f>
        <v>8.9354833960533162E-2</v>
      </c>
      <c r="E230" s="4">
        <f>IFERROR(XIRR(现金流!AF230:AI230,现金流!AB230:AE230),"")</f>
        <v>7.292945086956025E-2</v>
      </c>
      <c r="F230" s="4">
        <f>IFERROR(XIRR(现金流!AN230:AP230,现金流!AK230:AM230),"")</f>
        <v>7.4297031760215765E-2</v>
      </c>
    </row>
    <row r="231" spans="1:6" x14ac:dyDescent="0.15">
      <c r="A231" s="1">
        <v>42618</v>
      </c>
      <c r="B231" s="4">
        <f>IFERROR(XIRR(现金流!E231:H231,现金流!A231:D231),"")</f>
        <v>8.0561193823814423E-2</v>
      </c>
      <c r="C231" s="4">
        <f>IFERROR(XIRR(现金流!N231:Q231,现金流!J231:M231),"")</f>
        <v>7.0182976126670835E-2</v>
      </c>
      <c r="D231" s="4">
        <f>IFERROR(XIRR(现金流!W231:Z231,现金流!S231:V231),"")</f>
        <v>8.8605311512947107E-2</v>
      </c>
      <c r="E231" s="4">
        <f>IFERROR(XIRR(现金流!AF231:AI231,现金流!AB231:AE231),"")</f>
        <v>6.9603046774864202E-2</v>
      </c>
      <c r="F231" s="4">
        <f>IFERROR(XIRR(现金流!AN231:AP231,现金流!AK231:AM231),"")</f>
        <v>7.3424437642097481E-2</v>
      </c>
    </row>
    <row r="232" spans="1:6" x14ac:dyDescent="0.15">
      <c r="A232" s="1">
        <v>42619</v>
      </c>
      <c r="B232" s="4">
        <f>IFERROR(XIRR(现金流!E232:H232,现金流!A232:D232),"")</f>
        <v>8.0813822150230419E-2</v>
      </c>
      <c r="C232" s="4">
        <f>IFERROR(XIRR(现金流!N232:Q232,现金流!J232:M232),"")</f>
        <v>6.5262249112129231E-2</v>
      </c>
      <c r="D232" s="4">
        <f>IFERROR(XIRR(现金流!W232:Z232,现金流!S232:V232),"")</f>
        <v>8.8153752684593217E-2</v>
      </c>
      <c r="E232" s="4">
        <f>IFERROR(XIRR(现金流!AF232:AI232,现金流!AB232:AE232),"")</f>
        <v>7.103313505649568E-2</v>
      </c>
      <c r="F232" s="4">
        <f>IFERROR(XIRR(现金流!AN232:AP232,现金流!AK232:AM232),"")</f>
        <v>7.3455622792243991E-2</v>
      </c>
    </row>
    <row r="233" spans="1:6" x14ac:dyDescent="0.15">
      <c r="A233" s="1">
        <v>42620</v>
      </c>
      <c r="B233" s="4">
        <f>IFERROR(XIRR(现金流!E233:H233,现金流!A233:D233),"")</f>
        <v>8.3263143897056593E-2</v>
      </c>
      <c r="C233" s="4">
        <f>IFERROR(XIRR(现金流!N233:Q233,现金流!J233:M233),"")</f>
        <v>6.7233368754386916E-2</v>
      </c>
      <c r="D233" s="4">
        <f>IFERROR(XIRR(现金流!W233:Z233,现金流!S233:V233),"")</f>
        <v>9.0507385134696958E-2</v>
      </c>
      <c r="E233" s="4">
        <f>IFERROR(XIRR(现金流!AF233:AI233,现金流!AB233:AE233),"")</f>
        <v>7.1334186196327226E-2</v>
      </c>
      <c r="F233" s="4">
        <f>IFERROR(XIRR(现金流!AN233:AP233,现金流!AK233:AM233),"")</f>
        <v>7.249439656734466E-2</v>
      </c>
    </row>
    <row r="234" spans="1:6" x14ac:dyDescent="0.15">
      <c r="A234" s="1">
        <v>42621</v>
      </c>
      <c r="B234" s="4">
        <f>IFERROR(XIRR(现金流!E234:H234,现金流!A234:D234),"")</f>
        <v>8.3050724864006054E-2</v>
      </c>
      <c r="C234" s="4">
        <f>IFERROR(XIRR(现金流!N234:Q234,现金流!J234:M234),"")</f>
        <v>6.702864468097687E-2</v>
      </c>
      <c r="D234" s="4">
        <f>IFERROR(XIRR(现金流!W234:Z234,现金流!S234:V234),"")</f>
        <v>9.0358790755271909E-2</v>
      </c>
      <c r="E234" s="4">
        <f>IFERROR(XIRR(现金流!AF234:AI234,现金流!AB234:AE234),"")</f>
        <v>7.1349677443504331E-2</v>
      </c>
      <c r="F234" s="4">
        <f>IFERROR(XIRR(现金流!AN234:AP234,现金流!AK234:AM234),"")</f>
        <v>7.3269537091255207E-2</v>
      </c>
    </row>
    <row r="235" spans="1:6" x14ac:dyDescent="0.15">
      <c r="A235" s="1">
        <v>42622</v>
      </c>
      <c r="B235" s="4">
        <f>IFERROR(XIRR(现金流!E235:H235,现金流!A235:D235),"")</f>
        <v>8.0479267239570648E-2</v>
      </c>
      <c r="C235" s="4">
        <f>IFERROR(XIRR(现金流!N235:Q235,现金流!J235:M235),"")</f>
        <v>6.382028758525847E-2</v>
      </c>
      <c r="D235" s="4">
        <f>IFERROR(XIRR(现金流!W235:Z235,现金流!S235:V235),"")</f>
        <v>8.8999637961387656E-2</v>
      </c>
      <c r="E235" s="4">
        <f>IFERROR(XIRR(现金流!AF235:AI235,现金流!AB235:AE235),"")</f>
        <v>7.0196345448493958E-2</v>
      </c>
      <c r="F235" s="4">
        <f>IFERROR(XIRR(现金流!AN235:AP235,现金流!AK235:AM235),"")</f>
        <v>7.1541854739189156E-2</v>
      </c>
    </row>
    <row r="236" spans="1:6" x14ac:dyDescent="0.15">
      <c r="A236" s="1">
        <v>42625</v>
      </c>
      <c r="B236" s="4">
        <f>IFERROR(XIRR(现金流!E236:H236,现金流!A236:D236),"")</f>
        <v>8.2669726014137274E-2</v>
      </c>
      <c r="C236" s="4">
        <f>IFERROR(XIRR(现金流!N236:Q236,现金流!J236:M236),"")</f>
        <v>6.6620376706123349E-2</v>
      </c>
      <c r="D236" s="4">
        <f>IFERROR(XIRR(现金流!W236:Z236,现金流!S236:V236),"")</f>
        <v>9.1998085379600539E-2</v>
      </c>
      <c r="E236" s="4">
        <f>IFERROR(XIRR(现金流!AF236:AI236,现金流!AB236:AE236),"")</f>
        <v>7.3213443160057096E-2</v>
      </c>
      <c r="F236" s="4">
        <f>IFERROR(XIRR(现金流!AN236:AP236,现金流!AK236:AM236),"")</f>
        <v>7.3653528094291695E-2</v>
      </c>
    </row>
    <row r="237" spans="1:6" x14ac:dyDescent="0.15">
      <c r="A237" s="1">
        <v>42626</v>
      </c>
      <c r="B237" s="4">
        <f>IFERROR(XIRR(现金流!E237:H237,现金流!A237:D237),"")</f>
        <v>8.1028977036476157E-2</v>
      </c>
      <c r="C237" s="4">
        <f>IFERROR(XIRR(现金流!N237:Q237,现金流!J237:M237),"")</f>
        <v>6.4458867907524101E-2</v>
      </c>
      <c r="D237" s="4">
        <f>IFERROR(XIRR(现金流!W237:Z237,现金流!S237:V237),"")</f>
        <v>9.0013900399208077E-2</v>
      </c>
      <c r="E237" s="4">
        <f>IFERROR(XIRR(现金流!AF237:AI237,现金流!AB237:AE237),"")</f>
        <v>7.3244950175285359E-2</v>
      </c>
      <c r="F237" s="4">
        <f>IFERROR(XIRR(现金流!AN237:AP237,现金流!AK237:AM237),"")</f>
        <v>7.3171851038932811E-2</v>
      </c>
    </row>
    <row r="238" spans="1:6" x14ac:dyDescent="0.15">
      <c r="A238" s="1">
        <v>42627</v>
      </c>
      <c r="B238" s="4">
        <f>IFERROR(XIRR(现金流!E238:H238,现金流!A238:D238),"")</f>
        <v>8.0336448550224329E-2</v>
      </c>
      <c r="C238" s="4">
        <f>IFERROR(XIRR(现金流!N238:Q238,现金流!J238:M238),"")</f>
        <v>6.3186958432197557E-2</v>
      </c>
      <c r="D238" s="4">
        <f>IFERROR(XIRR(现金流!W238:Z238,现金流!S238:V238),"")</f>
        <v>8.8536635041236891E-2</v>
      </c>
      <c r="E238" s="4">
        <f>IFERROR(XIRR(现金流!AF238:AI238,现金流!AB238:AE238),"")</f>
        <v>7.0842102169990553E-2</v>
      </c>
      <c r="F238" s="4">
        <f>IFERROR(XIRR(现金流!AN238:AP238,现金流!AK238:AM238),"")</f>
        <v>7.1645811200141921E-2</v>
      </c>
    </row>
    <row r="239" spans="1:6" x14ac:dyDescent="0.15">
      <c r="A239" s="1">
        <v>42632</v>
      </c>
      <c r="B239" s="4">
        <f>IFERROR(XIRR(现金流!E239:H239,现金流!A239:D239),"")</f>
        <v>8.0351600050926189E-2</v>
      </c>
      <c r="C239" s="4">
        <f>IFERROR(XIRR(现金流!N239:Q239,现金流!J239:M239),"")</f>
        <v>6.2961360812187186E-2</v>
      </c>
      <c r="D239" s="4">
        <f>IFERROR(XIRR(现金流!W239:Z239,现金流!S239:V239),"")</f>
        <v>8.9715054631233221E-2</v>
      </c>
      <c r="E239" s="4">
        <f>IFERROR(XIRR(现金流!AF239:AI239,现金流!AB239:AE239),"")</f>
        <v>7.1861591935157773E-2</v>
      </c>
      <c r="F239" s="4">
        <f>IFERROR(XIRR(现金流!AN239:AP239,现金流!AK239:AM239),"")</f>
        <v>7.3371902108192472E-2</v>
      </c>
    </row>
    <row r="240" spans="1:6" x14ac:dyDescent="0.15">
      <c r="A240" s="1">
        <v>42633</v>
      </c>
      <c r="B240" s="4">
        <f>IFERROR(XIRR(现金流!E240:H240,现金流!A240:D240),"")</f>
        <v>8.1331893801689162E-2</v>
      </c>
      <c r="C240" s="4">
        <f>IFERROR(XIRR(现金流!N240:Q240,现金流!J240:M240),"")</f>
        <v>6.2987264990806577E-2</v>
      </c>
      <c r="D240" s="4">
        <f>IFERROR(XIRR(现金流!W240:Z240,现金流!S240:V240),"")</f>
        <v>9.1324809193611148E-2</v>
      </c>
      <c r="E240" s="4">
        <f>IFERROR(XIRR(现金流!AF240:AI240,现金流!AB240:AE240),"")</f>
        <v>7.0607295632362371E-2</v>
      </c>
      <c r="F240" s="4">
        <f>IFERROR(XIRR(现金流!AN240:AP240,现金流!AK240:AM240),"")</f>
        <v>7.2053894400596619E-2</v>
      </c>
    </row>
    <row r="241" spans="1:6" x14ac:dyDescent="0.15">
      <c r="A241" s="1">
        <v>42634</v>
      </c>
      <c r="B241" s="4">
        <f>IFERROR(XIRR(现金流!E241:H241,现金流!A241:D241),"")</f>
        <v>8.21570545434952E-2</v>
      </c>
      <c r="C241" s="4">
        <f>IFERROR(XIRR(现金流!N241:Q241,现金流!J241:M241),"")</f>
        <v>6.3191959261894207E-2</v>
      </c>
      <c r="D241" s="4">
        <f>IFERROR(XIRR(现金流!W241:Z241,现金流!S241:V241),"")</f>
        <v>9.3156674504280099E-2</v>
      </c>
      <c r="E241" s="4">
        <f>IFERROR(XIRR(现金流!AF241:AI241,现金流!AB241:AE241),"")</f>
        <v>7.0619896054267897E-2</v>
      </c>
      <c r="F241" s="4">
        <f>IFERROR(XIRR(现金流!AN241:AP241,现金流!AK241:AM241),"")</f>
        <v>7.2352650761604298E-2</v>
      </c>
    </row>
    <row r="242" spans="1:6" x14ac:dyDescent="0.15">
      <c r="A242" s="1">
        <v>42635</v>
      </c>
      <c r="B242" s="4">
        <f>IFERROR(XIRR(现金流!E242:H242,现金流!A242:D242),"")</f>
        <v>8.5497537255287165E-2</v>
      </c>
      <c r="C242" s="4">
        <f>IFERROR(XIRR(现金流!N242:Q242,现金流!J242:M242),"")</f>
        <v>6.6093036532402019E-2</v>
      </c>
      <c r="D242" s="4">
        <f>IFERROR(XIRR(现金流!W242:Z242,现金流!S242:V242),"")</f>
        <v>9.8274594545364385E-2</v>
      </c>
      <c r="E242" s="4">
        <f>IFERROR(XIRR(现金流!AF242:AI242,现金流!AB242:AE242),"")</f>
        <v>7.3558411002159124E-2</v>
      </c>
      <c r="F242" s="4">
        <f>IFERROR(XIRR(现金流!AN242:AP242,现金流!AK242:AM242),"")</f>
        <v>7.4304565787315396E-2</v>
      </c>
    </row>
    <row r="243" spans="1:6" x14ac:dyDescent="0.15">
      <c r="A243" s="1">
        <v>42636</v>
      </c>
      <c r="B243" s="4">
        <f>IFERROR(XIRR(现金流!E243:H243,现金流!A243:D243),"")</f>
        <v>8.2606914639472964E-2</v>
      </c>
      <c r="C243" s="4">
        <f>IFERROR(XIRR(现金流!N243:Q243,现金流!J243:M243),"")</f>
        <v>6.3364323973655712E-2</v>
      </c>
      <c r="D243" s="4">
        <f>IFERROR(XIRR(现金流!W243:Z243,现金流!S243:V243),"")</f>
        <v>9.6233016252517706E-2</v>
      </c>
      <c r="E243" s="4">
        <f>IFERROR(XIRR(现金流!AF243:AI243,现金流!AB243:AE243),"")</f>
        <v>7.0318898558616616E-2</v>
      </c>
      <c r="F243" s="4">
        <f>IFERROR(XIRR(现金流!AN243:AP243,现金流!AK243:AM243),"")</f>
        <v>7.158206403255464E-2</v>
      </c>
    </row>
    <row r="244" spans="1:6" x14ac:dyDescent="0.15">
      <c r="A244" s="1">
        <v>42639</v>
      </c>
      <c r="B244" s="4">
        <f>IFERROR(XIRR(现金流!E244:H244,现金流!A244:D244),"")</f>
        <v>8.2922932505607616E-2</v>
      </c>
      <c r="C244" s="4">
        <f>IFERROR(XIRR(现金流!N244:Q244,现金流!J244:M244),"")</f>
        <v>6.3204702734947202E-2</v>
      </c>
      <c r="D244" s="4">
        <f>IFERROR(XIRR(现金流!W244:Z244,现金流!S244:V244),"")</f>
        <v>9.6873933076858543E-2</v>
      </c>
      <c r="E244" s="4">
        <f>IFERROR(XIRR(现金流!AF244:AI244,现金流!AB244:AE244),"")</f>
        <v>7.0352193713188169E-2</v>
      </c>
      <c r="F244" s="4">
        <f>IFERROR(XIRR(现金流!AN244:AP244,现金流!AK244:AM244),"")</f>
        <v>7.1654900908470154E-2</v>
      </c>
    </row>
    <row r="245" spans="1:6" x14ac:dyDescent="0.15">
      <c r="A245" s="1">
        <v>42640</v>
      </c>
      <c r="B245" s="4">
        <f>IFERROR(XIRR(现金流!E245:H245,现金流!A245:D245),"")</f>
        <v>8.2866135239601152E-2</v>
      </c>
      <c r="C245" s="4">
        <f>IFERROR(XIRR(现金流!N245:Q245,现金流!J245:M245),"")</f>
        <v>6.3772723078727694E-2</v>
      </c>
      <c r="D245" s="4">
        <f>IFERROR(XIRR(现金流!W245:Z245,现金流!S245:V245),"")</f>
        <v>9.7054404020309432E-2</v>
      </c>
      <c r="E245" s="4">
        <f>IFERROR(XIRR(现金流!AF245:AI245,现金流!AB245:AE245),"")</f>
        <v>7.0363935828208921E-2</v>
      </c>
      <c r="F245" s="4">
        <f>IFERROR(XIRR(现金流!AN245:AP245,现金流!AK245:AM245),"")</f>
        <v>7.1680107712745675E-2</v>
      </c>
    </row>
    <row r="246" spans="1:6" x14ac:dyDescent="0.15">
      <c r="A246" s="1">
        <v>42641</v>
      </c>
      <c r="B246" s="4">
        <f>IFERROR(XIRR(现金流!E246:H246,现金流!A246:D246),"")</f>
        <v>8.1504401564598108E-2</v>
      </c>
      <c r="C246" s="4">
        <f>IFERROR(XIRR(现金流!N246:Q246,现金流!J246:M246),"")</f>
        <v>6.3679769635200487E-2</v>
      </c>
      <c r="D246" s="4">
        <f>IFERROR(XIRR(现金流!W246:Z246,现金流!S246:V246),"")</f>
        <v>9.3496254086494437E-2</v>
      </c>
      <c r="E246" s="4">
        <f>IFERROR(XIRR(现金流!AF246:AI246,现金流!AB246:AE246),"")</f>
        <v>7.0376011729240406E-2</v>
      </c>
      <c r="F246" s="4">
        <f>IFERROR(XIRR(现金流!AN246:AP246,现金流!AK246:AM246),"")</f>
        <v>7.1419468522071858E-2</v>
      </c>
    </row>
    <row r="247" spans="1:6" x14ac:dyDescent="0.15">
      <c r="A247" s="1">
        <v>42642</v>
      </c>
      <c r="B247" s="4">
        <f>IFERROR(XIRR(现金流!E247:H247,现金流!A247:D247),"")</f>
        <v>8.0060145258903509E-2</v>
      </c>
      <c r="C247" s="4">
        <f>IFERROR(XIRR(现金流!N247:Q247,现金流!J247:M247),"")</f>
        <v>6.3586583733558646E-2</v>
      </c>
      <c r="D247" s="4">
        <f>IFERROR(XIRR(现金流!W247:Z247,现金流!S247:V247),"")</f>
        <v>9.026192724704743E-2</v>
      </c>
      <c r="E247" s="4">
        <f>IFERROR(XIRR(现金流!AF247:AI247,现金流!AB247:AE247),"")</f>
        <v>7.0388433337211578E-2</v>
      </c>
      <c r="F247" s="4">
        <f>IFERROR(XIRR(现金流!AN247:AP247,现金流!AK247:AM247),"")</f>
        <v>7.1443501114845306E-2</v>
      </c>
    </row>
    <row r="248" spans="1:6" x14ac:dyDescent="0.15">
      <c r="A248" s="1">
        <v>42643</v>
      </c>
      <c r="B248" s="4">
        <f>IFERROR(XIRR(现金流!E248:H248,现金流!A248:D248),"")</f>
        <v>7.8208866715431244E-2</v>
      </c>
      <c r="C248" s="4">
        <f>IFERROR(XIRR(现金流!N248:Q248,现金流!J248:M248),"")</f>
        <v>6.2166282534599313E-2</v>
      </c>
      <c r="D248" s="4">
        <f>IFERROR(XIRR(现金流!W248:Z248,现金流!S248:V248),"")</f>
        <v>8.69249612092972E-2</v>
      </c>
      <c r="E248" s="4">
        <f>IFERROR(XIRR(现金流!AF248:AI248,现金流!AB248:AE248),"")</f>
        <v>6.3122782111167897E-2</v>
      </c>
      <c r="F248" s="4">
        <f>IFERROR(XIRR(现金流!AN248:AP248,现金流!AK248:AM248),"")</f>
        <v>6.625389754772186E-2</v>
      </c>
    </row>
    <row r="249" spans="1:6" x14ac:dyDescent="0.15">
      <c r="A249" s="1">
        <v>42653</v>
      </c>
      <c r="B249" s="4">
        <f>IFERROR(XIRR(现金流!E249:H249,现金流!A249:D249),"")</f>
        <v>7.7957269549369809E-2</v>
      </c>
      <c r="C249" s="4">
        <f>IFERROR(XIRR(现金流!N249:Q249,现金流!J249:M249),"")</f>
        <v>6.2668195366859455E-2</v>
      </c>
      <c r="D249" s="4">
        <f>IFERROR(XIRR(现金流!W249:Z249,现金流!S249:V249),"")</f>
        <v>8.7961360812187181E-2</v>
      </c>
      <c r="E249" s="4">
        <f>IFERROR(XIRR(现金流!AF249:AI249,现金流!AB249:AE249),"")</f>
        <v>6.8253794312477134E-2</v>
      </c>
      <c r="F249" s="4">
        <f>IFERROR(XIRR(现金流!AN249:AP249,现金流!AK249:AM249),"")</f>
        <v>6.9229033589363095E-2</v>
      </c>
    </row>
    <row r="250" spans="1:6" x14ac:dyDescent="0.15">
      <c r="A250" s="1">
        <v>42654</v>
      </c>
      <c r="B250" s="4">
        <f>IFERROR(XIRR(现金流!E250:H250,现金流!A250:D250),"")</f>
        <v>7.7641764283180259E-2</v>
      </c>
      <c r="C250" s="4">
        <f>IFERROR(XIRR(现金流!N250:Q250,现金流!J250:M250),"")</f>
        <v>6.2204822897911072E-2</v>
      </c>
      <c r="D250" s="4">
        <f>IFERROR(XIRR(现金流!W250:Z250,现金流!S250:V250),"")</f>
        <v>8.7904950976371757E-2</v>
      </c>
      <c r="E250" s="4">
        <f>IFERROR(XIRR(现金流!AF250:AI250,现金流!AB250:AE250),"")</f>
        <v>6.7861559987068179E-2</v>
      </c>
      <c r="F250" s="4">
        <f>IFERROR(XIRR(现金流!AN250:AP250,现金流!AK250:AM250),"")</f>
        <v>6.9238665699958804E-2</v>
      </c>
    </row>
    <row r="251" spans="1:6" x14ac:dyDescent="0.15">
      <c r="A251" s="1">
        <v>42655</v>
      </c>
      <c r="B251" s="4">
        <f>IFERROR(XIRR(现金流!E251:H251,现金流!A251:D251),"")</f>
        <v>7.7657136321067841E-2</v>
      </c>
      <c r="C251" s="4">
        <f>IFERROR(XIRR(现金流!N251:Q251,现金流!J251:M251),"")</f>
        <v>6.2169483304023748E-2</v>
      </c>
      <c r="D251" s="4">
        <f>IFERROR(XIRR(现金流!W251:Z251,现金流!S251:V251),"")</f>
        <v>8.7848308682441714E-2</v>
      </c>
      <c r="E251" s="4">
        <f>IFERROR(XIRR(现金流!AF251:AI251,现金流!AB251:AE251),"")</f>
        <v>6.7461529374122628E-2</v>
      </c>
      <c r="F251" s="4">
        <f>IFERROR(XIRR(现金流!AN251:AP251,现金流!AK251:AM251),"")</f>
        <v>6.9567468762397763E-2</v>
      </c>
    </row>
    <row r="252" spans="1:6" x14ac:dyDescent="0.15">
      <c r="A252" s="1">
        <v>42656</v>
      </c>
      <c r="B252" s="4">
        <f>IFERROR(XIRR(现金流!E252:H252,现金流!A252:D252),"")</f>
        <v>7.7589449286460901E-2</v>
      </c>
      <c r="C252" s="4">
        <f>IFERROR(XIRR(现金流!N252:Q252,现金流!J252:M252),"")</f>
        <v>6.2256857752799988E-2</v>
      </c>
      <c r="D252" s="4">
        <f>IFERROR(XIRR(现金流!W252:Z252,现金流!S252:V252),"")</f>
        <v>8.6150452494621263E-2</v>
      </c>
      <c r="E252" s="4">
        <f>IFERROR(XIRR(现金流!AF252:AI252,现金流!AB252:AE252),"")</f>
        <v>6.9024530053138744E-2</v>
      </c>
      <c r="F252" s="4">
        <f>IFERROR(XIRR(现金流!AN252:AP252,现金流!AK252:AM252),"")</f>
        <v>7.0223918557167059E-2</v>
      </c>
    </row>
    <row r="253" spans="1:6" x14ac:dyDescent="0.15">
      <c r="A253" s="1">
        <v>42657</v>
      </c>
      <c r="B253" s="4">
        <f>IFERROR(XIRR(现金流!E253:H253,现金流!A253:D253),"")</f>
        <v>7.6606026291847235E-2</v>
      </c>
      <c r="C253" s="4">
        <f>IFERROR(XIRR(现金流!N253:Q253,现金流!J253:M253),"")</f>
        <v>6.0380956530570989E-2</v>
      </c>
      <c r="D253" s="4">
        <f>IFERROR(XIRR(现金流!W253:Z253,现金流!S253:V253),"")</f>
        <v>8.237835466861726E-2</v>
      </c>
      <c r="E253" s="4">
        <f>IFERROR(XIRR(现金流!AF253:AI253,现金流!AB253:AE253),"")</f>
        <v>6.7831113934516921E-2</v>
      </c>
      <c r="F253" s="4">
        <f>IFERROR(XIRR(现金流!AN253:AP253,现金流!AK253:AM253),"")</f>
        <v>6.9269225001335144E-2</v>
      </c>
    </row>
    <row r="254" spans="1:6" x14ac:dyDescent="0.15">
      <c r="A254" s="1">
        <v>42660</v>
      </c>
      <c r="B254" s="4">
        <f>IFERROR(XIRR(现金流!E254:H254,现金流!A254:D254),"")</f>
        <v>7.7735498547554058E-2</v>
      </c>
      <c r="C254" s="4">
        <f>IFERROR(XIRR(现金流!N254:Q254,现金流!J254:M254),"")</f>
        <v>6.0205051302909846E-2</v>
      </c>
      <c r="D254" s="4">
        <f>IFERROR(XIRR(现金流!W254:Z254,现金流!S254:V254),"")</f>
        <v>7.6478150486946117E-2</v>
      </c>
      <c r="E254" s="4">
        <f>IFERROR(XIRR(现金流!AF254:AI254,现金流!AB254:AE254),"")</f>
        <v>6.9446805119514468E-2</v>
      </c>
      <c r="F254" s="4">
        <f>IFERROR(XIRR(现金流!AN254:AP254,现金流!AK254:AM254),"")</f>
        <v>6.9968292117118844E-2</v>
      </c>
    </row>
    <row r="255" spans="1:6" x14ac:dyDescent="0.15">
      <c r="A255" s="1">
        <v>42661</v>
      </c>
      <c r="B255" s="4">
        <f>IFERROR(XIRR(现金流!E255:H255,现金流!A255:D255),"")</f>
        <v>7.8255876898765578E-2</v>
      </c>
      <c r="C255" s="4">
        <f>IFERROR(XIRR(现金流!N255:Q255,现金流!J255:M255),"")</f>
        <v>6.1214378476142889E-2</v>
      </c>
      <c r="D255" s="4">
        <f>IFERROR(XIRR(现金流!W255:Z255,现金流!S255:V255),"")</f>
        <v>7.670177519321443E-2</v>
      </c>
      <c r="E255" s="4">
        <f>IFERROR(XIRR(现金流!AF255:AI255,现金流!AB255:AE255),"")</f>
        <v>7.0288178324699399E-2</v>
      </c>
      <c r="F255" s="4">
        <f>IFERROR(XIRR(现金流!AN255:AP255,现金流!AK255:AM255),"")</f>
        <v>6.998587548732757E-2</v>
      </c>
    </row>
    <row r="256" spans="1:6" x14ac:dyDescent="0.15">
      <c r="A256" s="1">
        <v>42662</v>
      </c>
      <c r="B256" s="4">
        <f>IFERROR(XIRR(现金流!E256:H256,现金流!A256:D256),"")</f>
        <v>7.8272989392280598E-2</v>
      </c>
      <c r="C256" s="4">
        <f>IFERROR(XIRR(现金流!N256:Q256,现金流!J256:M256),"")</f>
        <v>6.1548349261283872E-2</v>
      </c>
      <c r="D256" s="4">
        <f>IFERROR(XIRR(现金流!W256:Z256,现金流!S256:V256),"")</f>
        <v>7.6926687359809884E-2</v>
      </c>
      <c r="E256" s="4">
        <f>IFERROR(XIRR(现金流!AF256:AI256,现金流!AB256:AE256),"")</f>
        <v>7.1149358153343223E-2</v>
      </c>
      <c r="F256" s="4">
        <f>IFERROR(XIRR(现金流!AN256:AP256,现金流!AK256:AM256),"")</f>
        <v>7.068218886852265E-2</v>
      </c>
    </row>
    <row r="257" spans="1:6" x14ac:dyDescent="0.15">
      <c r="A257" s="1">
        <v>42663</v>
      </c>
      <c r="B257" s="4">
        <f>IFERROR(XIRR(现金流!E257:H257,现金流!A257:D257),"")</f>
        <v>7.9728201031684889E-2</v>
      </c>
      <c r="C257" s="4">
        <f>IFERROR(XIRR(现金流!N257:Q257,现金流!J257:M257),"")</f>
        <v>6.5871921181678783E-2</v>
      </c>
      <c r="D257" s="4">
        <f>IFERROR(XIRR(现金流!W257:Z257,现金流!S257:V257),"")</f>
        <v>7.890636622905732E-2</v>
      </c>
      <c r="E257" s="4">
        <f>IFERROR(XIRR(现金流!AF257:AI257,现金流!AB257:AE257),"")</f>
        <v>7.3742195963859572E-2</v>
      </c>
      <c r="F257" s="4">
        <f>IFERROR(XIRR(现金流!AN257:AP257,现金流!AK257:AM257),"")</f>
        <v>7.242026031017304E-2</v>
      </c>
    </row>
    <row r="258" spans="1:6" x14ac:dyDescent="0.15">
      <c r="A258" s="1">
        <v>42664</v>
      </c>
      <c r="B258" s="4">
        <f>IFERROR(XIRR(现金流!E258:H258,现金流!A258:D258),"")</f>
        <v>8.0853381752967857E-2</v>
      </c>
      <c r="C258" s="4">
        <f>IFERROR(XIRR(现金流!N258:Q258,现金流!J258:M258),"")</f>
        <v>7.2736689448356623E-2</v>
      </c>
      <c r="D258" s="4">
        <f>IFERROR(XIRR(现金流!W258:Z258,现金流!S258:V258),"")</f>
        <v>7.9910364747047435E-2</v>
      </c>
      <c r="E258" s="4">
        <f>IFERROR(XIRR(现金流!AF258:AI258,现金流!AB258:AE258),"")</f>
        <v>7.4233075976371785E-2</v>
      </c>
      <c r="F258" s="4">
        <f>IFERROR(XIRR(现金流!AN258:AP258,现金流!AK258:AM258),"")</f>
        <v>7.2807279229164121E-2</v>
      </c>
    </row>
    <row r="259" spans="1:6" x14ac:dyDescent="0.15">
      <c r="A259" s="1">
        <v>42667</v>
      </c>
      <c r="B259" s="4">
        <f>IFERROR(XIRR(现金流!E259:H259,现金流!A259:D259),"")</f>
        <v>9.0259733796119707E-2</v>
      </c>
      <c r="C259" s="4">
        <f>IFERROR(XIRR(现金流!N259:Q259,现金流!J259:M259),"")</f>
        <v>8.6691841483116164E-2</v>
      </c>
      <c r="D259" s="4">
        <f>IFERROR(XIRR(现金流!W259:Z259,现金流!S259:V259),"")</f>
        <v>8.6664852499961864E-2</v>
      </c>
      <c r="E259" s="4">
        <f>IFERROR(XIRR(现金流!AF259:AI259,现金流!AB259:AE259),"")</f>
        <v>8.8456359505653392E-2</v>
      </c>
      <c r="F259" s="4">
        <f>IFERROR(XIRR(现金流!AN259:AP259,现金流!AK259:AM259),"")</f>
        <v>8.4778478741645832E-2</v>
      </c>
    </row>
    <row r="260" spans="1:6" x14ac:dyDescent="0.15">
      <c r="A260" s="1">
        <v>42668</v>
      </c>
      <c r="B260" s="4">
        <f>IFERROR(XIRR(现金流!E260:H260,现金流!A260:D260),"")</f>
        <v>8.6468157172203089E-2</v>
      </c>
      <c r="C260" s="4">
        <f>IFERROR(XIRR(现金流!N260:Q260,现金流!J260:M260),"")</f>
        <v>7.9189118742942821E-2</v>
      </c>
      <c r="D260" s="4">
        <f>IFERROR(XIRR(现金流!W260:Z260,现金流!S260:V260),"")</f>
        <v>8.5458955168724066E-2</v>
      </c>
      <c r="E260" s="4">
        <f>IFERROR(XIRR(现金流!AF260:AI260,现金流!AB260:AE260),"")</f>
        <v>8.0425646901130701E-2</v>
      </c>
      <c r="F260" s="4">
        <f>IFERROR(XIRR(现金流!AN260:AP260,现金流!AK260:AM260),"")</f>
        <v>7.9850080609321625E-2</v>
      </c>
    </row>
    <row r="261" spans="1:6" x14ac:dyDescent="0.15">
      <c r="A261" s="1">
        <v>42669</v>
      </c>
      <c r="B261" s="4">
        <f>IFERROR(XIRR(现金流!E261:H261,现金流!A261:D261),"")</f>
        <v>8.8944694399833699E-2</v>
      </c>
      <c r="C261" s="4">
        <f>IFERROR(XIRR(现金流!N261:Q261,现金流!J261:M261),"")</f>
        <v>7.8330084681510953E-2</v>
      </c>
      <c r="D261" s="4">
        <f>IFERROR(XIRR(现金流!W261:Z261,现金流!S261:V261),"")</f>
        <v>8.8203886151313818E-2</v>
      </c>
      <c r="E261" s="4">
        <f>IFERROR(XIRR(现金流!AF261:AI261,现金流!AB261:AE261),"")</f>
        <v>8.1496033072471635E-2</v>
      </c>
      <c r="F261" s="4">
        <f>IFERROR(XIRR(现金流!AN261:AP261,现金流!AK261:AM261),"")</f>
        <v>8.3999291062355055E-2</v>
      </c>
    </row>
    <row r="262" spans="1:6" x14ac:dyDescent="0.15">
      <c r="A262" s="1">
        <v>42670</v>
      </c>
      <c r="B262" s="4">
        <f>IFERROR(XIRR(现金流!E262:H262,现金流!A262:D262),"")</f>
        <v>9.0476593375205999E-2</v>
      </c>
      <c r="C262" s="4">
        <f>IFERROR(XIRR(现金流!N262:Q262,现金流!J262:M262),"")</f>
        <v>8.4036532044410694E-2</v>
      </c>
      <c r="D262" s="4">
        <f>IFERROR(XIRR(现金流!W262:Z262,现金流!S262:V262),"")</f>
        <v>8.8582810759544384E-2</v>
      </c>
      <c r="E262" s="4">
        <f>IFERROR(XIRR(现金流!AF262:AI262,现金流!AB262:AE262),"")</f>
        <v>8.588842451572419E-2</v>
      </c>
      <c r="F262" s="4">
        <f>IFERROR(XIRR(现金流!AN262:AP262,现金流!AK262:AM262),"")</f>
        <v>8.6386105418205267E-2</v>
      </c>
    </row>
    <row r="263" spans="1:6" x14ac:dyDescent="0.15">
      <c r="A263" s="1">
        <v>42671</v>
      </c>
      <c r="B263" s="4">
        <f>IFERROR(XIRR(现金流!E263:H263,现金流!A263:D263),"")</f>
        <v>8.5177841782569888E-2</v>
      </c>
      <c r="C263" s="4">
        <f>IFERROR(XIRR(现金流!N263:Q263,现金流!J263:M263),"")</f>
        <v>7.9943385720253002E-2</v>
      </c>
      <c r="D263" s="4">
        <f>IFERROR(XIRR(现金流!W263:Z263,现金流!S263:V263),"")</f>
        <v>8.294775784015658E-2</v>
      </c>
      <c r="E263" s="4">
        <f>IFERROR(XIRR(现金流!AF263:AI263,现金流!AB263:AE263),"")</f>
        <v>7.5663343071937547E-2</v>
      </c>
      <c r="F263" s="4">
        <f>IFERROR(XIRR(现金流!AN263:AP263,现金流!AK263:AM263),"")</f>
        <v>7.8338131308555631E-2</v>
      </c>
    </row>
    <row r="264" spans="1:6" x14ac:dyDescent="0.15">
      <c r="A264" s="1">
        <v>42674</v>
      </c>
      <c r="B264" s="4">
        <f>IFERROR(XIRR(现金流!E264:H264,现金流!A264:D264),"")</f>
        <v>8.5451236367225653E-2</v>
      </c>
      <c r="C264" s="4">
        <f>IFERROR(XIRR(现金流!N264:Q264,现金流!J264:M264),"")</f>
        <v>7.8138127923011794E-2</v>
      </c>
      <c r="D264" s="4">
        <f>IFERROR(XIRR(现金流!W264:Z264,现金流!S264:V264),"")</f>
        <v>8.3361884951591511E-2</v>
      </c>
      <c r="E264" s="4">
        <f>IFERROR(XIRR(现金流!AF264:AI264,现金流!AB264:AE264),"")</f>
        <v>7.5939127802848824E-2</v>
      </c>
      <c r="F264" s="4">
        <f>IFERROR(XIRR(现金流!AN264:AP264,现金流!AK264:AM264),"")</f>
        <v>7.5592747330665594E-2</v>
      </c>
    </row>
    <row r="265" spans="1:6" x14ac:dyDescent="0.15">
      <c r="A265" s="1">
        <v>42675</v>
      </c>
      <c r="B265" s="4">
        <f>IFERROR(XIRR(现金流!E265:H265,现金流!A265:D265),"")</f>
        <v>8.5221114754676822E-2</v>
      </c>
      <c r="C265" s="4">
        <f>IFERROR(XIRR(现金流!N265:Q265,现金流!J265:M265),"")</f>
        <v>7.5569841265678409E-2</v>
      </c>
      <c r="D265" s="4">
        <f>IFERROR(XIRR(现金流!W265:Z265,现金流!S265:V265),"")</f>
        <v>8.3273199200630213E-2</v>
      </c>
      <c r="E265" s="4">
        <f>IFERROR(XIRR(现金流!AF265:AI265,现金流!AB265:AE265),"")</f>
        <v>7.2070452570915225E-2</v>
      </c>
      <c r="F265" s="4">
        <f>IFERROR(XIRR(现金流!AN265:AP265,现金流!AK265:AM265),"")</f>
        <v>6.7985239624977128E-2</v>
      </c>
    </row>
    <row r="266" spans="1:6" x14ac:dyDescent="0.15">
      <c r="A266" s="1">
        <v>42676</v>
      </c>
      <c r="B266" s="4">
        <f>IFERROR(XIRR(现金流!E266:H266,现金流!A266:D266),"")</f>
        <v>8.5694435238838199E-2</v>
      </c>
      <c r="C266" s="4">
        <f>IFERROR(XIRR(现金流!N266:Q266,现金流!J266:M266),"")</f>
        <v>7.7192690968513514E-2</v>
      </c>
      <c r="D266" s="4">
        <f>IFERROR(XIRR(现金流!W266:Z266,现金流!S266:V266),"")</f>
        <v>8.2955273985862749E-2</v>
      </c>
      <c r="E266" s="4">
        <f>IFERROR(XIRR(现金流!AF266:AI266,现金流!AB266:AE266),"")</f>
        <v>6.9114908576011658E-2</v>
      </c>
      <c r="F266" s="4">
        <f>IFERROR(XIRR(现金流!AN266:AP266,现金流!AK266:AM266),"")</f>
        <v>7.0309546589851377E-2</v>
      </c>
    </row>
    <row r="267" spans="1:6" x14ac:dyDescent="0.15">
      <c r="A267" s="1">
        <v>42677</v>
      </c>
      <c r="B267" s="4">
        <f>IFERROR(XIRR(现金流!E267:H267,现金流!A267:D267),"")</f>
        <v>8.6700710654258717E-2</v>
      </c>
      <c r="C267" s="4">
        <f>IFERROR(XIRR(现金流!N267:Q267,现金流!J267:M267),"")</f>
        <v>7.9157432913780218E-2</v>
      </c>
      <c r="D267" s="4">
        <f>IFERROR(XIRR(现金流!W267:Z267,现金流!S267:V267),"")</f>
        <v>8.3438917994499207E-2</v>
      </c>
      <c r="E267" s="4">
        <f>IFERROR(XIRR(现金流!AF267:AI267,现金流!AB267:AE267),"")</f>
        <v>7.216565310955049E-2</v>
      </c>
      <c r="F267" s="4">
        <f>IFERROR(XIRR(现金流!AN267:AP267,现金流!AK267:AM267),"")</f>
        <v>6.9553002715110779E-2</v>
      </c>
    </row>
    <row r="268" spans="1:6" x14ac:dyDescent="0.15">
      <c r="A268" s="1">
        <v>42678</v>
      </c>
      <c r="B268" s="4">
        <f>IFERROR(XIRR(现金流!E268:H268,现金流!A268:D268),"")</f>
        <v>8.7180641293525693E-2</v>
      </c>
      <c r="C268" s="4">
        <f>IFERROR(XIRR(现金流!N268:Q268,现金流!J268:M268),"")</f>
        <v>7.841900289058687E-2</v>
      </c>
      <c r="D268" s="4">
        <f>IFERROR(XIRR(现金流!W268:Z268,现金流!S268:V268),"")</f>
        <v>8.2889714837074274E-2</v>
      </c>
      <c r="E268" s="4">
        <f>IFERROR(XIRR(现金流!AF268:AI268,现金流!AB268:AE268),"")</f>
        <v>7.0157757401466361E-2</v>
      </c>
      <c r="F268" s="4">
        <f>IFERROR(XIRR(现金流!AN268:AP268,现金流!AK268:AM268),"")</f>
        <v>6.9176539778709412E-2</v>
      </c>
    </row>
    <row r="269" spans="1:6" x14ac:dyDescent="0.15">
      <c r="A269" s="1">
        <v>42681</v>
      </c>
      <c r="B269" s="4">
        <f>IFERROR(XIRR(现金流!E269:H269,现金流!A269:D269),"")</f>
        <v>8.6937054991722107E-2</v>
      </c>
      <c r="C269" s="4">
        <f>IFERROR(XIRR(现金流!N269:Q269,现金流!J269:M269),"")</f>
        <v>7.8051498532295246E-2</v>
      </c>
      <c r="D269" s="4">
        <f>IFERROR(XIRR(现金流!W269:Z269,现金流!S269:V269),"")</f>
        <v>8.3080312609672566E-2</v>
      </c>
      <c r="E269" s="4">
        <f>IFERROR(XIRR(现金流!AF269:AI269,现金流!AB269:AE269),"")</f>
        <v>7.0228609442710879E-2</v>
      </c>
      <c r="F269" s="4">
        <f>IFERROR(XIRR(现金流!AN269:AP269,现金流!AK269:AM269),"")</f>
        <v>6.8407782912254314E-2</v>
      </c>
    </row>
    <row r="270" spans="1:6" x14ac:dyDescent="0.15">
      <c r="A270" s="1">
        <v>42682</v>
      </c>
      <c r="B270" s="4">
        <f>IFERROR(XIRR(现金流!E270:H270,现金流!A270:D270),"")</f>
        <v>8.715345561504366E-2</v>
      </c>
      <c r="C270" s="4">
        <f>IFERROR(XIRR(现金流!N270:Q270,现金流!J270:M270),"")</f>
        <v>7.8171989321708699E-2</v>
      </c>
      <c r="D270" s="4">
        <f>IFERROR(XIRR(现金流!W270:Z270,现金流!S270:V270),"")</f>
        <v>8.3338508009910592E-2</v>
      </c>
      <c r="E270" s="4">
        <f>IFERROR(XIRR(现金流!AF270:AI270,现金流!AB270:AE270),"")</f>
        <v>7.0253995060920713E-2</v>
      </c>
      <c r="F270" s="4">
        <f>IFERROR(XIRR(现金流!AN270:AP270,现金流!AK270:AM270),"")</f>
        <v>6.9652447104454063E-2</v>
      </c>
    </row>
    <row r="271" spans="1:6" x14ac:dyDescent="0.15">
      <c r="A271" s="1">
        <v>42683</v>
      </c>
      <c r="B271" s="4">
        <f>IFERROR(XIRR(现金流!E271:H271,现金流!A271:D271),"")</f>
        <v>8.7281224131584165E-2</v>
      </c>
      <c r="C271" s="4">
        <f>IFERROR(XIRR(现金流!N271:Q271,现金流!J271:M271),"")</f>
        <v>7.9092696309089675E-2</v>
      </c>
      <c r="D271" s="4">
        <f>IFERROR(XIRR(现金流!W271:Z271,现金流!S271:V271),"")</f>
        <v>8.359828293323518E-2</v>
      </c>
      <c r="E271" s="4">
        <f>IFERROR(XIRR(现金流!AF271:AI271,现金流!AB271:AE271),"")</f>
        <v>7.1384510397911105E-2</v>
      </c>
      <c r="F271" s="4">
        <f>IFERROR(XIRR(现金流!AN271:AP271,现金流!AK271:AM271),"")</f>
        <v>6.9674101471900951E-2</v>
      </c>
    </row>
    <row r="272" spans="1:6" x14ac:dyDescent="0.15">
      <c r="A272" s="1">
        <v>42684</v>
      </c>
      <c r="B272" s="4">
        <f>IFERROR(XIRR(现金流!E272:H272,现金流!A272:D272),"")</f>
        <v>8.4988322854042064E-2</v>
      </c>
      <c r="C272" s="4">
        <f>IFERROR(XIRR(现金流!N272:Q272,现金流!J272:M272),"")</f>
        <v>7.7348348498344419E-2</v>
      </c>
      <c r="D272" s="4">
        <f>IFERROR(XIRR(现金流!W272:Z272,现金流!S272:V272),"")</f>
        <v>8.2690146565437342E-2</v>
      </c>
      <c r="E272" s="4">
        <f>IFERROR(XIRR(现金流!AF272:AI272,现金流!AB272:AE272),"")</f>
        <v>7.1989300847053558E-2</v>
      </c>
      <c r="F272" s="4">
        <f>IFERROR(XIRR(现金流!AN272:AP272,现金流!AK272:AM272),"")</f>
        <v>7.0540562272071838E-2</v>
      </c>
    </row>
    <row r="273" spans="1:6" x14ac:dyDescent="0.15">
      <c r="A273" s="1">
        <v>42685</v>
      </c>
      <c r="B273" s="4">
        <f>IFERROR(XIRR(现金流!E273:H273,现金流!A273:D273),"")</f>
        <v>8.5111567378044123E-2</v>
      </c>
      <c r="C273" s="4">
        <f>IFERROR(XIRR(现金流!N273:Q273,现金流!J273:M273),"")</f>
        <v>7.7334895730018616E-2</v>
      </c>
      <c r="D273" s="4">
        <f>IFERROR(XIRR(现金流!W273:Z273,现金流!S273:V273),"")</f>
        <v>8.1895551085472112E-2</v>
      </c>
      <c r="E273" s="4">
        <f>IFERROR(XIRR(现金流!AF273:AI273,现金流!AB273:AE273),"")</f>
        <v>7.1473851799964905E-2</v>
      </c>
      <c r="F273" s="4">
        <f>IFERROR(XIRR(现金流!AN273:AP273,现金流!AK273:AM273),"")</f>
        <v>6.9719335436820976E-2</v>
      </c>
    </row>
    <row r="274" spans="1:6" x14ac:dyDescent="0.15">
      <c r="A274" s="1">
        <v>42688</v>
      </c>
      <c r="B274" s="4">
        <f>IFERROR(XIRR(现金流!E274:H274,现金流!A274:D274),"")</f>
        <v>8.6479404568672189E-2</v>
      </c>
      <c r="C274" s="4">
        <f>IFERROR(XIRR(现金流!N274:Q274,现金流!J274:M274),"")</f>
        <v>7.9711470007896454E-2</v>
      </c>
      <c r="D274" s="4">
        <f>IFERROR(XIRR(现金流!W274:Z274,现金流!S274:V274),"")</f>
        <v>8.3855053782463065E-2</v>
      </c>
      <c r="E274" s="4">
        <f>IFERROR(XIRR(现金流!AF274:AI274,现金流!AB274:AE274),"")</f>
        <v>7.700513899326325E-2</v>
      </c>
      <c r="F274" s="4">
        <f>IFERROR(XIRR(现金流!AN274:AP274,现金流!AK274:AM274),"")</f>
        <v>7.067619264125824E-2</v>
      </c>
    </row>
    <row r="275" spans="1:6" x14ac:dyDescent="0.15">
      <c r="A275" s="1">
        <v>42689</v>
      </c>
      <c r="B275" s="4">
        <f>IFERROR(XIRR(现金流!E275:H275,现金流!A275:D275),"")</f>
        <v>8.8425114750862149E-2</v>
      </c>
      <c r="C275" s="4">
        <f>IFERROR(XIRR(现金流!N275:Q275,现金流!J275:M275),"")</f>
        <v>8.2475873827934268E-2</v>
      </c>
      <c r="D275" s="4">
        <f>IFERROR(XIRR(现金流!W275:Z275,现金流!S275:V275),"")</f>
        <v>8.5190841555595406E-2</v>
      </c>
      <c r="E275" s="4">
        <f>IFERROR(XIRR(现金流!AF275:AI275,现金流!AB275:AE275),"")</f>
        <v>7.8976801037788411E-2</v>
      </c>
      <c r="F275" s="4">
        <f>IFERROR(XIRR(现金流!AN275:AP275,现金流!AK275:AM275),"")</f>
        <v>7.4299094080924999E-2</v>
      </c>
    </row>
    <row r="276" spans="1:6" x14ac:dyDescent="0.15">
      <c r="A276" s="1">
        <v>42690</v>
      </c>
      <c r="B276" s="4">
        <f>IFERROR(XIRR(现金流!E276:H276,现金流!A276:D276),"")</f>
        <v>8.9471760392189056E-2</v>
      </c>
      <c r="C276" s="4">
        <f>IFERROR(XIRR(现金流!N276:Q276,现金流!J276:M276),"")</f>
        <v>8.233443200588228E-2</v>
      </c>
      <c r="D276" s="4">
        <f>IFERROR(XIRR(现金流!W276:Z276,现金流!S276:V276),"")</f>
        <v>8.510411083698273E-2</v>
      </c>
      <c r="E276" s="4">
        <f>IFERROR(XIRR(现金流!AF276:AI276,现金流!AB276:AE276),"")</f>
        <v>7.8531309962272644E-2</v>
      </c>
      <c r="F276" s="4">
        <f>IFERROR(XIRR(现金流!AN276:AP276,现金流!AK276:AM276),"")</f>
        <v>7.4379757046699538E-2</v>
      </c>
    </row>
    <row r="277" spans="1:6" x14ac:dyDescent="0.15">
      <c r="A277" s="1">
        <v>42691</v>
      </c>
      <c r="B277" s="4">
        <f>IFERROR(XIRR(现金流!E277:H277,现金流!A277:D277),"")</f>
        <v>9.1628381609916695E-2</v>
      </c>
      <c r="C277" s="4">
        <f>IFERROR(XIRR(现金流!N277:Q277,现金流!J277:M277),"")</f>
        <v>8.3419409394264232E-2</v>
      </c>
      <c r="D277" s="4">
        <f>IFERROR(XIRR(现金流!W277:Z277,现金流!S277:V277),"")</f>
        <v>8.62141638994217E-2</v>
      </c>
      <c r="E277" s="4">
        <f>IFERROR(XIRR(现金流!AF277:AI277,现金流!AB277:AE277),"")</f>
        <v>8.0598577857017545E-2</v>
      </c>
      <c r="F277" s="4">
        <f>IFERROR(XIRR(现金流!AN277:AP277,现金流!AK277:AM277),"")</f>
        <v>7.6305457949638375E-2</v>
      </c>
    </row>
    <row r="278" spans="1:6" x14ac:dyDescent="0.15">
      <c r="A278" s="1">
        <v>42692</v>
      </c>
      <c r="B278" s="4">
        <f>IFERROR(XIRR(现金流!E278:H278,现金流!A278:D278),"")</f>
        <v>9.1677698493003848E-2</v>
      </c>
      <c r="C278" s="4">
        <f>IFERROR(XIRR(现金流!N278:Q278,现金流!J278:M278),"")</f>
        <v>8.3688983321189903E-2</v>
      </c>
      <c r="D278" s="4">
        <f>IFERROR(XIRR(现金流!W278:Z278,现金流!S278:V278),"")</f>
        <v>8.6730888485908528E-2</v>
      </c>
      <c r="E278" s="4">
        <f>IFERROR(XIRR(现金流!AF278:AI278,现金流!AB278:AE278),"")</f>
        <v>7.8237965703010587E-2</v>
      </c>
      <c r="F278" s="4">
        <f>IFERROR(XIRR(现金流!AN278:AP278,现金流!AK278:AM278),"")</f>
        <v>7.5479999184608459E-2</v>
      </c>
    </row>
    <row r="279" spans="1:6" x14ac:dyDescent="0.15">
      <c r="A279" s="1">
        <v>42695</v>
      </c>
      <c r="B279" s="4">
        <f>IFERROR(XIRR(现金流!E279:H279,现金流!A279:D279),"")</f>
        <v>9.3222287297248851E-2</v>
      </c>
      <c r="C279" s="4">
        <f>IFERROR(XIRR(现金流!N279:Q279,现金流!J279:M279),"")</f>
        <v>8.5607293248176564E-2</v>
      </c>
      <c r="D279" s="4">
        <f>IFERROR(XIRR(现金流!W279:Z279,现金流!S279:V279),"")</f>
        <v>8.7815389037132263E-2</v>
      </c>
      <c r="E279" s="4">
        <f>IFERROR(XIRR(现金流!AF279:AI279,现金流!AB279:AE279),"")</f>
        <v>8.0130037665367151E-2</v>
      </c>
      <c r="F279" s="4">
        <f>IFERROR(XIRR(现金流!AN279:AP279,现金流!AK279:AM279),"")</f>
        <v>7.8697183728218087E-2</v>
      </c>
    </row>
    <row r="280" spans="1:6" x14ac:dyDescent="0.15">
      <c r="A280" s="1">
        <v>42696</v>
      </c>
      <c r="B280" s="4">
        <f>IFERROR(XIRR(现金流!E280:H280,现金流!A280:D280),"")</f>
        <v>9.5521125197410586E-2</v>
      </c>
      <c r="C280" s="4">
        <f>IFERROR(XIRR(现金流!N280:Q280,现金流!J280:M280),"")</f>
        <v>8.8451626896858232E-2</v>
      </c>
      <c r="D280" s="4">
        <f>IFERROR(XIRR(现金流!W280:Z280,现金流!S280:V280),"")</f>
        <v>8.9809897541999847E-2</v>
      </c>
      <c r="E280" s="4">
        <f>IFERROR(XIRR(现金流!AF280:AI280,现金流!AB280:AE280),"")</f>
        <v>8.1038698554039015E-2</v>
      </c>
      <c r="F280" s="4">
        <f>IFERROR(XIRR(现金流!AN280:AP280,现金流!AK280:AM280),"")</f>
        <v>7.9828301072120703E-2</v>
      </c>
    </row>
    <row r="281" spans="1:6" x14ac:dyDescent="0.15">
      <c r="A281" s="1">
        <v>42697</v>
      </c>
      <c r="B281" s="4">
        <f>IFERROR(XIRR(现金流!E281:H281,现金流!A281:D281),"")</f>
        <v>9.4266197085380574E-2</v>
      </c>
      <c r="C281" s="4">
        <f>IFERROR(XIRR(现金流!N281:Q281,现金流!J281:M281),"")</f>
        <v>8.7480691075325023E-2</v>
      </c>
      <c r="D281" s="4">
        <f>IFERROR(XIRR(现金流!W281:Z281,现金流!S281:V281),"")</f>
        <v>8.8386949896812436E-2</v>
      </c>
      <c r="E281" s="4">
        <f>IFERROR(XIRR(现金流!AF281:AI281,现金流!AB281:AE281),"")</f>
        <v>8.0574753880500824E-2</v>
      </c>
      <c r="F281" s="4">
        <f>IFERROR(XIRR(现金流!AN281:AP281,现金流!AK281:AM281),"")</f>
        <v>7.9491743445396432E-2</v>
      </c>
    </row>
    <row r="282" spans="1:6" x14ac:dyDescent="0.15">
      <c r="A282" s="1">
        <v>42698</v>
      </c>
      <c r="B282" s="4">
        <f>IFERROR(XIRR(现金流!E282:H282,现金流!A282:D282),"")</f>
        <v>9.4604441523551935E-2</v>
      </c>
      <c r="C282" s="4">
        <f>IFERROR(XIRR(现金流!N282:Q282,现金流!J282:M282),"")</f>
        <v>8.8599637150764493E-2</v>
      </c>
      <c r="D282" s="4">
        <f>IFERROR(XIRR(现金流!W282:Z282,现金流!S282:V282),"")</f>
        <v>8.8430026173591622E-2</v>
      </c>
      <c r="E282" s="4">
        <f>IFERROR(XIRR(现金流!AF282:AI282,现金流!AB282:AE282),"")</f>
        <v>7.794710099697115E-2</v>
      </c>
      <c r="F282" s="4">
        <f>IFERROR(XIRR(现金流!AN282:AP282,现金流!AK282:AM282),"")</f>
        <v>7.2596231102943429E-2</v>
      </c>
    </row>
    <row r="283" spans="1:6" x14ac:dyDescent="0.15">
      <c r="A283" s="1">
        <v>42699</v>
      </c>
      <c r="B283" s="4">
        <f>IFERROR(XIRR(现金流!E283:H283,现金流!A283:D283),"")</f>
        <v>9.4002667069435122E-2</v>
      </c>
      <c r="C283" s="4">
        <f>IFERROR(XIRR(现金流!N283:Q283,现金流!J283:M283),"")</f>
        <v>8.776525557041169E-2</v>
      </c>
      <c r="D283" s="4">
        <f>IFERROR(XIRR(现金流!W283:Z283,现金流!S283:V283),"")</f>
        <v>8.7858471274375904E-2</v>
      </c>
      <c r="E283" s="4">
        <f>IFERROR(XIRR(现金流!AF283:AI283,现金流!AB283:AE283),"")</f>
        <v>7.7407619357109089E-2</v>
      </c>
      <c r="F283" s="4">
        <f>IFERROR(XIRR(现金流!AN283:AP283,现金流!AK283:AM283),"")</f>
        <v>7.2156688570976249E-2</v>
      </c>
    </row>
    <row r="284" spans="1:6" x14ac:dyDescent="0.15">
      <c r="A284" s="1">
        <v>42702</v>
      </c>
      <c r="B284" s="4">
        <f>IFERROR(XIRR(现金流!E284:H284,现金流!A284:D284),"")</f>
        <v>9.3887725472450251E-2</v>
      </c>
      <c r="C284" s="4">
        <f>IFERROR(XIRR(现金流!N284:Q284,现金流!J284:M284),"")</f>
        <v>8.714387118816376E-2</v>
      </c>
      <c r="D284" s="4">
        <f>IFERROR(XIRR(现金流!W284:Z284,现金流!S284:V284),"")</f>
        <v>8.7861123681068423E-2</v>
      </c>
      <c r="E284" s="4">
        <f>IFERROR(XIRR(现金流!AF284:AI284,现金流!AB284:AE284),"")</f>
        <v>7.6432010531425468E-2</v>
      </c>
      <c r="F284" s="4">
        <f>IFERROR(XIRR(现金流!AN284:AP284,现金流!AK284:AM284),"")</f>
        <v>7.9808595776557953E-2</v>
      </c>
    </row>
    <row r="285" spans="1:6" x14ac:dyDescent="0.15">
      <c r="A285" s="1">
        <v>42703</v>
      </c>
      <c r="B285" s="4">
        <f>IFERROR(XIRR(现金流!E285:H285,现金流!A285:D285),"")</f>
        <v>9.517944157123566E-2</v>
      </c>
      <c r="C285" s="4">
        <f>IFERROR(XIRR(现金流!N285:Q285,现金流!J285:M285),"")</f>
        <v>8.8481631875038158E-2</v>
      </c>
      <c r="D285" s="4">
        <f>IFERROR(XIRR(现金流!W285:Z285,现金流!S285:V285),"")</f>
        <v>8.8401213288307204E-2</v>
      </c>
      <c r="E285" s="4">
        <f>IFERROR(XIRR(现金流!AF285:AI285,现金流!AB285:AE285),"")</f>
        <v>7.9766735434532166E-2</v>
      </c>
      <c r="F285" s="4">
        <f>IFERROR(XIRR(现金流!AN285:AP285,现金流!AK285:AM285),"")</f>
        <v>7.6738610863685622E-2</v>
      </c>
    </row>
    <row r="286" spans="1:6" x14ac:dyDescent="0.15">
      <c r="A286" s="1">
        <v>42704</v>
      </c>
      <c r="B286" s="4">
        <f>IFERROR(XIRR(现金流!E286:H286,现金流!A286:D286),"")</f>
        <v>9.6193546056747431E-2</v>
      </c>
      <c r="C286" s="4">
        <f>IFERROR(XIRR(现金流!N286:Q286,现金流!J286:M286),"")</f>
        <v>8.9050588011741649E-2</v>
      </c>
      <c r="D286" s="4">
        <f>IFERROR(XIRR(现金流!W286:Z286,现金流!S286:V286),"")</f>
        <v>8.9194926619529755E-2</v>
      </c>
      <c r="E286" s="4">
        <f>IFERROR(XIRR(现金流!AF286:AI286,现金流!AB286:AE286),"")</f>
        <v>8.4069582819938649E-2</v>
      </c>
      <c r="F286" s="4">
        <f>IFERROR(XIRR(现金流!AN286:AP286,现金流!AK286:AM286),"")</f>
        <v>7.7422872185707092E-2</v>
      </c>
    </row>
    <row r="287" spans="1:6" x14ac:dyDescent="0.15">
      <c r="A287" s="1">
        <v>42705</v>
      </c>
      <c r="B287" s="4">
        <f>IFERROR(XIRR(现金流!E287:H287,现金流!A287:D287),"")</f>
        <v>9.6351450681686407E-2</v>
      </c>
      <c r="C287" s="4">
        <f>IFERROR(XIRR(现金流!N287:Q287,现金流!J287:M287),"")</f>
        <v>8.8702604174613967E-2</v>
      </c>
      <c r="D287" s="4">
        <f>IFERROR(XIRR(现金流!W287:Z287,现金流!S287:V287),"")</f>
        <v>8.9241752028465279E-2</v>
      </c>
      <c r="E287" s="4">
        <f>IFERROR(XIRR(现金流!AF287:AI287,现金流!AB287:AE287),"")</f>
        <v>8.1934604048728946E-2</v>
      </c>
      <c r="F287" s="4">
        <f>IFERROR(XIRR(现金流!AN287:AP287,现金流!AK287:AM287),"")</f>
        <v>7.8685346245765689E-2</v>
      </c>
    </row>
    <row r="288" spans="1:6" x14ac:dyDescent="0.15">
      <c r="A288" s="1">
        <v>42706</v>
      </c>
      <c r="B288" s="4">
        <f>IFERROR(XIRR(现金流!E288:H288,现金流!A288:D288),"")</f>
        <v>9.6798342466354353E-2</v>
      </c>
      <c r="C288" s="4">
        <f>IFERROR(XIRR(现金流!N288:Q288,现金流!J288:M288),"")</f>
        <v>8.8636788725852983E-2</v>
      </c>
      <c r="D288" s="4">
        <f>IFERROR(XIRR(现金流!W288:Z288,现金流!S288:V288),"")</f>
        <v>8.903751075267792E-2</v>
      </c>
      <c r="E288" s="4">
        <f>IFERROR(XIRR(现金流!AF288:AI288,现金流!AB288:AE288),"")</f>
        <v>7.8864529728889493E-2</v>
      </c>
      <c r="F288" s="4">
        <f>IFERROR(XIRR(现金流!AN288:AP288,现金流!AK288:AM288),"")</f>
        <v>7.6030030846595778E-2</v>
      </c>
    </row>
    <row r="289" spans="1:6" x14ac:dyDescent="0.15">
      <c r="A289" s="1">
        <v>42709</v>
      </c>
      <c r="B289" s="4">
        <f>IFERROR(XIRR(现金流!E289:H289,现金流!A289:D289),"")</f>
        <v>9.7184842824935919E-2</v>
      </c>
      <c r="C289" s="4">
        <f>IFERROR(XIRR(现金流!N289:Q289,现金流!J289:M289),"")</f>
        <v>8.8651618361473075E-2</v>
      </c>
      <c r="D289" s="4">
        <f>IFERROR(XIRR(现金流!W289:Z289,现金流!S289:V289),"")</f>
        <v>8.9559432864189173E-2</v>
      </c>
      <c r="E289" s="4">
        <f>IFERROR(XIRR(现金流!AF289:AI289,现金流!AB289:AE289),"")</f>
        <v>7.6029345393180847E-2</v>
      </c>
      <c r="F289" s="4">
        <f>IFERROR(XIRR(现金流!AN289:AP289,现金流!AK289:AM289),"")</f>
        <v>7.4667826294899015E-2</v>
      </c>
    </row>
    <row r="290" spans="1:6" x14ac:dyDescent="0.15">
      <c r="A290" s="1">
        <v>42710</v>
      </c>
      <c r="B290" s="4">
        <f>IFERROR(XIRR(现金流!E290:H290,现金流!A290:D290),"")</f>
        <v>9.8124378919601435E-2</v>
      </c>
      <c r="C290" s="4">
        <f>IFERROR(XIRR(现金流!N290:Q290,现金流!J290:M290),"")</f>
        <v>8.8727900385856651E-2</v>
      </c>
      <c r="D290" s="4">
        <f>IFERROR(XIRR(现金流!W290:Z290,现金流!S290:V290),"")</f>
        <v>9.0755113959312447E-2</v>
      </c>
      <c r="E290" s="4">
        <f>IFERROR(XIRR(现金流!AF290:AI290,现金流!AB290:AE290),"")</f>
        <v>7.9006001353263855E-2</v>
      </c>
      <c r="F290" s="4">
        <f>IFERROR(XIRR(现金流!AN290:AP290,现金流!AK290:AM290),"")</f>
        <v>7.7786001563072221E-2</v>
      </c>
    </row>
    <row r="291" spans="1:6" x14ac:dyDescent="0.15">
      <c r="A291" s="1">
        <v>42711</v>
      </c>
      <c r="B291" s="4">
        <f>IFERROR(XIRR(现金流!E291:H291,现金流!A291:D291),"")</f>
        <v>9.897235035896304E-2</v>
      </c>
      <c r="C291" s="4">
        <f>IFERROR(XIRR(现金流!N291:Q291,现金流!J291:M291),"")</f>
        <v>8.9090022444725053E-2</v>
      </c>
      <c r="D291" s="4">
        <f>IFERROR(XIRR(现金流!W291:Z291,现金流!S291:V291),"")</f>
        <v>9.491585791110993E-2</v>
      </c>
      <c r="E291" s="4">
        <f>IFERROR(XIRR(现金流!AF291:AI291,现金流!AB291:AE291),"")</f>
        <v>8.5969910025596619E-2</v>
      </c>
      <c r="F291" s="4">
        <f>IFERROR(XIRR(现金流!AN291:AP291,现金流!AK291:AM291),"")</f>
        <v>8.5317948460578927E-2</v>
      </c>
    </row>
    <row r="292" spans="1:6" x14ac:dyDescent="0.15">
      <c r="A292" s="1">
        <v>42712</v>
      </c>
      <c r="B292" s="4">
        <f>IFERROR(XIRR(现金流!E292:H292,现金流!A292:D292),"")</f>
        <v>9.9433940649032632E-2</v>
      </c>
      <c r="C292" s="4">
        <f>IFERROR(XIRR(现金流!N292:Q292,现金流!J292:M292),"")</f>
        <v>8.9310523867607142E-2</v>
      </c>
      <c r="D292" s="4">
        <f>IFERROR(XIRR(现金流!W292:Z292,现金流!S292:V292),"")</f>
        <v>9.4594135880470262E-2</v>
      </c>
      <c r="E292" s="4">
        <f>IFERROR(XIRR(现金流!AF292:AI292,现金流!AB292:AE292),"")</f>
        <v>8.6440977454185483E-2</v>
      </c>
      <c r="F292" s="4">
        <f>IFERROR(XIRR(现金流!AN292:AP292,现金流!AK292:AM292),"")</f>
        <v>8.4990993142127991E-2</v>
      </c>
    </row>
    <row r="293" spans="1:6" x14ac:dyDescent="0.15">
      <c r="A293" s="1">
        <v>42713</v>
      </c>
      <c r="B293" s="4">
        <f>IFERROR(XIRR(现金流!E293:H293,现金流!A293:D293),"")</f>
        <v>9.9211174249649037E-2</v>
      </c>
      <c r="C293" s="4">
        <f>IFERROR(XIRR(现金流!N293:Q293,现金流!J293:M293),"")</f>
        <v>8.8672181963920585E-2</v>
      </c>
      <c r="D293" s="4">
        <f>IFERROR(XIRR(现金流!W293:Z293,现金流!S293:V293),"")</f>
        <v>9.3753203749656663E-2</v>
      </c>
      <c r="E293" s="4">
        <f>IFERROR(XIRR(现金流!AF293:AI293,现金流!AB293:AE293),"")</f>
        <v>8.5927990078926084E-2</v>
      </c>
      <c r="F293" s="4">
        <f>IFERROR(XIRR(现金流!AN293:AP293,现金流!AK293:AM293),"")</f>
        <v>8.1478664278984078E-2</v>
      </c>
    </row>
    <row r="294" spans="1:6" x14ac:dyDescent="0.15">
      <c r="A294" s="1">
        <v>42716</v>
      </c>
      <c r="B294" s="4">
        <f>IFERROR(XIRR(现金流!E294:H294,现金流!A294:D294),"")</f>
        <v>0.10269599556922915</v>
      </c>
      <c r="C294" s="4">
        <f>IFERROR(XIRR(现金流!N294:Q294,现金流!J294:M294),"")</f>
        <v>9.2226931452751154E-2</v>
      </c>
      <c r="D294" s="4">
        <f>IFERROR(XIRR(现金流!W294:Z294,现金流!S294:V294),"")</f>
        <v>9.6821624040603654E-2</v>
      </c>
      <c r="E294" s="4">
        <f>IFERROR(XIRR(现金流!AF294:AI294,现金流!AB294:AE294),"")</f>
        <v>9.081296026706695E-2</v>
      </c>
      <c r="F294" s="4">
        <f>IFERROR(XIRR(现金流!AN294:AP294,现金流!AK294:AM294),"")</f>
        <v>8.290416896343232E-2</v>
      </c>
    </row>
    <row r="295" spans="1:6" x14ac:dyDescent="0.15">
      <c r="A295" s="1">
        <v>42717</v>
      </c>
      <c r="B295" s="4">
        <f>IFERROR(XIRR(现金流!E295:H295,现金流!A295:D295),"")</f>
        <v>0.10058876872062683</v>
      </c>
      <c r="C295" s="4">
        <f>IFERROR(XIRR(现金流!N295:Q295,现金流!J295:M295),"")</f>
        <v>9.2020389437675473E-2</v>
      </c>
      <c r="D295" s="4">
        <f>IFERROR(XIRR(现金流!W295:Z295,现金流!S295:V295),"")</f>
        <v>9.5580407977104168E-2</v>
      </c>
      <c r="E295" s="4">
        <f>IFERROR(XIRR(现金流!AF295:AI295,现金流!AB295:AE295),"")</f>
        <v>8.2449701428413416E-2</v>
      </c>
      <c r="F295" s="4">
        <f>IFERROR(XIRR(现金流!AN295:AP295,现金流!AK295:AM295),"")</f>
        <v>7.8435209393501307E-2</v>
      </c>
    </row>
    <row r="296" spans="1:6" x14ac:dyDescent="0.15">
      <c r="A296" s="1">
        <v>42718</v>
      </c>
      <c r="B296" s="4">
        <f>IFERROR(XIRR(现金流!E296:H296,现金流!A296:D296),"")</f>
        <v>9.749111533164978E-2</v>
      </c>
      <c r="C296" s="4">
        <f>IFERROR(XIRR(现金流!N296:Q296,现金流!J296:M296),"")</f>
        <v>9.0072438120841994E-2</v>
      </c>
      <c r="D296" s="4">
        <f>IFERROR(XIRR(现金流!W296:Z296,现金流!S296:V296),"")</f>
        <v>9.2366489768028276E-2</v>
      </c>
      <c r="E296" s="4">
        <f>IFERROR(XIRR(现金流!AF296:AI296,现金流!AB296:AE296),"")</f>
        <v>8.2901105284690857E-2</v>
      </c>
      <c r="F296" s="4">
        <f>IFERROR(XIRR(现金流!AN296:AP296,现金流!AK296:AM296),"")</f>
        <v>7.8641340136528029E-2</v>
      </c>
    </row>
    <row r="297" spans="1:6" x14ac:dyDescent="0.15">
      <c r="A297" s="1">
        <v>42719</v>
      </c>
      <c r="B297" s="4">
        <f>IFERROR(XIRR(现金流!E297:H297,现金流!A297:D297),"")</f>
        <v>0.10243802666664123</v>
      </c>
      <c r="C297" s="4">
        <f>IFERROR(XIRR(现金流!N297:Q297,现金流!J297:M297),"")</f>
        <v>9.3355622887611386E-2</v>
      </c>
      <c r="D297" s="4">
        <f>IFERROR(XIRR(现金流!W297:Z297,现金流!S297:V297),"")</f>
        <v>9.6116501092910783E-2</v>
      </c>
      <c r="E297" s="4">
        <f>IFERROR(XIRR(现金流!AF297:AI297,现金流!AB297:AE297),"")</f>
        <v>9.4243445992469782E-2</v>
      </c>
      <c r="F297" s="4">
        <f>IFERROR(XIRR(现金流!AN297:AP297,现金流!AK297:AM297),"")</f>
        <v>8.7326964735984808E-2</v>
      </c>
    </row>
    <row r="298" spans="1:6" x14ac:dyDescent="0.15">
      <c r="A298" s="1">
        <v>42720</v>
      </c>
      <c r="B298" s="4">
        <f>IFERROR(XIRR(现金流!E298:H298,现金流!A298:D298),"")</f>
        <v>9.9518758058547985E-2</v>
      </c>
      <c r="C298" s="4">
        <f>IFERROR(XIRR(现金流!N298:Q298,现金流!J298:M298),"")</f>
        <v>9.1179063916206352E-2</v>
      </c>
      <c r="D298" s="4">
        <f>IFERROR(XIRR(现金流!W298:Z298,现金流!S298:V298),"")</f>
        <v>9.4863590598106368E-2</v>
      </c>
      <c r="E298" s="4">
        <f>IFERROR(XIRR(现金流!AF298:AI298,现金流!AB298:AE298),"")</f>
        <v>8.8871076703071608E-2</v>
      </c>
      <c r="F298" s="4">
        <f>IFERROR(XIRR(现金流!AN298:AP298,现金流!AK298:AM298),"")</f>
        <v>8.5547283291816698E-2</v>
      </c>
    </row>
    <row r="299" spans="1:6" x14ac:dyDescent="0.15">
      <c r="A299" s="1">
        <v>42723</v>
      </c>
      <c r="B299" s="4">
        <f>IFERROR(XIRR(现金流!E299:H299,现金流!A299:D299),"")</f>
        <v>0.10054497122764589</v>
      </c>
      <c r="C299" s="4">
        <f>IFERROR(XIRR(现金流!N299:Q299,现金流!J299:M299),"")</f>
        <v>9.3189093470573442E-2</v>
      </c>
      <c r="D299" s="4">
        <f>IFERROR(XIRR(现金流!W299:Z299,现金流!S299:V299),"")</f>
        <v>9.4936034083366372E-2</v>
      </c>
      <c r="E299" s="4">
        <f>IFERROR(XIRR(现金流!AF299:AI299,现金流!AB299:AE299),"")</f>
        <v>0.10377134680747985</v>
      </c>
      <c r="F299" s="4">
        <f>IFERROR(XIRR(现金流!AN299:AP299,现金流!AK299:AM299),"")</f>
        <v>9.5903638005256669E-2</v>
      </c>
    </row>
    <row r="300" spans="1:6" x14ac:dyDescent="0.15">
      <c r="A300" s="1">
        <v>42724</v>
      </c>
      <c r="B300" s="4">
        <f>IFERROR(XIRR(现金流!E300:H300,现金流!A300:D300),"")</f>
        <v>0.10304775834083557</v>
      </c>
      <c r="C300" s="4">
        <f>IFERROR(XIRR(现金流!N300:Q300,现金流!J300:M300),"")</f>
        <v>9.5713296532630929E-2</v>
      </c>
      <c r="D300" s="4">
        <f>IFERROR(XIRR(现金流!W300:Z300,现金流!S300:V300),"")</f>
        <v>9.6749705076217635E-2</v>
      </c>
      <c r="E300" s="4">
        <f>IFERROR(XIRR(现金流!AF300:AI300,现金流!AB300:AE300),"")</f>
        <v>0.10809115767478944</v>
      </c>
      <c r="F300" s="4">
        <f>IFERROR(XIRR(现金流!AN300:AP300,现金流!AK300:AM300),"")</f>
        <v>0.10046079754829407</v>
      </c>
    </row>
    <row r="301" spans="1:6" x14ac:dyDescent="0.15">
      <c r="A301" s="1">
        <v>42725</v>
      </c>
      <c r="B301" s="4">
        <f>IFERROR(XIRR(现金流!E301:H301,现金流!A301:D301),"")</f>
        <v>0.1014072835445404</v>
      </c>
      <c r="C301" s="4">
        <f>IFERROR(XIRR(现金流!N301:Q301,现金流!J301:M301),"")</f>
        <v>9.3511065840721122E-2</v>
      </c>
      <c r="D301" s="4">
        <f>IFERROR(XIRR(现金流!W301:Z301,现金流!S301:V301),"")</f>
        <v>9.3598285317420954E-2</v>
      </c>
      <c r="E301" s="4">
        <f>IFERROR(XIRR(现金流!AF301:AI301,现金流!AB301:AE301),"")</f>
        <v>8.8588365912437447E-2</v>
      </c>
      <c r="F301" s="4">
        <f>IFERROR(XIRR(现金流!AN301:AP301,现金流!AK301:AM301),"")</f>
        <v>8.5107204318046567E-2</v>
      </c>
    </row>
    <row r="302" spans="1:6" x14ac:dyDescent="0.15">
      <c r="A302" s="1">
        <v>42726</v>
      </c>
      <c r="B302" s="4">
        <f>IFERROR(XIRR(现金流!E302:H302,现金流!A302:D302),"")</f>
        <v>9.7644585371017445E-2</v>
      </c>
      <c r="C302" s="4">
        <f>IFERROR(XIRR(现金流!N302:Q302,现金流!J302:M302),"")</f>
        <v>9.1533377766609206E-2</v>
      </c>
      <c r="D302" s="4">
        <f>IFERROR(XIRR(现金流!W302:Z302,现金流!S302:V302),"")</f>
        <v>9.0711602568626398E-2</v>
      </c>
      <c r="E302" s="4">
        <f>IFERROR(XIRR(现金流!AF302:AI302,现金流!AB302:AE302),"")</f>
        <v>8.4793356060981775E-2</v>
      </c>
      <c r="F302" s="4">
        <f>IFERROR(XIRR(现金流!AN302:AP302,现金流!AK302:AM302),"")</f>
        <v>8.3870568871498116E-2</v>
      </c>
    </row>
    <row r="303" spans="1:6" x14ac:dyDescent="0.15">
      <c r="A303" s="1">
        <v>42727</v>
      </c>
      <c r="B303" s="4">
        <f>IFERROR(XIRR(现金流!E303:H303,现金流!A303:D303),"")</f>
        <v>9.5095875859260562E-2</v>
      </c>
      <c r="C303" s="4">
        <f>IFERROR(XIRR(现金流!N303:Q303,现金流!J303:M303),"")</f>
        <v>8.8019517064094541E-2</v>
      </c>
      <c r="D303" s="4">
        <f>IFERROR(XIRR(现金流!W303:Z303,现金流!S303:V303),"")</f>
        <v>8.7286570668220514E-2</v>
      </c>
      <c r="E303" s="4">
        <f>IFERROR(XIRR(现金流!AF303:AI303,现金流!AB303:AE303),"")</f>
        <v>7.5866487622261072E-2</v>
      </c>
      <c r="F303" s="4">
        <f>IFERROR(XIRR(现金流!AN303:AP303,现金流!AK303:AM303),"")</f>
        <v>7.8442731499671944E-2</v>
      </c>
    </row>
    <row r="304" spans="1:6" x14ac:dyDescent="0.15">
      <c r="A304" s="1">
        <v>42730</v>
      </c>
      <c r="B304" s="4">
        <f>IFERROR(XIRR(现金流!E304:H304,现金流!A304:D304),"")</f>
        <v>9.6404618024826083E-2</v>
      </c>
      <c r="C304" s="4">
        <f>IFERROR(XIRR(现金流!N304:Q304,现金流!J304:M304),"")</f>
        <v>8.8917300105094924E-2</v>
      </c>
      <c r="D304" s="4">
        <f>IFERROR(XIRR(现金流!W304:Z304,现金流!S304:V304),"")</f>
        <v>9.0398183465003987E-2</v>
      </c>
      <c r="E304" s="4">
        <f>IFERROR(XIRR(现金流!AF304:AI304,现金流!AB304:AE304),"")</f>
        <v>7.891102135181427E-2</v>
      </c>
      <c r="F304" s="4">
        <f>IFERROR(XIRR(现金流!AN304:AP304,现金流!AK304:AM304),"")</f>
        <v>8.013544380664829E-2</v>
      </c>
    </row>
    <row r="305" spans="1:6" x14ac:dyDescent="0.15">
      <c r="A305" s="1">
        <v>42731</v>
      </c>
      <c r="B305" s="4">
        <f>IFERROR(XIRR(现金流!E305:H305,现金流!A305:D305),"")</f>
        <v>9.6574550867080694E-2</v>
      </c>
      <c r="C305" s="4">
        <f>IFERROR(XIRR(现金流!N305:Q305,现金流!J305:M305),"")</f>
        <v>8.7524244189262398E-2</v>
      </c>
      <c r="D305" s="4">
        <f>IFERROR(XIRR(现金流!W305:Z305,现金流!S305:V305),"")</f>
        <v>8.9911243319511433E-2</v>
      </c>
      <c r="E305" s="4">
        <f>IFERROR(XIRR(现金流!AF305:AI305,现金流!AB305:AE305),"")</f>
        <v>8.9269492030143754E-2</v>
      </c>
      <c r="F305" s="4">
        <f>IFERROR(XIRR(现金流!AN305:AP305,现金流!AK305:AM305),"")</f>
        <v>8.1361332535743722E-2</v>
      </c>
    </row>
    <row r="306" spans="1:6" x14ac:dyDescent="0.15">
      <c r="A306" s="1">
        <v>42732</v>
      </c>
      <c r="B306" s="4">
        <f>IFERROR(XIRR(现金流!E306:H306,现金流!A306:D306),"")</f>
        <v>9.8380035161972051E-2</v>
      </c>
      <c r="C306" s="4">
        <f>IFERROR(XIRR(现金流!N306:Q306,现金流!J306:M306),"")</f>
        <v>8.9078310132026703E-2</v>
      </c>
      <c r="D306" s="4">
        <f>IFERROR(XIRR(现金流!W306:Z306,现金流!S306:V306),"")</f>
        <v>8.9966437220573459E-2</v>
      </c>
      <c r="E306" s="4">
        <f>IFERROR(XIRR(现金流!AF306:AI306,现金流!AB306:AE306),"")</f>
        <v>8.8395056128501889E-2</v>
      </c>
      <c r="F306" s="4">
        <f>IFERROR(XIRR(现金流!AN306:AP306,现金流!AK306:AM306),"")</f>
        <v>8.4516492486000086E-2</v>
      </c>
    </row>
    <row r="307" spans="1:6" x14ac:dyDescent="0.15">
      <c r="A307" s="1">
        <v>42733</v>
      </c>
      <c r="B307" s="4">
        <f>IFERROR(XIRR(现金流!E307:H307,现金流!A307:D307),"")</f>
        <v>9.8043543100357067E-2</v>
      </c>
      <c r="C307" s="4">
        <f>IFERROR(XIRR(现金流!N307:Q307,现金流!J307:M307),"")</f>
        <v>8.8567140698432953E-2</v>
      </c>
      <c r="D307" s="4">
        <f>IFERROR(XIRR(现金流!W307:Z307,现金流!S307:V307),"")</f>
        <v>8.974872529506682E-2</v>
      </c>
      <c r="E307" s="4">
        <f>IFERROR(XIRR(现金流!AF307:AI307,现金流!AB307:AE307),"")</f>
        <v>8.3048447966575623E-2</v>
      </c>
      <c r="F307" s="4">
        <f>IFERROR(XIRR(现金流!AN307:AP307,现金流!AK307:AM307),"")</f>
        <v>8.496445119380952E-2</v>
      </c>
    </row>
    <row r="308" spans="1:6" x14ac:dyDescent="0.15">
      <c r="A308" s="1">
        <v>42734</v>
      </c>
      <c r="B308" s="4">
        <f>IFERROR(XIRR(现金流!E308:H308,现金流!A308:D308),"")</f>
        <v>9.5144930481910694E-2</v>
      </c>
      <c r="C308" s="4">
        <f>IFERROR(XIRR(现金流!N308:Q308,现金流!J308:M308),"")</f>
        <v>8.5840108990669253E-2</v>
      </c>
      <c r="D308" s="4">
        <f>IFERROR(XIRR(现金流!W308:Z308,现金流!S308:V308),"")</f>
        <v>8.6249974370002785E-2</v>
      </c>
      <c r="E308" s="4">
        <f>IFERROR(XIRR(现金流!AF308:AI308,现金流!AB308:AE308),"")</f>
        <v>6.7895922064781192E-2</v>
      </c>
      <c r="F308" s="4">
        <f>IFERROR(XIRR(现金流!AN308:AP308,现金流!AK308:AM308),"")</f>
        <v>7.4674621224403381E-2</v>
      </c>
    </row>
    <row r="309" spans="1:6" x14ac:dyDescent="0.15">
      <c r="A309" s="1">
        <v>42738</v>
      </c>
      <c r="B309" s="4">
        <f>IFERROR(XIRR(现金流!E309:H309,现金流!A309:D309),"")</f>
        <v>9.4792070984840382E-2</v>
      </c>
      <c r="C309" s="4">
        <f>IFERROR(XIRR(现金流!N309:Q309,现金流!J309:M309),"")</f>
        <v>8.4144178032875064E-2</v>
      </c>
      <c r="D309" s="4">
        <f>IFERROR(XIRR(现金流!W309:Z309,现金流!S309:V309),"")</f>
        <v>8.5185751318931566E-2</v>
      </c>
      <c r="E309" s="4">
        <f>IFERROR(XIRR(现金流!AF309:AI309,现金流!AB309:AE309),"")</f>
        <v>8.3257433772087108E-2</v>
      </c>
      <c r="F309" s="4">
        <f>IFERROR(XIRR(现金流!AN309:AP309,现金流!AK309:AM309),"")</f>
        <v>7.7749881148338335E-2</v>
      </c>
    </row>
    <row r="310" spans="1:6" x14ac:dyDescent="0.15">
      <c r="A310" s="1">
        <v>42739</v>
      </c>
      <c r="B310" s="4">
        <f>IFERROR(XIRR(现金流!E310:H310,现金流!A310:D310),"")</f>
        <v>9.3722143769264216E-2</v>
      </c>
      <c r="C310" s="4">
        <f>IFERROR(XIRR(现金流!N310:Q310,现金流!J310:M310),"")</f>
        <v>8.3255901932716384E-2</v>
      </c>
      <c r="D310" s="4">
        <f>IFERROR(XIRR(现金流!W310:Z310,现金流!S310:V310),"")</f>
        <v>8.4673961997032171E-2</v>
      </c>
      <c r="E310" s="4">
        <f>IFERROR(XIRR(现金流!AF310:AI310,现金流!AB310:AE310),"")</f>
        <v>8.4675034880638128E-2</v>
      </c>
      <c r="F310" s="4">
        <f>IFERROR(XIRR(现金流!AN310:AP310,现金流!AK310:AM310),"")</f>
        <v>7.9199382662773141E-2</v>
      </c>
    </row>
    <row r="311" spans="1:6" x14ac:dyDescent="0.15">
      <c r="A311" s="1">
        <v>42740</v>
      </c>
      <c r="B311" s="4">
        <f>IFERROR(XIRR(现金流!E311:H311,现金流!A311:D311),"")</f>
        <v>9.1206505894660964E-2</v>
      </c>
      <c r="C311" s="4">
        <f>IFERROR(XIRR(现金流!N311:Q311,现金流!J311:M311),"")</f>
        <v>8.3549091219902047E-2</v>
      </c>
      <c r="D311" s="4">
        <f>IFERROR(XIRR(现金流!W311:Z311,现金流!S311:V311),"")</f>
        <v>8.4159305691719075E-2</v>
      </c>
      <c r="E311" s="4">
        <f>IFERROR(XIRR(现金流!AF311:AI311,现金流!AB311:AE311),"")</f>
        <v>8.637989461421966E-2</v>
      </c>
      <c r="F311" s="4">
        <f>IFERROR(XIRR(现金流!AN311:AP311,现金流!AK311:AM311),"")</f>
        <v>7.726438343524937E-2</v>
      </c>
    </row>
    <row r="312" spans="1:6" x14ac:dyDescent="0.15">
      <c r="A312" s="1">
        <v>42741</v>
      </c>
      <c r="B312" s="4">
        <f>IFERROR(XIRR(现金流!E312:H312,现金流!A312:D312),"")</f>
        <v>9.0027013421058663E-2</v>
      </c>
      <c r="C312" s="4">
        <f>IFERROR(XIRR(现金流!N312:Q312,现金流!J312:M312),"")</f>
        <v>8.3472707867622384E-2</v>
      </c>
      <c r="D312" s="4">
        <f>IFERROR(XIRR(现金流!W312:Z312,现金流!S312:V312),"")</f>
        <v>8.3780607581138616E-2</v>
      </c>
      <c r="E312" s="4">
        <f>IFERROR(XIRR(现金流!AF312:AI312,现金流!AB312:AE312),"")</f>
        <v>8.8468667864799497E-2</v>
      </c>
      <c r="F312" s="4">
        <f>IFERROR(XIRR(现金流!AN312:AP312,现金流!AK312:AM312),"")</f>
        <v>7.640245854854584E-2</v>
      </c>
    </row>
    <row r="313" spans="1:6" x14ac:dyDescent="0.15">
      <c r="A313" s="1">
        <v>42744</v>
      </c>
      <c r="B313" s="4">
        <f>IFERROR(XIRR(现金流!E313:H313,现金流!A313:D313),"")</f>
        <v>8.9983519911766049E-2</v>
      </c>
      <c r="C313" s="4">
        <f>IFERROR(XIRR(现金流!N313:Q313,现金流!J313:M313),"")</f>
        <v>8.3614835143089289E-2</v>
      </c>
      <c r="D313" s="4">
        <f>IFERROR(XIRR(现金流!W313:Z313,现金流!S313:V313),"")</f>
        <v>8.3752241730690027E-2</v>
      </c>
      <c r="E313" s="4"/>
      <c r="F313" s="4">
        <f>IFERROR(XIRR(现金流!AN313:AP313,现金流!AK313:AM313),"")</f>
        <v>8.2715323567390461E-2</v>
      </c>
    </row>
    <row r="314" spans="1:6" x14ac:dyDescent="0.15">
      <c r="A314" s="1">
        <v>42745</v>
      </c>
      <c r="B314" s="4">
        <f>IFERROR(XIRR(现金流!E314:H314,现金流!A314:D314),"")</f>
        <v>8.993434607982638E-2</v>
      </c>
      <c r="C314" s="4">
        <f>IFERROR(XIRR(现金流!N314:Q314,现金流!J314:M314),"")</f>
        <v>8.3239600062370314E-2</v>
      </c>
      <c r="D314" s="4">
        <f>IFERROR(XIRR(现金流!W314:Z314,现金流!S314:V314),"")</f>
        <v>8.3086392283439642E-2</v>
      </c>
      <c r="E314" s="4"/>
      <c r="F314" s="4">
        <f>IFERROR(XIRR(现金流!AN314:AP314,现金流!AK314:AM314),"")</f>
        <v>8.0549314618110698E-2</v>
      </c>
    </row>
    <row r="315" spans="1:6" x14ac:dyDescent="0.15">
      <c r="A315" s="1">
        <v>42746</v>
      </c>
      <c r="B315" s="4">
        <f>IFERROR(XIRR(现金流!E315:H315,现金流!A315:D315),"")</f>
        <v>8.8012829422950745E-2</v>
      </c>
      <c r="C315" s="4">
        <f>IFERROR(XIRR(现金流!N315:Q315,现金流!J315:M315),"")</f>
        <v>8.1893566250801089E-2</v>
      </c>
      <c r="D315" s="4">
        <f>IFERROR(XIRR(现金流!W315:Z315,现金流!S315:V315),"")</f>
        <v>8.0306884646415735E-2</v>
      </c>
      <c r="E315" s="4"/>
      <c r="F315" s="4">
        <f>IFERROR(XIRR(现金流!AN315:AP315,现金流!AK315:AM315),"")</f>
        <v>7.8223559260368364E-2</v>
      </c>
    </row>
    <row r="316" spans="1:6" x14ac:dyDescent="0.15">
      <c r="A316" s="1">
        <v>42747</v>
      </c>
      <c r="B316" s="4">
        <f>IFERROR(XIRR(现金流!E316:H316,现金流!A316:D316),"")</f>
        <v>8.7230738997459423E-2</v>
      </c>
      <c r="C316" s="4">
        <f>IFERROR(XIRR(现金流!N316:Q316,现金流!J316:M316),"")</f>
        <v>8.1664714217186005E-2</v>
      </c>
      <c r="D316" s="4">
        <f>IFERROR(XIRR(现金流!W316:Z316,现金流!S316:V316),"")</f>
        <v>7.8503832221031203E-2</v>
      </c>
      <c r="E316" s="4"/>
      <c r="F316" s="4">
        <f>IFERROR(XIRR(现金流!AN316:AP316,现金流!AK316:AM316),"")</f>
        <v>7.719722092151643E-2</v>
      </c>
    </row>
    <row r="317" spans="1:6" x14ac:dyDescent="0.15">
      <c r="A317" s="1">
        <v>42748</v>
      </c>
      <c r="B317" s="4">
        <f>IFERROR(XIRR(现金流!E317:H317,现金流!A317:D317),"")</f>
        <v>8.8530835509300215E-2</v>
      </c>
      <c r="C317" s="4">
        <f>IFERROR(XIRR(现金流!N317:Q317,现金流!J317:M317),"")</f>
        <v>8.1808903813362144E-2</v>
      </c>
      <c r="D317" s="4">
        <f>IFERROR(XIRR(现金流!W317:Z317,现金流!S317:V317),"")</f>
        <v>7.8523758053779605E-2</v>
      </c>
      <c r="E317" s="4"/>
      <c r="F317" s="4">
        <f>IFERROR(XIRR(现金流!AN317:AP317,现金流!AK317:AM317),"")</f>
        <v>7.608767449855805E-2</v>
      </c>
    </row>
    <row r="318" spans="1:6" x14ac:dyDescent="0.15">
      <c r="A318" s="1">
        <v>42751</v>
      </c>
      <c r="B318" s="4">
        <f>IFERROR(XIRR(现金流!E318:H318,现金流!A318:D318),"")</f>
        <v>8.921376168727875E-2</v>
      </c>
      <c r="C318" s="4">
        <f>IFERROR(XIRR(现金流!N318:Q318,现金流!J318:M318),"")</f>
        <v>8.3073523640632654E-2</v>
      </c>
      <c r="D318" s="4">
        <f>IFERROR(XIRR(现金流!W318:Z318,现金流!S318:V318),"")</f>
        <v>8.0439284443855327E-2</v>
      </c>
      <c r="E318" s="4">
        <f>IFERROR(XIRR(现金流!AF318:AI318,现金流!AB318:AE318),"")</f>
        <v>7.3145774006843592E-2</v>
      </c>
      <c r="F318" s="4">
        <f>IFERROR(XIRR(现金流!AN318:AP318,现金流!AK318:AM318),"")</f>
        <v>7.214254438877106E-2</v>
      </c>
    </row>
    <row r="319" spans="1:6" x14ac:dyDescent="0.15">
      <c r="A319" s="1">
        <v>42752</v>
      </c>
      <c r="B319" s="4">
        <f>IFERROR(XIRR(现金流!E319:H319,现金流!A319:D319),"")</f>
        <v>8.8317766785621643E-2</v>
      </c>
      <c r="C319" s="4">
        <f>IFERROR(XIRR(现金流!N319:Q319,现金流!J319:M319),"")</f>
        <v>8.3372989296913141E-2</v>
      </c>
      <c r="D319" s="4">
        <f>IFERROR(XIRR(现金流!W319:Z319,现金流!S319:V319),"")</f>
        <v>7.9606869816780126E-2</v>
      </c>
      <c r="E319" s="4">
        <f>IFERROR(XIRR(现金流!AF319:AI319,现金流!AB319:AE319),"")</f>
        <v>7.3764190077781691E-2</v>
      </c>
      <c r="F319" s="4">
        <f>IFERROR(XIRR(现金流!AN319:AP319,现金流!AK319:AM319),"")</f>
        <v>7.6090463995933541E-2</v>
      </c>
    </row>
    <row r="320" spans="1:6" x14ac:dyDescent="0.15">
      <c r="A320" s="1">
        <v>42753</v>
      </c>
      <c r="B320" s="4">
        <f>IFERROR(XIRR(现金流!E320:H320,现金流!A320:D320),"")</f>
        <v>8.6891171336174036E-2</v>
      </c>
      <c r="C320" s="4">
        <f>IFERROR(XIRR(现金流!N320:Q320,现金流!J320:M320),"")</f>
        <v>8.2841220498085039E-2</v>
      </c>
      <c r="D320" s="4">
        <f>IFERROR(XIRR(现金流!W320:Z320,现金流!S320:V320),"")</f>
        <v>7.9918751120567344E-2</v>
      </c>
      <c r="E320" s="4">
        <f>IFERROR(XIRR(现金流!AF320:AI320,现金流!AB320:AE320),"")</f>
        <v>7.3377773165702834E-2</v>
      </c>
      <c r="F320" s="4">
        <f>IFERROR(XIRR(现金流!AN320:AP320,现金流!AK320:AM320),"")</f>
        <v>8.8299313187599204E-2</v>
      </c>
    </row>
    <row r="321" spans="1:6" x14ac:dyDescent="0.15">
      <c r="A321" s="1">
        <v>42754</v>
      </c>
      <c r="B321" s="4">
        <f>IFERROR(XIRR(现金流!E321:H321,现金流!A321:D321),"")</f>
        <v>8.8634142279624947E-2</v>
      </c>
      <c r="C321" s="4">
        <f>IFERROR(XIRR(现金流!N321:Q321,现金流!J321:M321),"")</f>
        <v>8.3217069506645217E-2</v>
      </c>
      <c r="D321" s="4">
        <f>IFERROR(XIRR(现金流!W321:Z321,现金流!S321:V321),"")</f>
        <v>8.023304045200351E-2</v>
      </c>
      <c r="E321" s="4">
        <f>IFERROR(XIRR(现金流!AF321:AI321,现金流!AB321:AE321),"")</f>
        <v>7.3145923018455516E-2</v>
      </c>
      <c r="F321" s="4">
        <f>IFERROR(XIRR(现金流!AN321:AP321,现金流!AK321:AM321),"")</f>
        <v>9.3661400675773623E-2</v>
      </c>
    </row>
    <row r="322" spans="1:6" x14ac:dyDescent="0.15">
      <c r="A322" s="1">
        <v>42755</v>
      </c>
      <c r="B322" s="4">
        <f>IFERROR(XIRR(现金流!E322:H322,现金流!A322:D322),"")</f>
        <v>8.6882153153419517E-2</v>
      </c>
      <c r="C322" s="4">
        <f>IFERROR(XIRR(现金流!N322:Q322,现金流!J322:M322),"")</f>
        <v>8.2304242253303531E-2</v>
      </c>
      <c r="D322" s="4">
        <f>IFERROR(XIRR(现金流!W322:Z322,现金流!S322:V322),"")</f>
        <v>7.8235659003257782E-2</v>
      </c>
      <c r="E322" s="4">
        <f>IFERROR(XIRR(现金流!AF322:AI322,现金流!AB322:AE322),"")</f>
        <v>7.2604784369468697E-2</v>
      </c>
      <c r="F322" s="4">
        <f>IFERROR(XIRR(现金流!AN322:AP322,现金流!AK322:AM322),"")</f>
        <v>9.084818661212922E-2</v>
      </c>
    </row>
    <row r="323" spans="1:6" x14ac:dyDescent="0.15">
      <c r="A323" s="1">
        <v>42758</v>
      </c>
      <c r="B323" s="4">
        <f>IFERROR(XIRR(现金流!E323:H323,现金流!A323:D323),"")</f>
        <v>8.7242946028709412E-2</v>
      </c>
      <c r="C323" s="4">
        <f>IFERROR(XIRR(现金流!N323:Q323,现金流!J323:M323),"")</f>
        <v>8.1759306788444536E-2</v>
      </c>
      <c r="D323" s="4">
        <f>IFERROR(XIRR(现金流!W323:Z323,现金流!S323:V323),"")</f>
        <v>7.6693376898765583E-2</v>
      </c>
      <c r="E323" s="4">
        <f>IFERROR(XIRR(现金流!AF323:AI323,现金流!AB323:AE323),"")</f>
        <v>7.2101029753685E-2</v>
      </c>
      <c r="F323" s="4"/>
    </row>
    <row r="324" spans="1:6" x14ac:dyDescent="0.15">
      <c r="A324" s="1">
        <v>42759</v>
      </c>
      <c r="B324" s="4">
        <f>IFERROR(XIRR(现金流!E324:H324,现金流!A324:D324),"")</f>
        <v>8.5260257124900818E-2</v>
      </c>
      <c r="C324" s="4">
        <f>IFERROR(XIRR(现金流!N324:Q324,现金流!J324:M324),"")</f>
        <v>8.0992576479911829E-2</v>
      </c>
      <c r="D324" s="4">
        <f>IFERROR(XIRR(现金流!W324:Z324,现金流!S324:V324),"")</f>
        <v>7.510364949703216E-2</v>
      </c>
      <c r="E324" s="4">
        <f>IFERROR(XIRR(现金流!AF324:AI324,现金流!AB324:AE324),"")</f>
        <v>7.1829769015312198E-2</v>
      </c>
      <c r="F324" s="4"/>
    </row>
    <row r="325" spans="1:6" x14ac:dyDescent="0.15">
      <c r="A325" s="1">
        <v>42760</v>
      </c>
      <c r="B325" s="4">
        <f>IFERROR(XIRR(现金流!E325:H325,现金流!A325:D325),"")</f>
        <v>8.3381274342536935E-2</v>
      </c>
      <c r="C325" s="4">
        <f>IFERROR(XIRR(现金流!N325:Q325,现金流!J325:M325),"")</f>
        <v>8.0910107493400565E-2</v>
      </c>
      <c r="D325" s="4">
        <f>IFERROR(XIRR(现金流!W325:Z325,现金流!S325:V325),"")</f>
        <v>7.4820563197135939E-2</v>
      </c>
      <c r="E325" s="4">
        <f>IFERROR(XIRR(现金流!AF325:AI325,现金流!AB325:AE325),"")</f>
        <v>7.1944901347160348E-2</v>
      </c>
      <c r="F325" s="4"/>
    </row>
    <row r="326" spans="1:6" x14ac:dyDescent="0.15">
      <c r="A326" s="1">
        <v>42761</v>
      </c>
      <c r="B326" s="4">
        <f>IFERROR(XIRR(现金流!E326:H326,现金流!A326:D326),"")</f>
        <v>7.9902371764183078E-2</v>
      </c>
      <c r="C326" s="4">
        <f>IFERROR(XIRR(现金流!N326:Q326,现金流!J326:M326),"")</f>
        <v>7.9226395487785359E-2</v>
      </c>
      <c r="D326" s="4">
        <f>IFERROR(XIRR(现金流!W326:Z326,现金流!S326:V326),"")</f>
        <v>7.3217591643333454E-2</v>
      </c>
      <c r="E326" s="4">
        <f>IFERROR(XIRR(现金流!AF326:AI326,现金流!AB326:AE326),"")</f>
        <v>7.1055176854133623E-2</v>
      </c>
      <c r="F326" s="4"/>
    </row>
    <row r="327" spans="1:6" x14ac:dyDescent="0.15">
      <c r="A327" s="1">
        <v>42769</v>
      </c>
      <c r="B327" s="4">
        <f>IFERROR(XIRR(现金流!E327:H327,现金流!A327:D327),"")</f>
        <v>8.0046299099922211E-2</v>
      </c>
      <c r="C327" s="4">
        <f>IFERROR(XIRR(现金流!N327:Q327,现金流!J327:M327),"")</f>
        <v>8.0311301350593597E-2</v>
      </c>
      <c r="D327" s="4">
        <f>IFERROR(XIRR(现金流!W327:Z327,现金流!S327:V327),"")</f>
        <v>7.5051072239875796E-2</v>
      </c>
      <c r="E327" s="4">
        <f>IFERROR(XIRR(现金流!AF327:AI327,现金流!AB327:AE327),"")</f>
        <v>7.1082505583763125E-2</v>
      </c>
      <c r="F327" s="4"/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239" workbookViewId="0">
      <selection activeCell="G249" sqref="G249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IFERROR(RANK(到期收益率!B3,到期收益率!$B3:$F3),"")</f>
        <v>3</v>
      </c>
      <c r="C3" s="8">
        <f>IFERROR(RANK(到期收益率!C3,到期收益率!$B3:$F3),"")</f>
        <v>5</v>
      </c>
      <c r="D3" s="8">
        <f>IFERROR(RANK(到期收益率!D3,到期收益率!$B3:$F3),"")</f>
        <v>2</v>
      </c>
      <c r="E3" s="8">
        <f>IFERROR(RANK(到期收益率!E3,到期收益率!$B3:$F3),"")</f>
        <v>1</v>
      </c>
      <c r="F3" s="8">
        <f>IFERROR(RANK(到期收益率!F3,到期收益率!$B3:$F3),"")</f>
        <v>4</v>
      </c>
    </row>
    <row r="4" spans="1:6" x14ac:dyDescent="0.15">
      <c r="A4" s="1">
        <v>42285</v>
      </c>
      <c r="B4" s="8">
        <f>IFERROR(RANK(到期收益率!B4,到期收益率!$B4:$F4),"")</f>
        <v>4</v>
      </c>
      <c r="C4" s="8">
        <f>IFERROR(RANK(到期收益率!C4,到期收益率!$B4:$F4),"")</f>
        <v>5</v>
      </c>
      <c r="D4" s="8">
        <f>IFERROR(RANK(到期收益率!D4,到期收益率!$B4:$F4),"")</f>
        <v>3</v>
      </c>
      <c r="E4" s="8">
        <f>IFERROR(RANK(到期收益率!E4,到期收益率!$B4:$F4),"")</f>
        <v>2</v>
      </c>
      <c r="F4" s="8">
        <f>IFERROR(RANK(到期收益率!F4,到期收益率!$B4:$F4),"")</f>
        <v>1</v>
      </c>
    </row>
    <row r="5" spans="1:6" x14ac:dyDescent="0.15">
      <c r="A5" s="1">
        <v>42286</v>
      </c>
      <c r="B5" s="8">
        <f>IFERROR(RANK(到期收益率!B5,到期收益率!$B5:$F5),"")</f>
        <v>4</v>
      </c>
      <c r="C5" s="8">
        <f>IFERROR(RANK(到期收益率!C5,到期收益率!$B5:$F5),"")</f>
        <v>5</v>
      </c>
      <c r="D5" s="8">
        <f>IFERROR(RANK(到期收益率!D5,到期收益率!$B5:$F5),"")</f>
        <v>3</v>
      </c>
      <c r="E5" s="8">
        <f>IFERROR(RANK(到期收益率!E5,到期收益率!$B5:$F5),"")</f>
        <v>1</v>
      </c>
      <c r="F5" s="8">
        <f>IFERROR(RANK(到期收益率!F5,到期收益率!$B5:$F5),"")</f>
        <v>2</v>
      </c>
    </row>
    <row r="6" spans="1:6" x14ac:dyDescent="0.15">
      <c r="A6" s="1">
        <v>42289</v>
      </c>
      <c r="B6" s="8">
        <f>IFERROR(RANK(到期收益率!B6,到期收益率!$B6:$F6),"")</f>
        <v>4</v>
      </c>
      <c r="C6" s="8">
        <f>IFERROR(RANK(到期收益率!C6,到期收益率!$B6:$F6),"")</f>
        <v>5</v>
      </c>
      <c r="D6" s="8">
        <f>IFERROR(RANK(到期收益率!D6,到期收益率!$B6:$F6),"")</f>
        <v>3</v>
      </c>
      <c r="E6" s="8">
        <f>IFERROR(RANK(到期收益率!E6,到期收益率!$B6:$F6),"")</f>
        <v>1</v>
      </c>
      <c r="F6" s="8">
        <f>IFERROR(RANK(到期收益率!F6,到期收益率!$B6:$F6),"")</f>
        <v>2</v>
      </c>
    </row>
    <row r="7" spans="1:6" x14ac:dyDescent="0.15">
      <c r="A7" s="1">
        <v>42290</v>
      </c>
      <c r="B7" s="8">
        <f>IFERROR(RANK(到期收益率!B7,到期收益率!$B7:$F7),"")</f>
        <v>4</v>
      </c>
      <c r="C7" s="8">
        <f>IFERROR(RANK(到期收益率!C7,到期收益率!$B7:$F7),"")</f>
        <v>5</v>
      </c>
      <c r="D7" s="8">
        <f>IFERROR(RANK(到期收益率!D7,到期收益率!$B7:$F7),"")</f>
        <v>2</v>
      </c>
      <c r="E7" s="8">
        <f>IFERROR(RANK(到期收益率!E7,到期收益率!$B7:$F7),"")</f>
        <v>1</v>
      </c>
      <c r="F7" s="8">
        <f>IFERROR(RANK(到期收益率!F7,到期收益率!$B7:$F7),"")</f>
        <v>3</v>
      </c>
    </row>
    <row r="8" spans="1:6" x14ac:dyDescent="0.15">
      <c r="A8" s="1">
        <v>42291</v>
      </c>
      <c r="B8" s="8">
        <f>IFERROR(RANK(到期收益率!B8,到期收益率!$B8:$F8),"")</f>
        <v>4</v>
      </c>
      <c r="C8" s="8">
        <f>IFERROR(RANK(到期收益率!C8,到期收益率!$B8:$F8),"")</f>
        <v>5</v>
      </c>
      <c r="D8" s="8">
        <f>IFERROR(RANK(到期收益率!D8,到期收益率!$B8:$F8),"")</f>
        <v>2</v>
      </c>
      <c r="E8" s="8">
        <f>IFERROR(RANK(到期收益率!E8,到期收益率!$B8:$F8),"")</f>
        <v>1</v>
      </c>
      <c r="F8" s="8">
        <f>IFERROR(RANK(到期收益率!F8,到期收益率!$B8:$F8),"")</f>
        <v>3</v>
      </c>
    </row>
    <row r="9" spans="1:6" x14ac:dyDescent="0.15">
      <c r="A9" s="1">
        <v>42292</v>
      </c>
      <c r="B9" s="8">
        <f>IFERROR(RANK(到期收益率!B9,到期收益率!$B9:$F9),"")</f>
        <v>4</v>
      </c>
      <c r="C9" s="8">
        <f>IFERROR(RANK(到期收益率!C9,到期收益率!$B9:$F9),"")</f>
        <v>5</v>
      </c>
      <c r="D9" s="8">
        <f>IFERROR(RANK(到期收益率!D9,到期收益率!$B9:$F9),"")</f>
        <v>3</v>
      </c>
      <c r="E9" s="8">
        <f>IFERROR(RANK(到期收益率!E9,到期收益率!$B9:$F9),"")</f>
        <v>1</v>
      </c>
      <c r="F9" s="8">
        <f>IFERROR(RANK(到期收益率!F9,到期收益率!$B9:$F9),"")</f>
        <v>2</v>
      </c>
    </row>
    <row r="10" spans="1:6" x14ac:dyDescent="0.15">
      <c r="A10" s="1">
        <v>42293</v>
      </c>
      <c r="B10" s="8">
        <f>IFERROR(RANK(到期收益率!B10,到期收益率!$B10:$F10),"")</f>
        <v>3</v>
      </c>
      <c r="C10" s="8">
        <f>IFERROR(RANK(到期收益率!C10,到期收益率!$B10:$F10),"")</f>
        <v>5</v>
      </c>
      <c r="D10" s="8">
        <f>IFERROR(RANK(到期收益率!D10,到期收益率!$B10:$F10),"")</f>
        <v>2</v>
      </c>
      <c r="E10" s="8">
        <f>IFERROR(RANK(到期收益率!E10,到期收益率!$B10:$F10),"")</f>
        <v>1</v>
      </c>
      <c r="F10" s="8">
        <f>IFERROR(RANK(到期收益率!F10,到期收益率!$B10:$F10),"")</f>
        <v>4</v>
      </c>
    </row>
    <row r="11" spans="1:6" x14ac:dyDescent="0.15">
      <c r="A11" s="1">
        <v>42296</v>
      </c>
      <c r="B11" s="8">
        <f>IFERROR(RANK(到期收益率!B11,到期收益率!$B11:$F11),"")</f>
        <v>4</v>
      </c>
      <c r="C11" s="8">
        <f>IFERROR(RANK(到期收益率!C11,到期收益率!$B11:$F11),"")</f>
        <v>5</v>
      </c>
      <c r="D11" s="8">
        <f>IFERROR(RANK(到期收益率!D11,到期收益率!$B11:$F11),"")</f>
        <v>2</v>
      </c>
      <c r="E11" s="8">
        <f>IFERROR(RANK(到期收益率!E11,到期收益率!$B11:$F11),"")</f>
        <v>1</v>
      </c>
      <c r="F11" s="8">
        <f>IFERROR(RANK(到期收益率!F11,到期收益率!$B11:$F11),"")</f>
        <v>3</v>
      </c>
    </row>
    <row r="12" spans="1:6" x14ac:dyDescent="0.15">
      <c r="A12" s="1">
        <v>42297</v>
      </c>
      <c r="B12" s="8">
        <f>IFERROR(RANK(到期收益率!B12,到期收益率!$B12:$F12),"")</f>
        <v>4</v>
      </c>
      <c r="C12" s="8">
        <f>IFERROR(RANK(到期收益率!C12,到期收益率!$B12:$F12),"")</f>
        <v>5</v>
      </c>
      <c r="D12" s="8">
        <f>IFERROR(RANK(到期收益率!D12,到期收益率!$B12:$F12),"")</f>
        <v>2</v>
      </c>
      <c r="E12" s="8">
        <f>IFERROR(RANK(到期收益率!E12,到期收益率!$B12:$F12),"")</f>
        <v>1</v>
      </c>
      <c r="F12" s="8">
        <f>IFERROR(RANK(到期收益率!F12,到期收益率!$B12:$F12),"")</f>
        <v>3</v>
      </c>
    </row>
    <row r="13" spans="1:6" x14ac:dyDescent="0.15">
      <c r="A13" s="1">
        <v>42298</v>
      </c>
      <c r="B13" s="8">
        <f>IFERROR(RANK(到期收益率!B13,到期收益率!$B13:$F13),"")</f>
        <v>4</v>
      </c>
      <c r="C13" s="8">
        <f>IFERROR(RANK(到期收益率!C13,到期收益率!$B13:$F13),"")</f>
        <v>5</v>
      </c>
      <c r="D13" s="8">
        <f>IFERROR(RANK(到期收益率!D13,到期收益率!$B13:$F13),"")</f>
        <v>2</v>
      </c>
      <c r="E13" s="8">
        <f>IFERROR(RANK(到期收益率!E13,到期收益率!$B13:$F13),"")</f>
        <v>1</v>
      </c>
      <c r="F13" s="8">
        <f>IFERROR(RANK(到期收益率!F13,到期收益率!$B13:$F13),"")</f>
        <v>3</v>
      </c>
    </row>
    <row r="14" spans="1:6" x14ac:dyDescent="0.15">
      <c r="A14" s="1">
        <v>42299</v>
      </c>
      <c r="B14" s="8">
        <f>IFERROR(RANK(到期收益率!B14,到期收益率!$B14:$F14),"")</f>
        <v>4</v>
      </c>
      <c r="C14" s="8">
        <f>IFERROR(RANK(到期收益率!C14,到期收益率!$B14:$F14),"")</f>
        <v>5</v>
      </c>
      <c r="D14" s="8">
        <f>IFERROR(RANK(到期收益率!D14,到期收益率!$B14:$F14),"")</f>
        <v>2</v>
      </c>
      <c r="E14" s="8">
        <f>IFERROR(RANK(到期收益率!E14,到期收益率!$B14:$F14),"")</f>
        <v>1</v>
      </c>
      <c r="F14" s="8">
        <f>IFERROR(RANK(到期收益率!F14,到期收益率!$B14:$F14),"")</f>
        <v>3</v>
      </c>
    </row>
    <row r="15" spans="1:6" x14ac:dyDescent="0.15">
      <c r="A15" s="1">
        <v>42300</v>
      </c>
      <c r="B15" s="8">
        <f>IFERROR(RANK(到期收益率!B15,到期收益率!$B15:$F15),"")</f>
        <v>3</v>
      </c>
      <c r="C15" s="8">
        <f>IFERROR(RANK(到期收益率!C15,到期收益率!$B15:$F15),"")</f>
        <v>5</v>
      </c>
      <c r="D15" s="8">
        <f>IFERROR(RANK(到期收益率!D15,到期收益率!$B15:$F15),"")</f>
        <v>2</v>
      </c>
      <c r="E15" s="8">
        <f>IFERROR(RANK(到期收益率!E15,到期收益率!$B15:$F15),"")</f>
        <v>1</v>
      </c>
      <c r="F15" s="8">
        <f>IFERROR(RANK(到期收益率!F15,到期收益率!$B15:$F15),"")</f>
        <v>4</v>
      </c>
    </row>
    <row r="16" spans="1:6" x14ac:dyDescent="0.15">
      <c r="A16" s="1">
        <v>42303</v>
      </c>
      <c r="B16" s="8">
        <f>IFERROR(RANK(到期收益率!B16,到期收益率!$B16:$F16),"")</f>
        <v>3</v>
      </c>
      <c r="C16" s="8">
        <f>IFERROR(RANK(到期收益率!C16,到期收益率!$B16:$F16),"")</f>
        <v>5</v>
      </c>
      <c r="D16" s="8">
        <f>IFERROR(RANK(到期收益率!D16,到期收益率!$B16:$F16),"")</f>
        <v>2</v>
      </c>
      <c r="E16" s="8">
        <f>IFERROR(RANK(到期收益率!E16,到期收益率!$B16:$F16),"")</f>
        <v>1</v>
      </c>
      <c r="F16" s="8">
        <f>IFERROR(RANK(到期收益率!F16,到期收益率!$B16:$F16),"")</f>
        <v>4</v>
      </c>
    </row>
    <row r="17" spans="1:6" x14ac:dyDescent="0.15">
      <c r="A17" s="1">
        <v>42304</v>
      </c>
      <c r="B17" s="8">
        <f>IFERROR(RANK(到期收益率!B17,到期收益率!$B17:$F17),"")</f>
        <v>2</v>
      </c>
      <c r="C17" s="8">
        <f>IFERROR(RANK(到期收益率!C17,到期收益率!$B17:$F17),"")</f>
        <v>5</v>
      </c>
      <c r="D17" s="8">
        <f>IFERROR(RANK(到期收益率!D17,到期收益率!$B17:$F17),"")</f>
        <v>3</v>
      </c>
      <c r="E17" s="8">
        <f>IFERROR(RANK(到期收益率!E17,到期收益率!$B17:$F17),"")</f>
        <v>1</v>
      </c>
      <c r="F17" s="8">
        <f>IFERROR(RANK(到期收益率!F17,到期收益率!$B17:$F17),"")</f>
        <v>4</v>
      </c>
    </row>
    <row r="18" spans="1:6" x14ac:dyDescent="0.15">
      <c r="A18" s="1">
        <v>42305</v>
      </c>
      <c r="B18" s="8">
        <f>IFERROR(RANK(到期收益率!B18,到期收益率!$B18:$F18),"")</f>
        <v>2</v>
      </c>
      <c r="C18" s="8">
        <f>IFERROR(RANK(到期收益率!C18,到期收益率!$B18:$F18),"")</f>
        <v>5</v>
      </c>
      <c r="D18" s="8">
        <f>IFERROR(RANK(到期收益率!D18,到期收益率!$B18:$F18),"")</f>
        <v>3</v>
      </c>
      <c r="E18" s="8">
        <f>IFERROR(RANK(到期收益率!E18,到期收益率!$B18:$F18),"")</f>
        <v>1</v>
      </c>
      <c r="F18" s="8">
        <f>IFERROR(RANK(到期收益率!F18,到期收益率!$B18:$F18),"")</f>
        <v>4</v>
      </c>
    </row>
    <row r="19" spans="1:6" x14ac:dyDescent="0.15">
      <c r="A19" s="1">
        <v>42306</v>
      </c>
      <c r="B19" s="8">
        <f>IFERROR(RANK(到期收益率!B19,到期收益率!$B19:$F19),"")</f>
        <v>2</v>
      </c>
      <c r="C19" s="8">
        <f>IFERROR(RANK(到期收益率!C19,到期收益率!$B19:$F19),"")</f>
        <v>5</v>
      </c>
      <c r="D19" s="8">
        <f>IFERROR(RANK(到期收益率!D19,到期收益率!$B19:$F19),"")</f>
        <v>3</v>
      </c>
      <c r="E19" s="8">
        <f>IFERROR(RANK(到期收益率!E19,到期收益率!$B19:$F19),"")</f>
        <v>1</v>
      </c>
      <c r="F19" s="8">
        <f>IFERROR(RANK(到期收益率!F19,到期收益率!$B19:$F19),"")</f>
        <v>4</v>
      </c>
    </row>
    <row r="20" spans="1:6" x14ac:dyDescent="0.15">
      <c r="A20" s="1">
        <v>42307</v>
      </c>
      <c r="B20" s="8">
        <f>IFERROR(RANK(到期收益率!B20,到期收益率!$B20:$F20),"")</f>
        <v>2</v>
      </c>
      <c r="C20" s="8">
        <f>IFERROR(RANK(到期收益率!C20,到期收益率!$B20:$F20),"")</f>
        <v>5</v>
      </c>
      <c r="D20" s="8">
        <f>IFERROR(RANK(到期收益率!D20,到期收益率!$B20:$F20),"")</f>
        <v>3</v>
      </c>
      <c r="E20" s="8">
        <f>IFERROR(RANK(到期收益率!E20,到期收益率!$B20:$F20),"")</f>
        <v>1</v>
      </c>
      <c r="F20" s="8">
        <f>IFERROR(RANK(到期收益率!F20,到期收益率!$B20:$F20),"")</f>
        <v>4</v>
      </c>
    </row>
    <row r="21" spans="1:6" x14ac:dyDescent="0.15">
      <c r="A21" s="1">
        <v>42310</v>
      </c>
      <c r="B21" s="8">
        <f>IFERROR(RANK(到期收益率!B21,到期收益率!$B21:$F21),"")</f>
        <v>2</v>
      </c>
      <c r="C21" s="8">
        <f>IFERROR(RANK(到期收益率!C21,到期收益率!$B21:$F21),"")</f>
        <v>5</v>
      </c>
      <c r="D21" s="8">
        <f>IFERROR(RANK(到期收益率!D21,到期收益率!$B21:$F21),"")</f>
        <v>3</v>
      </c>
      <c r="E21" s="8">
        <f>IFERROR(RANK(到期收益率!E21,到期收益率!$B21:$F21),"")</f>
        <v>1</v>
      </c>
      <c r="F21" s="8">
        <f>IFERROR(RANK(到期收益率!F21,到期收益率!$B21:$F21),"")</f>
        <v>4</v>
      </c>
    </row>
    <row r="22" spans="1:6" x14ac:dyDescent="0.15">
      <c r="A22" s="1">
        <v>42311</v>
      </c>
      <c r="B22" s="8">
        <f>IFERROR(RANK(到期收益率!B22,到期收益率!$B22:$F22),"")</f>
        <v>2</v>
      </c>
      <c r="C22" s="8">
        <f>IFERROR(RANK(到期收益率!C22,到期收益率!$B22:$F22),"")</f>
        <v>5</v>
      </c>
      <c r="D22" s="8">
        <f>IFERROR(RANK(到期收益率!D22,到期收益率!$B22:$F22),"")</f>
        <v>3</v>
      </c>
      <c r="E22" s="8">
        <f>IFERROR(RANK(到期收益率!E22,到期收益率!$B22:$F22),"")</f>
        <v>1</v>
      </c>
      <c r="F22" s="8">
        <f>IFERROR(RANK(到期收益率!F22,到期收益率!$B22:$F22),"")</f>
        <v>4</v>
      </c>
    </row>
    <row r="23" spans="1:6" x14ac:dyDescent="0.15">
      <c r="A23" s="1">
        <v>42312</v>
      </c>
      <c r="B23" s="8">
        <f>IFERROR(RANK(到期收益率!B23,到期收益率!$B23:$F23),"")</f>
        <v>1</v>
      </c>
      <c r="C23" s="8">
        <f>IFERROR(RANK(到期收益率!C23,到期收益率!$B23:$F23),"")</f>
        <v>5</v>
      </c>
      <c r="D23" s="8">
        <f>IFERROR(RANK(到期收益率!D23,到期收益率!$B23:$F23),"")</f>
        <v>3</v>
      </c>
      <c r="E23" s="8">
        <f>IFERROR(RANK(到期收益率!E23,到期收益率!$B23:$F23),"")</f>
        <v>2</v>
      </c>
      <c r="F23" s="8">
        <f>IFERROR(RANK(到期收益率!F23,到期收益率!$B23:$F23),"")</f>
        <v>4</v>
      </c>
    </row>
    <row r="24" spans="1:6" x14ac:dyDescent="0.15">
      <c r="A24" s="1">
        <v>42313</v>
      </c>
      <c r="B24" s="8">
        <f>IFERROR(RANK(到期收益率!B24,到期收益率!$B24:$F24),"")</f>
        <v>1</v>
      </c>
      <c r="C24" s="8">
        <f>IFERROR(RANK(到期收益率!C24,到期收益率!$B24:$F24),"")</f>
        <v>5</v>
      </c>
      <c r="D24" s="8">
        <f>IFERROR(RANK(到期收益率!D24,到期收益率!$B24:$F24),"")</f>
        <v>3</v>
      </c>
      <c r="E24" s="8">
        <f>IFERROR(RANK(到期收益率!E24,到期收益率!$B24:$F24),"")</f>
        <v>2</v>
      </c>
      <c r="F24" s="8">
        <f>IFERROR(RANK(到期收益率!F24,到期收益率!$B24:$F24),"")</f>
        <v>4</v>
      </c>
    </row>
    <row r="25" spans="1:6" x14ac:dyDescent="0.15">
      <c r="A25" s="1">
        <v>42314</v>
      </c>
      <c r="B25" s="8">
        <f>IFERROR(RANK(到期收益率!B25,到期收益率!$B25:$F25),"")</f>
        <v>2</v>
      </c>
      <c r="C25" s="8">
        <f>IFERROR(RANK(到期收益率!C25,到期收益率!$B25:$F25),"")</f>
        <v>5</v>
      </c>
      <c r="D25" s="8">
        <f>IFERROR(RANK(到期收益率!D25,到期收益率!$B25:$F25),"")</f>
        <v>3</v>
      </c>
      <c r="E25" s="8">
        <f>IFERROR(RANK(到期收益率!E25,到期收益率!$B25:$F25),"")</f>
        <v>1</v>
      </c>
      <c r="F25" s="8">
        <f>IFERROR(RANK(到期收益率!F25,到期收益率!$B25:$F25),"")</f>
        <v>4</v>
      </c>
    </row>
    <row r="26" spans="1:6" x14ac:dyDescent="0.15">
      <c r="A26" s="1">
        <v>42317</v>
      </c>
      <c r="B26" s="8">
        <f>IFERROR(RANK(到期收益率!B26,到期收益率!$B26:$F26),"")</f>
        <v>2</v>
      </c>
      <c r="C26" s="8">
        <f>IFERROR(RANK(到期收益率!C26,到期收益率!$B26:$F26),"")</f>
        <v>5</v>
      </c>
      <c r="D26" s="8">
        <f>IFERROR(RANK(到期收益率!D26,到期收益率!$B26:$F26),"")</f>
        <v>3</v>
      </c>
      <c r="E26" s="8">
        <f>IFERROR(RANK(到期收益率!E26,到期收益率!$B26:$F26),"")</f>
        <v>1</v>
      </c>
      <c r="F26" s="8">
        <f>IFERROR(RANK(到期收益率!F26,到期收益率!$B26:$F26),"")</f>
        <v>4</v>
      </c>
    </row>
    <row r="27" spans="1:6" x14ac:dyDescent="0.15">
      <c r="A27" s="1">
        <v>42318</v>
      </c>
      <c r="B27" s="8">
        <f>IFERROR(RANK(到期收益率!B27,到期收益率!$B27:$F27),"")</f>
        <v>3</v>
      </c>
      <c r="C27" s="8">
        <f>IFERROR(RANK(到期收益率!C27,到期收益率!$B27:$F27),"")</f>
        <v>5</v>
      </c>
      <c r="D27" s="8">
        <f>IFERROR(RANK(到期收益率!D27,到期收益率!$B27:$F27),"")</f>
        <v>4</v>
      </c>
      <c r="E27" s="8">
        <f>IFERROR(RANK(到期收益率!E27,到期收益率!$B27:$F27),"")</f>
        <v>1</v>
      </c>
      <c r="F27" s="8">
        <f>IFERROR(RANK(到期收益率!F27,到期收益率!$B27:$F27),"")</f>
        <v>2</v>
      </c>
    </row>
    <row r="28" spans="1:6" x14ac:dyDescent="0.15">
      <c r="A28" s="1">
        <v>42319</v>
      </c>
      <c r="B28" s="8">
        <f>IFERROR(RANK(到期收益率!B28,到期收益率!$B28:$F28),"")</f>
        <v>2</v>
      </c>
      <c r="C28" s="8">
        <f>IFERROR(RANK(到期收益率!C28,到期收益率!$B28:$F28),"")</f>
        <v>5</v>
      </c>
      <c r="D28" s="8">
        <f>IFERROR(RANK(到期收益率!D28,到期收益率!$B28:$F28),"")</f>
        <v>4</v>
      </c>
      <c r="E28" s="8">
        <f>IFERROR(RANK(到期收益率!E28,到期收益率!$B28:$F28),"")</f>
        <v>1</v>
      </c>
      <c r="F28" s="8">
        <f>IFERROR(RANK(到期收益率!F28,到期收益率!$B28:$F28),"")</f>
        <v>3</v>
      </c>
    </row>
    <row r="29" spans="1:6" x14ac:dyDescent="0.15">
      <c r="A29" s="1">
        <v>42320</v>
      </c>
      <c r="B29" s="8">
        <f>IFERROR(RANK(到期收益率!B29,到期收益率!$B29:$F29),"")</f>
        <v>2</v>
      </c>
      <c r="C29" s="8">
        <f>IFERROR(RANK(到期收益率!C29,到期收益率!$B29:$F29),"")</f>
        <v>5</v>
      </c>
      <c r="D29" s="8">
        <f>IFERROR(RANK(到期收益率!D29,到期收益率!$B29:$F29),"")</f>
        <v>1</v>
      </c>
      <c r="E29" s="8">
        <f>IFERROR(RANK(到期收益率!E29,到期收益率!$B29:$F29),"")</f>
        <v>4</v>
      </c>
      <c r="F29" s="8">
        <f>IFERROR(RANK(到期收益率!F29,到期收益率!$B29:$F29),"")</f>
        <v>3</v>
      </c>
    </row>
    <row r="30" spans="1:6" x14ac:dyDescent="0.15">
      <c r="A30" s="1">
        <v>42321</v>
      </c>
      <c r="B30" s="8">
        <f>IFERROR(RANK(到期收益率!B30,到期收益率!$B30:$F30),"")</f>
        <v>1</v>
      </c>
      <c r="C30" s="8">
        <f>IFERROR(RANK(到期收益率!C30,到期收益率!$B30:$F30),"")</f>
        <v>5</v>
      </c>
      <c r="D30" s="8">
        <f>IFERROR(RANK(到期收益率!D30,到期收益率!$B30:$F30),"")</f>
        <v>3</v>
      </c>
      <c r="E30" s="8">
        <f>IFERROR(RANK(到期收益率!E30,到期收益率!$B30:$F30),"")</f>
        <v>4</v>
      </c>
      <c r="F30" s="8">
        <f>IFERROR(RANK(到期收益率!F30,到期收益率!$B30:$F30),"")</f>
        <v>2</v>
      </c>
    </row>
    <row r="31" spans="1:6" x14ac:dyDescent="0.15">
      <c r="A31" s="1">
        <v>42324</v>
      </c>
      <c r="B31" s="8">
        <f>IFERROR(RANK(到期收益率!B31,到期收益率!$B31:$F31),"")</f>
        <v>1</v>
      </c>
      <c r="C31" s="8">
        <f>IFERROR(RANK(到期收益率!C31,到期收益率!$B31:$F31),"")</f>
        <v>5</v>
      </c>
      <c r="D31" s="8">
        <f>IFERROR(RANK(到期收益率!D31,到期收益率!$B31:$F31),"")</f>
        <v>2</v>
      </c>
      <c r="E31" s="8">
        <f>IFERROR(RANK(到期收益率!E31,到期收益率!$B31:$F31),"")</f>
        <v>4</v>
      </c>
      <c r="F31" s="8">
        <f>IFERROR(RANK(到期收益率!F31,到期收益率!$B31:$F31),"")</f>
        <v>3</v>
      </c>
    </row>
    <row r="32" spans="1:6" x14ac:dyDescent="0.15">
      <c r="A32" s="1">
        <v>42325</v>
      </c>
      <c r="B32" s="8">
        <f>IFERROR(RANK(到期收益率!B32,到期收益率!$B32:$F32),"")</f>
        <v>3</v>
      </c>
      <c r="C32" s="8">
        <f>IFERROR(RANK(到期收益率!C32,到期收益率!$B32:$F32),"")</f>
        <v>5</v>
      </c>
      <c r="D32" s="8">
        <f>IFERROR(RANK(到期收益率!D32,到期收益率!$B32:$F32),"")</f>
        <v>1</v>
      </c>
      <c r="E32" s="8">
        <f>IFERROR(RANK(到期收益率!E32,到期收益率!$B32:$F32),"")</f>
        <v>4</v>
      </c>
      <c r="F32" s="8">
        <f>IFERROR(RANK(到期收益率!F32,到期收益率!$B32:$F32),"")</f>
        <v>2</v>
      </c>
    </row>
    <row r="33" spans="1:6" x14ac:dyDescent="0.15">
      <c r="A33" s="1">
        <v>42326</v>
      </c>
      <c r="B33" s="8">
        <f>IFERROR(RANK(到期收益率!B33,到期收益率!$B33:$F33),"")</f>
        <v>3</v>
      </c>
      <c r="C33" s="8">
        <f>IFERROR(RANK(到期收益率!C33,到期收益率!$B33:$F33),"")</f>
        <v>5</v>
      </c>
      <c r="D33" s="8">
        <f>IFERROR(RANK(到期收益率!D33,到期收益率!$B33:$F33),"")</f>
        <v>2</v>
      </c>
      <c r="E33" s="8">
        <f>IFERROR(RANK(到期收益率!E33,到期收益率!$B33:$F33),"")</f>
        <v>4</v>
      </c>
      <c r="F33" s="8">
        <f>IFERROR(RANK(到期收益率!F33,到期收益率!$B33:$F33),"")</f>
        <v>1</v>
      </c>
    </row>
    <row r="34" spans="1:6" x14ac:dyDescent="0.15">
      <c r="A34" s="1">
        <v>42327</v>
      </c>
      <c r="B34" s="8">
        <f>IFERROR(RANK(到期收益率!B34,到期收益率!$B34:$F34),"")</f>
        <v>3</v>
      </c>
      <c r="C34" s="8">
        <f>IFERROR(RANK(到期收益率!C34,到期收益率!$B34:$F34),"")</f>
        <v>5</v>
      </c>
      <c r="D34" s="8">
        <f>IFERROR(RANK(到期收益率!D34,到期收益率!$B34:$F34),"")</f>
        <v>2</v>
      </c>
      <c r="E34" s="8">
        <f>IFERROR(RANK(到期收益率!E34,到期收益率!$B34:$F34),"")</f>
        <v>4</v>
      </c>
      <c r="F34" s="8">
        <f>IFERROR(RANK(到期收益率!F34,到期收益率!$B34:$F34),"")</f>
        <v>1</v>
      </c>
    </row>
    <row r="35" spans="1:6" x14ac:dyDescent="0.15">
      <c r="A35" s="1">
        <v>42328</v>
      </c>
      <c r="B35" s="8">
        <f>IFERROR(RANK(到期收益率!B35,到期收益率!$B35:$F35),"")</f>
        <v>3</v>
      </c>
      <c r="C35" s="8">
        <f>IFERROR(RANK(到期收益率!C35,到期收益率!$B35:$F35),"")</f>
        <v>5</v>
      </c>
      <c r="D35" s="8">
        <f>IFERROR(RANK(到期收益率!D35,到期收益率!$B35:$F35),"")</f>
        <v>2</v>
      </c>
      <c r="E35" s="8">
        <f>IFERROR(RANK(到期收益率!E35,到期收益率!$B35:$F35),"")</f>
        <v>4</v>
      </c>
      <c r="F35" s="8">
        <f>IFERROR(RANK(到期收益率!F35,到期收益率!$B35:$F35),"")</f>
        <v>1</v>
      </c>
    </row>
    <row r="36" spans="1:6" x14ac:dyDescent="0.15">
      <c r="A36" s="1">
        <v>42331</v>
      </c>
      <c r="B36" s="8">
        <f>IFERROR(RANK(到期收益率!B36,到期收益率!$B36:$F36),"")</f>
        <v>3</v>
      </c>
      <c r="C36" s="8">
        <f>IFERROR(RANK(到期收益率!C36,到期收益率!$B36:$F36),"")</f>
        <v>5</v>
      </c>
      <c r="D36" s="8">
        <f>IFERROR(RANK(到期收益率!D36,到期收益率!$B36:$F36),"")</f>
        <v>2</v>
      </c>
      <c r="E36" s="8">
        <f>IFERROR(RANK(到期收益率!E36,到期收益率!$B36:$F36),"")</f>
        <v>4</v>
      </c>
      <c r="F36" s="8">
        <f>IFERROR(RANK(到期收益率!F36,到期收益率!$B36:$F36),"")</f>
        <v>1</v>
      </c>
    </row>
    <row r="37" spans="1:6" x14ac:dyDescent="0.15">
      <c r="A37" s="1">
        <v>42332</v>
      </c>
      <c r="B37" s="8">
        <f>IFERROR(RANK(到期收益率!B37,到期收益率!$B37:$F37),"")</f>
        <v>3</v>
      </c>
      <c r="C37" s="8">
        <f>IFERROR(RANK(到期收益率!C37,到期收益率!$B37:$F37),"")</f>
        <v>5</v>
      </c>
      <c r="D37" s="8">
        <f>IFERROR(RANK(到期收益率!D37,到期收益率!$B37:$F37),"")</f>
        <v>1</v>
      </c>
      <c r="E37" s="8">
        <f>IFERROR(RANK(到期收益率!E37,到期收益率!$B37:$F37),"")</f>
        <v>2</v>
      </c>
      <c r="F37" s="8">
        <f>IFERROR(RANK(到期收益率!F37,到期收益率!$B37:$F37),"")</f>
        <v>4</v>
      </c>
    </row>
    <row r="38" spans="1:6" x14ac:dyDescent="0.15">
      <c r="A38" s="1">
        <v>42333</v>
      </c>
      <c r="B38" s="8">
        <f>IFERROR(RANK(到期收益率!B38,到期收益率!$B38:$F38),"")</f>
        <v>4</v>
      </c>
      <c r="C38" s="8">
        <f>IFERROR(RANK(到期收益率!C38,到期收益率!$B38:$F38),"")</f>
        <v>5</v>
      </c>
      <c r="D38" s="8">
        <f>IFERROR(RANK(到期收益率!D38,到期收益率!$B38:$F38),"")</f>
        <v>1</v>
      </c>
      <c r="E38" s="8">
        <f>IFERROR(RANK(到期收益率!E38,到期收益率!$B38:$F38),"")</f>
        <v>2</v>
      </c>
      <c r="F38" s="8">
        <f>IFERROR(RANK(到期收益率!F38,到期收益率!$B38:$F38),"")</f>
        <v>3</v>
      </c>
    </row>
    <row r="39" spans="1:6" x14ac:dyDescent="0.15">
      <c r="A39" s="1">
        <v>42334</v>
      </c>
      <c r="B39" s="8">
        <f>IFERROR(RANK(到期收益率!B39,到期收益率!$B39:$F39),"")</f>
        <v>4</v>
      </c>
      <c r="C39" s="8">
        <f>IFERROR(RANK(到期收益率!C39,到期收益率!$B39:$F39),"")</f>
        <v>5</v>
      </c>
      <c r="D39" s="8">
        <f>IFERROR(RANK(到期收益率!D39,到期收益率!$B39:$F39),"")</f>
        <v>2</v>
      </c>
      <c r="E39" s="8">
        <f>IFERROR(RANK(到期收益率!E39,到期收益率!$B39:$F39),"")</f>
        <v>3</v>
      </c>
      <c r="F39" s="8">
        <f>IFERROR(RANK(到期收益率!F39,到期收益率!$B39:$F39),"")</f>
        <v>1</v>
      </c>
    </row>
    <row r="40" spans="1:6" x14ac:dyDescent="0.15">
      <c r="A40" s="1">
        <v>42335</v>
      </c>
      <c r="B40" s="8">
        <f>IFERROR(RANK(到期收益率!B40,到期收益率!$B40:$F40),"")</f>
        <v>4</v>
      </c>
      <c r="C40" s="8">
        <f>IFERROR(RANK(到期收益率!C40,到期收益率!$B40:$F40),"")</f>
        <v>5</v>
      </c>
      <c r="D40" s="8">
        <f>IFERROR(RANK(到期收益率!D40,到期收益率!$B40:$F40),"")</f>
        <v>2</v>
      </c>
      <c r="E40" s="8">
        <f>IFERROR(RANK(到期收益率!E40,到期收益率!$B40:$F40),"")</f>
        <v>3</v>
      </c>
      <c r="F40" s="8">
        <f>IFERROR(RANK(到期收益率!F40,到期收益率!$B40:$F40),"")</f>
        <v>1</v>
      </c>
    </row>
    <row r="41" spans="1:6" x14ac:dyDescent="0.15">
      <c r="A41" s="1">
        <v>42338</v>
      </c>
      <c r="B41" s="8">
        <f>IFERROR(RANK(到期收益率!B41,到期收益率!$B41:$F41),"")</f>
        <v>3</v>
      </c>
      <c r="C41" s="8">
        <f>IFERROR(RANK(到期收益率!C41,到期收益率!$B41:$F41),"")</f>
        <v>5</v>
      </c>
      <c r="D41" s="8">
        <f>IFERROR(RANK(到期收益率!D41,到期收益率!$B41:$F41),"")</f>
        <v>2</v>
      </c>
      <c r="E41" s="8">
        <f>IFERROR(RANK(到期收益率!E41,到期收益率!$B41:$F41),"")</f>
        <v>4</v>
      </c>
      <c r="F41" s="8">
        <f>IFERROR(RANK(到期收益率!F41,到期收益率!$B41:$F41),"")</f>
        <v>1</v>
      </c>
    </row>
    <row r="42" spans="1:6" x14ac:dyDescent="0.15">
      <c r="A42" s="1">
        <v>42339</v>
      </c>
      <c r="B42" s="8">
        <f>IFERROR(RANK(到期收益率!B42,到期收益率!$B42:$F42),"")</f>
        <v>3</v>
      </c>
      <c r="C42" s="8">
        <f>IFERROR(RANK(到期收益率!C42,到期收益率!$B42:$F42),"")</f>
        <v>5</v>
      </c>
      <c r="D42" s="8">
        <f>IFERROR(RANK(到期收益率!D42,到期收益率!$B42:$F42),"")</f>
        <v>2</v>
      </c>
      <c r="E42" s="8">
        <f>IFERROR(RANK(到期收益率!E42,到期收益率!$B42:$F42),"")</f>
        <v>4</v>
      </c>
      <c r="F42" s="8">
        <f>IFERROR(RANK(到期收益率!F42,到期收益率!$B42:$F42),"")</f>
        <v>1</v>
      </c>
    </row>
    <row r="43" spans="1:6" x14ac:dyDescent="0.15">
      <c r="A43" s="1">
        <v>42340</v>
      </c>
      <c r="B43" s="8">
        <f>IFERROR(RANK(到期收益率!B43,到期收益率!$B43:$F43),"")</f>
        <v>1</v>
      </c>
      <c r="C43" s="8">
        <f>IFERROR(RANK(到期收益率!C43,到期收益率!$B43:$F43),"")</f>
        <v>5</v>
      </c>
      <c r="D43" s="8">
        <f>IFERROR(RANK(到期收益率!D43,到期收益率!$B43:$F43),"")</f>
        <v>2</v>
      </c>
      <c r="E43" s="8">
        <f>IFERROR(RANK(到期收益率!E43,到期收益率!$B43:$F43),"")</f>
        <v>3</v>
      </c>
      <c r="F43" s="8">
        <f>IFERROR(RANK(到期收益率!F43,到期收益率!$B43:$F43),"")</f>
        <v>4</v>
      </c>
    </row>
    <row r="44" spans="1:6" x14ac:dyDescent="0.15">
      <c r="A44" s="1">
        <v>42341</v>
      </c>
      <c r="B44" s="8">
        <f>IFERROR(RANK(到期收益率!B44,到期收益率!$B44:$F44),"")</f>
        <v>3</v>
      </c>
      <c r="C44" s="8">
        <f>IFERROR(RANK(到期收益率!C44,到期收益率!$B44:$F44),"")</f>
        <v>5</v>
      </c>
      <c r="D44" s="8">
        <f>IFERROR(RANK(到期收益率!D44,到期收益率!$B44:$F44),"")</f>
        <v>2</v>
      </c>
      <c r="E44" s="8">
        <f>IFERROR(RANK(到期收益率!E44,到期收益率!$B44:$F44),"")</f>
        <v>4</v>
      </c>
      <c r="F44" s="8">
        <f>IFERROR(RANK(到期收益率!F44,到期收益率!$B44:$F44),"")</f>
        <v>1</v>
      </c>
    </row>
    <row r="45" spans="1:6" x14ac:dyDescent="0.15">
      <c r="A45" s="1">
        <v>42342</v>
      </c>
      <c r="B45" s="8">
        <f>IFERROR(RANK(到期收益率!B45,到期收益率!$B45:$F45),"")</f>
        <v>3</v>
      </c>
      <c r="C45" s="8">
        <f>IFERROR(RANK(到期收益率!C45,到期收益率!$B45:$F45),"")</f>
        <v>5</v>
      </c>
      <c r="D45" s="8">
        <f>IFERROR(RANK(到期收益率!D45,到期收益率!$B45:$F45),"")</f>
        <v>2</v>
      </c>
      <c r="E45" s="8">
        <f>IFERROR(RANK(到期收益率!E45,到期收益率!$B45:$F45),"")</f>
        <v>4</v>
      </c>
      <c r="F45" s="8">
        <f>IFERROR(RANK(到期收益率!F45,到期收益率!$B45:$F45),"")</f>
        <v>1</v>
      </c>
    </row>
    <row r="46" spans="1:6" x14ac:dyDescent="0.15">
      <c r="A46" s="1">
        <v>42345</v>
      </c>
      <c r="B46" s="8">
        <f>IFERROR(RANK(到期收益率!B46,到期收益率!$B46:$F46),"")</f>
        <v>2</v>
      </c>
      <c r="C46" s="8">
        <f>IFERROR(RANK(到期收益率!C46,到期收益率!$B46:$F46),"")</f>
        <v>5</v>
      </c>
      <c r="D46" s="8">
        <f>IFERROR(RANK(到期收益率!D46,到期收益率!$B46:$F46),"")</f>
        <v>1</v>
      </c>
      <c r="E46" s="8">
        <f>IFERROR(RANK(到期收益率!E46,到期收益率!$B46:$F46),"")</f>
        <v>3</v>
      </c>
      <c r="F46" s="8">
        <f>IFERROR(RANK(到期收益率!F46,到期收益率!$B46:$F46),"")</f>
        <v>4</v>
      </c>
    </row>
    <row r="47" spans="1:6" x14ac:dyDescent="0.15">
      <c r="A47" s="1">
        <v>42346</v>
      </c>
      <c r="B47" s="8">
        <f>IFERROR(RANK(到期收益率!B47,到期收益率!$B47:$F47),"")</f>
        <v>2</v>
      </c>
      <c r="C47" s="8">
        <f>IFERROR(RANK(到期收益率!C47,到期收益率!$B47:$F47),"")</f>
        <v>5</v>
      </c>
      <c r="D47" s="8">
        <f>IFERROR(RANK(到期收益率!D47,到期收益率!$B47:$F47),"")</f>
        <v>1</v>
      </c>
      <c r="E47" s="8">
        <f>IFERROR(RANK(到期收益率!E47,到期收益率!$B47:$F47),"")</f>
        <v>3</v>
      </c>
      <c r="F47" s="8">
        <f>IFERROR(RANK(到期收益率!F47,到期收益率!$B47:$F47),"")</f>
        <v>4</v>
      </c>
    </row>
    <row r="48" spans="1:6" x14ac:dyDescent="0.15">
      <c r="A48" s="1">
        <v>42347</v>
      </c>
      <c r="B48" s="8">
        <f>IFERROR(RANK(到期收益率!B48,到期收益率!$B48:$F48),"")</f>
        <v>2</v>
      </c>
      <c r="C48" s="8">
        <f>IFERROR(RANK(到期收益率!C48,到期收益率!$B48:$F48),"")</f>
        <v>5</v>
      </c>
      <c r="D48" s="8">
        <f>IFERROR(RANK(到期收益率!D48,到期收益率!$B48:$F48),"")</f>
        <v>1</v>
      </c>
      <c r="E48" s="8">
        <f>IFERROR(RANK(到期收益率!E48,到期收益率!$B48:$F48),"")</f>
        <v>3</v>
      </c>
      <c r="F48" s="8">
        <f>IFERROR(RANK(到期收益率!F48,到期收益率!$B48:$F48),"")</f>
        <v>4</v>
      </c>
    </row>
    <row r="49" spans="1:6" x14ac:dyDescent="0.15">
      <c r="A49" s="1">
        <v>42348</v>
      </c>
      <c r="B49" s="8">
        <f>IFERROR(RANK(到期收益率!B49,到期收益率!$B49:$F49),"")</f>
        <v>3</v>
      </c>
      <c r="C49" s="8">
        <f>IFERROR(RANK(到期收益率!C49,到期收益率!$B49:$F49),"")</f>
        <v>5</v>
      </c>
      <c r="D49" s="8">
        <f>IFERROR(RANK(到期收益率!D49,到期收益率!$B49:$F49),"")</f>
        <v>1</v>
      </c>
      <c r="E49" s="8">
        <f>IFERROR(RANK(到期收益率!E49,到期收益率!$B49:$F49),"")</f>
        <v>4</v>
      </c>
      <c r="F49" s="8">
        <f>IFERROR(RANK(到期收益率!F49,到期收益率!$B49:$F49),"")</f>
        <v>2</v>
      </c>
    </row>
    <row r="50" spans="1:6" x14ac:dyDescent="0.15">
      <c r="A50" s="1">
        <v>42349</v>
      </c>
      <c r="B50" s="8">
        <f>IFERROR(RANK(到期收益率!B50,到期收益率!$B50:$F50),"")</f>
        <v>2</v>
      </c>
      <c r="C50" s="8">
        <f>IFERROR(RANK(到期收益率!C50,到期收益率!$B50:$F50),"")</f>
        <v>5</v>
      </c>
      <c r="D50" s="8">
        <f>IFERROR(RANK(到期收益率!D50,到期收益率!$B50:$F50),"")</f>
        <v>1</v>
      </c>
      <c r="E50" s="8">
        <f>IFERROR(RANK(到期收益率!E50,到期收益率!$B50:$F50),"")</f>
        <v>4</v>
      </c>
      <c r="F50" s="8">
        <f>IFERROR(RANK(到期收益率!F50,到期收益率!$B50:$F50),"")</f>
        <v>3</v>
      </c>
    </row>
    <row r="51" spans="1:6" x14ac:dyDescent="0.15">
      <c r="A51" s="1">
        <v>42352</v>
      </c>
      <c r="B51" s="8">
        <f>IFERROR(RANK(到期收益率!B51,到期收益率!$B51:$F51),"")</f>
        <v>2</v>
      </c>
      <c r="C51" s="8">
        <f>IFERROR(RANK(到期收益率!C51,到期收益率!$B51:$F51),"")</f>
        <v>5</v>
      </c>
      <c r="D51" s="8">
        <f>IFERROR(RANK(到期收益率!D51,到期收益率!$B51:$F51),"")</f>
        <v>1</v>
      </c>
      <c r="E51" s="8">
        <f>IFERROR(RANK(到期收益率!E51,到期收益率!$B51:$F51),"")</f>
        <v>4</v>
      </c>
      <c r="F51" s="8">
        <f>IFERROR(RANK(到期收益率!F51,到期收益率!$B51:$F51),"")</f>
        <v>3</v>
      </c>
    </row>
    <row r="52" spans="1:6" x14ac:dyDescent="0.15">
      <c r="A52" s="1">
        <v>42353</v>
      </c>
      <c r="B52" s="8">
        <f>IFERROR(RANK(到期收益率!B52,到期收益率!$B52:$F52),"")</f>
        <v>2</v>
      </c>
      <c r="C52" s="8">
        <f>IFERROR(RANK(到期收益率!C52,到期收益率!$B52:$F52),"")</f>
        <v>5</v>
      </c>
      <c r="D52" s="8">
        <f>IFERROR(RANK(到期收益率!D52,到期收益率!$B52:$F52),"")</f>
        <v>1</v>
      </c>
      <c r="E52" s="8">
        <f>IFERROR(RANK(到期收益率!E52,到期收益率!$B52:$F52),"")</f>
        <v>4</v>
      </c>
      <c r="F52" s="8">
        <f>IFERROR(RANK(到期收益率!F52,到期收益率!$B52:$F52),"")</f>
        <v>3</v>
      </c>
    </row>
    <row r="53" spans="1:6" x14ac:dyDescent="0.15">
      <c r="A53" s="1">
        <v>42354</v>
      </c>
      <c r="B53" s="8">
        <f>IFERROR(RANK(到期收益率!B53,到期收益率!$B53:$F53),"")</f>
        <v>3</v>
      </c>
      <c r="C53" s="8">
        <f>IFERROR(RANK(到期收益率!C53,到期收益率!$B53:$F53),"")</f>
        <v>5</v>
      </c>
      <c r="D53" s="8">
        <f>IFERROR(RANK(到期收益率!D53,到期收益率!$B53:$F53),"")</f>
        <v>1</v>
      </c>
      <c r="E53" s="8">
        <f>IFERROR(RANK(到期收益率!E53,到期收益率!$B53:$F53),"")</f>
        <v>4</v>
      </c>
      <c r="F53" s="8">
        <f>IFERROR(RANK(到期收益率!F53,到期收益率!$B53:$F53),"")</f>
        <v>2</v>
      </c>
    </row>
    <row r="54" spans="1:6" x14ac:dyDescent="0.15">
      <c r="A54" s="1">
        <v>42355</v>
      </c>
      <c r="B54" s="8">
        <f>IFERROR(RANK(到期收益率!B54,到期收益率!$B54:$F54),"")</f>
        <v>2</v>
      </c>
      <c r="C54" s="8">
        <f>IFERROR(RANK(到期收益率!C54,到期收益率!$B54:$F54),"")</f>
        <v>5</v>
      </c>
      <c r="D54" s="8">
        <f>IFERROR(RANK(到期收益率!D54,到期收益率!$B54:$F54),"")</f>
        <v>1</v>
      </c>
      <c r="E54" s="8">
        <f>IFERROR(RANK(到期收益率!E54,到期收益率!$B54:$F54),"")</f>
        <v>4</v>
      </c>
      <c r="F54" s="8">
        <f>IFERROR(RANK(到期收益率!F54,到期收益率!$B54:$F54),"")</f>
        <v>3</v>
      </c>
    </row>
    <row r="55" spans="1:6" x14ac:dyDescent="0.15">
      <c r="A55" s="1">
        <v>42356</v>
      </c>
      <c r="B55" s="8">
        <f>IFERROR(RANK(到期收益率!B55,到期收益率!$B55:$F55),"")</f>
        <v>2</v>
      </c>
      <c r="C55" s="8">
        <f>IFERROR(RANK(到期收益率!C55,到期收益率!$B55:$F55),"")</f>
        <v>5</v>
      </c>
      <c r="D55" s="8">
        <f>IFERROR(RANK(到期收益率!D55,到期收益率!$B55:$F55),"")</f>
        <v>1</v>
      </c>
      <c r="E55" s="8">
        <f>IFERROR(RANK(到期收益率!E55,到期收益率!$B55:$F55),"")</f>
        <v>4</v>
      </c>
      <c r="F55" s="8">
        <f>IFERROR(RANK(到期收益率!F55,到期收益率!$B55:$F55),"")</f>
        <v>3</v>
      </c>
    </row>
    <row r="56" spans="1:6" x14ac:dyDescent="0.15">
      <c r="A56" s="1">
        <v>42359</v>
      </c>
      <c r="B56" s="8">
        <f>IFERROR(RANK(到期收益率!B56,到期收益率!$B56:$F56),"")</f>
        <v>2</v>
      </c>
      <c r="C56" s="8">
        <f>IFERROR(RANK(到期收益率!C56,到期收益率!$B56:$F56),"")</f>
        <v>5</v>
      </c>
      <c r="D56" s="8">
        <f>IFERROR(RANK(到期收益率!D56,到期收益率!$B56:$F56),"")</f>
        <v>1</v>
      </c>
      <c r="E56" s="8">
        <f>IFERROR(RANK(到期收益率!E56,到期收益率!$B56:$F56),"")</f>
        <v>4</v>
      </c>
      <c r="F56" s="8">
        <f>IFERROR(RANK(到期收益率!F56,到期收益率!$B56:$F56),"")</f>
        <v>3</v>
      </c>
    </row>
    <row r="57" spans="1:6" x14ac:dyDescent="0.15">
      <c r="A57" s="1">
        <v>42360</v>
      </c>
      <c r="B57" s="8">
        <f>IFERROR(RANK(到期收益率!B57,到期收益率!$B57:$F57),"")</f>
        <v>2</v>
      </c>
      <c r="C57" s="8">
        <f>IFERROR(RANK(到期收益率!C57,到期收益率!$B57:$F57),"")</f>
        <v>5</v>
      </c>
      <c r="D57" s="8">
        <f>IFERROR(RANK(到期收益率!D57,到期收益率!$B57:$F57),"")</f>
        <v>1</v>
      </c>
      <c r="E57" s="8">
        <f>IFERROR(RANK(到期收益率!E57,到期收益率!$B57:$F57),"")</f>
        <v>4</v>
      </c>
      <c r="F57" s="8">
        <f>IFERROR(RANK(到期收益率!F57,到期收益率!$B57:$F57),"")</f>
        <v>3</v>
      </c>
    </row>
    <row r="58" spans="1:6" x14ac:dyDescent="0.15">
      <c r="A58" s="1">
        <v>42361</v>
      </c>
      <c r="B58" s="8">
        <f>IFERROR(RANK(到期收益率!B58,到期收益率!$B58:$F58),"")</f>
        <v>2</v>
      </c>
      <c r="C58" s="8">
        <f>IFERROR(RANK(到期收益率!C58,到期收益率!$B58:$F58),"")</f>
        <v>5</v>
      </c>
      <c r="D58" s="8">
        <f>IFERROR(RANK(到期收益率!D58,到期收益率!$B58:$F58),"")</f>
        <v>1</v>
      </c>
      <c r="E58" s="8">
        <f>IFERROR(RANK(到期收益率!E58,到期收益率!$B58:$F58),"")</f>
        <v>4</v>
      </c>
      <c r="F58" s="8">
        <f>IFERROR(RANK(到期收益率!F58,到期收益率!$B58:$F58),"")</f>
        <v>3</v>
      </c>
    </row>
    <row r="59" spans="1:6" x14ac:dyDescent="0.15">
      <c r="A59" s="1">
        <v>42362</v>
      </c>
      <c r="B59" s="8">
        <f>IFERROR(RANK(到期收益率!B59,到期收益率!$B59:$F59),"")</f>
        <v>2</v>
      </c>
      <c r="C59" s="8">
        <f>IFERROR(RANK(到期收益率!C59,到期收益率!$B59:$F59),"")</f>
        <v>5</v>
      </c>
      <c r="D59" s="8">
        <f>IFERROR(RANK(到期收益率!D59,到期收益率!$B59:$F59),"")</f>
        <v>1</v>
      </c>
      <c r="E59" s="8">
        <f>IFERROR(RANK(到期收益率!E59,到期收益率!$B59:$F59),"")</f>
        <v>4</v>
      </c>
      <c r="F59" s="8">
        <f>IFERROR(RANK(到期收益率!F59,到期收益率!$B59:$F59),"")</f>
        <v>3</v>
      </c>
    </row>
    <row r="60" spans="1:6" x14ac:dyDescent="0.15">
      <c r="A60" s="1">
        <v>42363</v>
      </c>
      <c r="B60" s="8">
        <f>IFERROR(RANK(到期收益率!B60,到期收益率!$B60:$F60),"")</f>
        <v>2</v>
      </c>
      <c r="C60" s="8">
        <f>IFERROR(RANK(到期收益率!C60,到期收益率!$B60:$F60),"")</f>
        <v>5</v>
      </c>
      <c r="D60" s="8">
        <f>IFERROR(RANK(到期收益率!D60,到期收益率!$B60:$F60),"")</f>
        <v>1</v>
      </c>
      <c r="E60" s="8">
        <f>IFERROR(RANK(到期收益率!E60,到期收益率!$B60:$F60),"")</f>
        <v>4</v>
      </c>
      <c r="F60" s="8">
        <f>IFERROR(RANK(到期收益率!F60,到期收益率!$B60:$F60),"")</f>
        <v>3</v>
      </c>
    </row>
    <row r="61" spans="1:6" x14ac:dyDescent="0.15">
      <c r="A61" s="1">
        <v>42366</v>
      </c>
      <c r="B61" s="8">
        <f>IFERROR(RANK(到期收益率!B61,到期收益率!$B61:$F61),"")</f>
        <v>1</v>
      </c>
      <c r="C61" s="8">
        <f>IFERROR(RANK(到期收益率!C61,到期收益率!$B61:$F61),"")</f>
        <v>5</v>
      </c>
      <c r="D61" s="8">
        <f>IFERROR(RANK(到期收益率!D61,到期收益率!$B61:$F61),"")</f>
        <v>2</v>
      </c>
      <c r="E61" s="8">
        <f>IFERROR(RANK(到期收益率!E61,到期收益率!$B61:$F61),"")</f>
        <v>4</v>
      </c>
      <c r="F61" s="8">
        <f>IFERROR(RANK(到期收益率!F61,到期收益率!$B61:$F61),"")</f>
        <v>3</v>
      </c>
    </row>
    <row r="62" spans="1:6" x14ac:dyDescent="0.15">
      <c r="A62" s="1">
        <v>42367</v>
      </c>
      <c r="B62" s="8">
        <f>IFERROR(RANK(到期收益率!B62,到期收益率!$B62:$F62),"")</f>
        <v>1</v>
      </c>
      <c r="C62" s="8">
        <f>IFERROR(RANK(到期收益率!C62,到期收益率!$B62:$F62),"")</f>
        <v>5</v>
      </c>
      <c r="D62" s="8">
        <f>IFERROR(RANK(到期收益率!D62,到期收益率!$B62:$F62),"")</f>
        <v>2</v>
      </c>
      <c r="E62" s="8">
        <f>IFERROR(RANK(到期收益率!E62,到期收益率!$B62:$F62),"")</f>
        <v>4</v>
      </c>
      <c r="F62" s="8">
        <f>IFERROR(RANK(到期收益率!F62,到期收益率!$B62:$F62),"")</f>
        <v>3</v>
      </c>
    </row>
    <row r="63" spans="1:6" x14ac:dyDescent="0.15">
      <c r="A63" s="1">
        <v>42368</v>
      </c>
      <c r="B63" s="8">
        <f>IFERROR(RANK(到期收益率!B63,到期收益率!$B63:$F63),"")</f>
        <v>1</v>
      </c>
      <c r="C63" s="8">
        <f>IFERROR(RANK(到期收益率!C63,到期收益率!$B63:$F63),"")</f>
        <v>4</v>
      </c>
      <c r="D63" s="8">
        <f>IFERROR(RANK(到期收益率!D63,到期收益率!$B63:$F63),"")</f>
        <v>2</v>
      </c>
      <c r="E63" s="8">
        <f>IFERROR(RANK(到期收益率!E63,到期收益率!$B63:$F63),"")</f>
        <v>5</v>
      </c>
      <c r="F63" s="8">
        <f>IFERROR(RANK(到期收益率!F63,到期收益率!$B63:$F63),"")</f>
        <v>3</v>
      </c>
    </row>
    <row r="64" spans="1:6" x14ac:dyDescent="0.15">
      <c r="A64" s="1">
        <v>42369</v>
      </c>
      <c r="B64" s="8">
        <f>IFERROR(RANK(到期收益率!B64,到期收益率!$B64:$F64),"")</f>
        <v>1</v>
      </c>
      <c r="C64" s="8">
        <f>IFERROR(RANK(到期收益率!C64,到期收益率!$B64:$F64),"")</f>
        <v>4</v>
      </c>
      <c r="D64" s="8">
        <f>IFERROR(RANK(到期收益率!D64,到期收益率!$B64:$F64),"")</f>
        <v>2</v>
      </c>
      <c r="E64" s="8">
        <f>IFERROR(RANK(到期收益率!E64,到期收益率!$B64:$F64),"")</f>
        <v>5</v>
      </c>
      <c r="F64" s="8">
        <f>IFERROR(RANK(到期收益率!F64,到期收益率!$B64:$F64),"")</f>
        <v>3</v>
      </c>
    </row>
    <row r="65" spans="1:6" x14ac:dyDescent="0.15">
      <c r="A65" s="1">
        <v>42373</v>
      </c>
      <c r="B65" s="8">
        <f>IFERROR(RANK(到期收益率!B65,到期收益率!$B65:$F65),"")</f>
        <v>2</v>
      </c>
      <c r="C65" s="8">
        <f>IFERROR(RANK(到期收益率!C65,到期收益率!$B65:$F65),"")</f>
        <v>5</v>
      </c>
      <c r="D65" s="8">
        <f>IFERROR(RANK(到期收益率!D65,到期收益率!$B65:$F65),"")</f>
        <v>3</v>
      </c>
      <c r="E65" s="8">
        <f>IFERROR(RANK(到期收益率!E65,到期收益率!$B65:$F65),"")</f>
        <v>1</v>
      </c>
      <c r="F65" s="8">
        <f>IFERROR(RANK(到期收益率!F65,到期收益率!$B65:$F65),"")</f>
        <v>4</v>
      </c>
    </row>
    <row r="66" spans="1:6" x14ac:dyDescent="0.15">
      <c r="A66" s="1">
        <v>42374</v>
      </c>
      <c r="B66" s="8">
        <f>IFERROR(RANK(到期收益率!B66,到期收益率!$B66:$F66),"")</f>
        <v>1</v>
      </c>
      <c r="C66" s="8">
        <f>IFERROR(RANK(到期收益率!C66,到期收益率!$B66:$F66),"")</f>
        <v>4</v>
      </c>
      <c r="D66" s="8">
        <f>IFERROR(RANK(到期收益率!D66,到期收益率!$B66:$F66),"")</f>
        <v>2</v>
      </c>
      <c r="E66" s="8">
        <f>IFERROR(RANK(到期收益率!E66,到期收益率!$B66:$F66),"")</f>
        <v>5</v>
      </c>
      <c r="F66" s="8">
        <f>IFERROR(RANK(到期收益率!F66,到期收益率!$B66:$F66),"")</f>
        <v>3</v>
      </c>
    </row>
    <row r="67" spans="1:6" x14ac:dyDescent="0.15">
      <c r="A67" s="1">
        <v>42375</v>
      </c>
      <c r="B67" s="8">
        <f>IFERROR(RANK(到期收益率!B67,到期收益率!$B67:$F67),"")</f>
        <v>1</v>
      </c>
      <c r="C67" s="8">
        <f>IFERROR(RANK(到期收益率!C67,到期收益率!$B67:$F67),"")</f>
        <v>5</v>
      </c>
      <c r="D67" s="8">
        <f>IFERROR(RANK(到期收益率!D67,到期收益率!$B67:$F67),"")</f>
        <v>3</v>
      </c>
      <c r="E67" s="8">
        <f>IFERROR(RANK(到期收益率!E67,到期收益率!$B67:$F67),"")</f>
        <v>2</v>
      </c>
      <c r="F67" s="8">
        <f>IFERROR(RANK(到期收益率!F67,到期收益率!$B67:$F67),"")</f>
        <v>4</v>
      </c>
    </row>
    <row r="68" spans="1:6" x14ac:dyDescent="0.15">
      <c r="A68" s="1">
        <v>42376</v>
      </c>
      <c r="B68" s="8">
        <f>IFERROR(RANK(到期收益率!B68,到期收益率!$B68:$F68),"")</f>
        <v>1</v>
      </c>
      <c r="C68" s="8">
        <f>IFERROR(RANK(到期收益率!C68,到期收益率!$B68:$F68),"")</f>
        <v>5</v>
      </c>
      <c r="D68" s="8">
        <f>IFERROR(RANK(到期收益率!D68,到期收益率!$B68:$F68),"")</f>
        <v>3</v>
      </c>
      <c r="E68" s="8">
        <f>IFERROR(RANK(到期收益率!E68,到期收益率!$B68:$F68),"")</f>
        <v>2</v>
      </c>
      <c r="F68" s="8">
        <f>IFERROR(RANK(到期收益率!F68,到期收益率!$B68:$F68),"")</f>
        <v>4</v>
      </c>
    </row>
    <row r="69" spans="1:6" x14ac:dyDescent="0.15">
      <c r="A69" s="1">
        <v>42377</v>
      </c>
      <c r="B69" s="8">
        <f>IFERROR(RANK(到期收益率!B69,到期收益率!$B69:$F69),"")</f>
        <v>1</v>
      </c>
      <c r="C69" s="8">
        <f>IFERROR(RANK(到期收益率!C69,到期收益率!$B69:$F69),"")</f>
        <v>5</v>
      </c>
      <c r="D69" s="8">
        <f>IFERROR(RANK(到期收益率!D69,到期收益率!$B69:$F69),"")</f>
        <v>3</v>
      </c>
      <c r="E69" s="8">
        <f>IFERROR(RANK(到期收益率!E69,到期收益率!$B69:$F69),"")</f>
        <v>2</v>
      </c>
      <c r="F69" s="8">
        <f>IFERROR(RANK(到期收益率!F69,到期收益率!$B69:$F69),"")</f>
        <v>4</v>
      </c>
    </row>
    <row r="70" spans="1:6" x14ac:dyDescent="0.15">
      <c r="A70" s="1">
        <v>42380</v>
      </c>
      <c r="B70" s="8">
        <f>IFERROR(RANK(到期收益率!B70,到期收益率!$B70:$F70),"")</f>
        <v>1</v>
      </c>
      <c r="C70" s="8">
        <f>IFERROR(RANK(到期收益率!C70,到期收益率!$B70:$F70),"")</f>
        <v>5</v>
      </c>
      <c r="D70" s="8">
        <f>IFERROR(RANK(到期收益率!D70,到期收益率!$B70:$F70),"")</f>
        <v>2</v>
      </c>
      <c r="E70" s="8">
        <f>IFERROR(RANK(到期收益率!E70,到期收益率!$B70:$F70),"")</f>
        <v>4</v>
      </c>
      <c r="F70" s="8">
        <f>IFERROR(RANK(到期收益率!F70,到期收益率!$B70:$F70),"")</f>
        <v>3</v>
      </c>
    </row>
    <row r="71" spans="1:6" x14ac:dyDescent="0.15">
      <c r="A71" s="1">
        <v>42381</v>
      </c>
      <c r="B71" s="8">
        <f>IFERROR(RANK(到期收益率!B71,到期收益率!$B71:$F71),"")</f>
        <v>1</v>
      </c>
      <c r="C71" s="8">
        <f>IFERROR(RANK(到期收益率!C71,到期收益率!$B71:$F71),"")</f>
        <v>5</v>
      </c>
      <c r="D71" s="8">
        <f>IFERROR(RANK(到期收益率!D71,到期收益率!$B71:$F71),"")</f>
        <v>2</v>
      </c>
      <c r="E71" s="8">
        <f>IFERROR(RANK(到期收益率!E71,到期收益率!$B71:$F71),"")</f>
        <v>4</v>
      </c>
      <c r="F71" s="8">
        <f>IFERROR(RANK(到期收益率!F71,到期收益率!$B71:$F71),"")</f>
        <v>3</v>
      </c>
    </row>
    <row r="72" spans="1:6" x14ac:dyDescent="0.15">
      <c r="A72" s="1">
        <v>42382</v>
      </c>
      <c r="B72" s="8">
        <f>IFERROR(RANK(到期收益率!B72,到期收益率!$B72:$F72),"")</f>
        <v>1</v>
      </c>
      <c r="C72" s="8">
        <f>IFERROR(RANK(到期收益率!C72,到期收益率!$B72:$F72),"")</f>
        <v>5</v>
      </c>
      <c r="D72" s="8">
        <f>IFERROR(RANK(到期收益率!D72,到期收益率!$B72:$F72),"")</f>
        <v>2</v>
      </c>
      <c r="E72" s="8">
        <f>IFERROR(RANK(到期收益率!E72,到期收益率!$B72:$F72),"")</f>
        <v>3</v>
      </c>
      <c r="F72" s="8">
        <f>IFERROR(RANK(到期收益率!F72,到期收益率!$B72:$F72),"")</f>
        <v>4</v>
      </c>
    </row>
    <row r="73" spans="1:6" x14ac:dyDescent="0.15">
      <c r="A73" s="1">
        <v>42383</v>
      </c>
      <c r="B73" s="8">
        <f>IFERROR(RANK(到期收益率!B73,到期收益率!$B73:$F73),"")</f>
        <v>1</v>
      </c>
      <c r="C73" s="8">
        <f>IFERROR(RANK(到期收益率!C73,到期收益率!$B73:$F73),"")</f>
        <v>4</v>
      </c>
      <c r="D73" s="8">
        <f>IFERROR(RANK(到期收益率!D73,到期收益率!$B73:$F73),"")</f>
        <v>2</v>
      </c>
      <c r="E73" s="8">
        <f>IFERROR(RANK(到期收益率!E73,到期收益率!$B73:$F73),"")</f>
        <v>3</v>
      </c>
      <c r="F73" s="8">
        <f>IFERROR(RANK(到期收益率!F73,到期收益率!$B73:$F73),"")</f>
        <v>5</v>
      </c>
    </row>
    <row r="74" spans="1:6" x14ac:dyDescent="0.15">
      <c r="A74" s="1">
        <v>42384</v>
      </c>
      <c r="B74" s="8">
        <f>IFERROR(RANK(到期收益率!B74,到期收益率!$B74:$F74),"")</f>
        <v>1</v>
      </c>
      <c r="C74" s="8">
        <f>IFERROR(RANK(到期收益率!C74,到期收益率!$B74:$F74),"")</f>
        <v>4</v>
      </c>
      <c r="D74" s="8">
        <f>IFERROR(RANK(到期收益率!D74,到期收益率!$B74:$F74),"")</f>
        <v>2</v>
      </c>
      <c r="E74" s="8">
        <f>IFERROR(RANK(到期收益率!E74,到期收益率!$B74:$F74),"")</f>
        <v>5</v>
      </c>
      <c r="F74" s="8">
        <f>IFERROR(RANK(到期收益率!F74,到期收益率!$B74:$F74),"")</f>
        <v>3</v>
      </c>
    </row>
    <row r="75" spans="1:6" x14ac:dyDescent="0.15">
      <c r="A75" s="1">
        <v>42387</v>
      </c>
      <c r="B75" s="8">
        <f>IFERROR(RANK(到期收益率!B75,到期收益率!$B75:$F75),"")</f>
        <v>1</v>
      </c>
      <c r="C75" s="8">
        <f>IFERROR(RANK(到期收益率!C75,到期收益率!$B75:$F75),"")</f>
        <v>4</v>
      </c>
      <c r="D75" s="8">
        <f>IFERROR(RANK(到期收益率!D75,到期收益率!$B75:$F75),"")</f>
        <v>2</v>
      </c>
      <c r="E75" s="8">
        <f>IFERROR(RANK(到期收益率!E75,到期收益率!$B75:$F75),"")</f>
        <v>5</v>
      </c>
      <c r="F75" s="8">
        <f>IFERROR(RANK(到期收益率!F75,到期收益率!$B75:$F75),"")</f>
        <v>3</v>
      </c>
    </row>
    <row r="76" spans="1:6" x14ac:dyDescent="0.15">
      <c r="A76" s="1">
        <v>42388</v>
      </c>
      <c r="B76" s="8">
        <f>IFERROR(RANK(到期收益率!B76,到期收益率!$B76:$F76),"")</f>
        <v>1</v>
      </c>
      <c r="C76" s="8">
        <f>IFERROR(RANK(到期收益率!C76,到期收益率!$B76:$F76),"")</f>
        <v>5</v>
      </c>
      <c r="D76" s="8">
        <f>IFERROR(RANK(到期收益率!D76,到期收益率!$B76:$F76),"")</f>
        <v>2</v>
      </c>
      <c r="E76" s="8">
        <f>IFERROR(RANK(到期收益率!E76,到期收益率!$B76:$F76),"")</f>
        <v>3</v>
      </c>
      <c r="F76" s="8">
        <f>IFERROR(RANK(到期收益率!F76,到期收益率!$B76:$F76),"")</f>
        <v>4</v>
      </c>
    </row>
    <row r="77" spans="1:6" x14ac:dyDescent="0.15">
      <c r="A77" s="1">
        <v>42389</v>
      </c>
      <c r="B77" s="8">
        <f>IFERROR(RANK(到期收益率!B77,到期收益率!$B77:$F77),"")</f>
        <v>1</v>
      </c>
      <c r="C77" s="8">
        <f>IFERROR(RANK(到期收益率!C77,到期收益率!$B77:$F77),"")</f>
        <v>4</v>
      </c>
      <c r="D77" s="8">
        <f>IFERROR(RANK(到期收益率!D77,到期收益率!$B77:$F77),"")</f>
        <v>2</v>
      </c>
      <c r="E77" s="8">
        <f>IFERROR(RANK(到期收益率!E77,到期收益率!$B77:$F77),"")</f>
        <v>3</v>
      </c>
      <c r="F77" s="8">
        <f>IFERROR(RANK(到期收益率!F77,到期收益率!$B77:$F77),"")</f>
        <v>5</v>
      </c>
    </row>
    <row r="78" spans="1:6" x14ac:dyDescent="0.15">
      <c r="A78" s="1">
        <v>42390</v>
      </c>
      <c r="B78" s="8">
        <f>IFERROR(RANK(到期收益率!B78,到期收益率!$B78:$F78),"")</f>
        <v>1</v>
      </c>
      <c r="C78" s="8">
        <f>IFERROR(RANK(到期收益率!C78,到期收益率!$B78:$F78),"")</f>
        <v>4</v>
      </c>
      <c r="D78" s="8">
        <f>IFERROR(RANK(到期收益率!D78,到期收益率!$B78:$F78),"")</f>
        <v>2</v>
      </c>
      <c r="E78" s="8">
        <f>IFERROR(RANK(到期收益率!E78,到期收益率!$B78:$F78),"")</f>
        <v>3</v>
      </c>
      <c r="F78" s="8">
        <f>IFERROR(RANK(到期收益率!F78,到期收益率!$B78:$F78),"")</f>
        <v>5</v>
      </c>
    </row>
    <row r="79" spans="1:6" x14ac:dyDescent="0.15">
      <c r="A79" s="1">
        <v>42391</v>
      </c>
      <c r="B79" s="8">
        <f>IFERROR(RANK(到期收益率!B79,到期收益率!$B79:$F79),"")</f>
        <v>1</v>
      </c>
      <c r="C79" s="8">
        <f>IFERROR(RANK(到期收益率!C79,到期收益率!$B79:$F79),"")</f>
        <v>4</v>
      </c>
      <c r="D79" s="8">
        <f>IFERROR(RANK(到期收益率!D79,到期收益率!$B79:$F79),"")</f>
        <v>2</v>
      </c>
      <c r="E79" s="8">
        <f>IFERROR(RANK(到期收益率!E79,到期收益率!$B79:$F79),"")</f>
        <v>3</v>
      </c>
      <c r="F79" s="8">
        <f>IFERROR(RANK(到期收益率!F79,到期收益率!$B79:$F79),"")</f>
        <v>5</v>
      </c>
    </row>
    <row r="80" spans="1:6" x14ac:dyDescent="0.15">
      <c r="A80" s="1">
        <v>42394</v>
      </c>
      <c r="B80" s="8">
        <f>IFERROR(RANK(到期收益率!B80,到期收益率!$B80:$F80),"")</f>
        <v>1</v>
      </c>
      <c r="C80" s="8">
        <f>IFERROR(RANK(到期收益率!C80,到期收益率!$B80:$F80),"")</f>
        <v>4</v>
      </c>
      <c r="D80" s="8">
        <f>IFERROR(RANK(到期收益率!D80,到期收益率!$B80:$F80),"")</f>
        <v>2</v>
      </c>
      <c r="E80" s="8">
        <f>IFERROR(RANK(到期收益率!E80,到期收益率!$B80:$F80),"")</f>
        <v>3</v>
      </c>
      <c r="F80" s="8">
        <f>IFERROR(RANK(到期收益率!F80,到期收益率!$B80:$F80),"")</f>
        <v>5</v>
      </c>
    </row>
    <row r="81" spans="1:6" x14ac:dyDescent="0.15">
      <c r="A81" s="1">
        <v>42395</v>
      </c>
      <c r="B81" s="8">
        <f>IFERROR(RANK(到期收益率!B81,到期收益率!$B81:$F81),"")</f>
        <v>2</v>
      </c>
      <c r="C81" s="8">
        <f>IFERROR(RANK(到期收益率!C81,到期收益率!$B81:$F81),"")</f>
        <v>4</v>
      </c>
      <c r="D81" s="8">
        <f>IFERROR(RANK(到期收益率!D81,到期收益率!$B81:$F81),"")</f>
        <v>1</v>
      </c>
      <c r="E81" s="8">
        <f>IFERROR(RANK(到期收益率!E81,到期收益率!$B81:$F81),"")</f>
        <v>3</v>
      </c>
      <c r="F81" s="8">
        <f>IFERROR(RANK(到期收益率!F81,到期收益率!$B81:$F81),"")</f>
        <v>5</v>
      </c>
    </row>
    <row r="82" spans="1:6" x14ac:dyDescent="0.15">
      <c r="A82" s="1">
        <v>42396</v>
      </c>
      <c r="B82" s="8">
        <f>IFERROR(RANK(到期收益率!B82,到期收益率!$B82:$F82),"")</f>
        <v>2</v>
      </c>
      <c r="C82" s="8">
        <f>IFERROR(RANK(到期收益率!C82,到期收益率!$B82:$F82),"")</f>
        <v>4</v>
      </c>
      <c r="D82" s="8">
        <f>IFERROR(RANK(到期收益率!D82,到期收益率!$B82:$F82),"")</f>
        <v>1</v>
      </c>
      <c r="E82" s="8">
        <f>IFERROR(RANK(到期收益率!E82,到期收益率!$B82:$F82),"")</f>
        <v>3</v>
      </c>
      <c r="F82" s="8">
        <f>IFERROR(RANK(到期收益率!F82,到期收益率!$B82:$F82),"")</f>
        <v>5</v>
      </c>
    </row>
    <row r="83" spans="1:6" x14ac:dyDescent="0.15">
      <c r="A83" s="1">
        <v>42397</v>
      </c>
      <c r="B83" s="8">
        <f>IFERROR(RANK(到期收益率!B83,到期收益率!$B83:$F83),"")</f>
        <v>2</v>
      </c>
      <c r="C83" s="8">
        <f>IFERROR(RANK(到期收益率!C83,到期收益率!$B83:$F83),"")</f>
        <v>5</v>
      </c>
      <c r="D83" s="8">
        <f>IFERROR(RANK(到期收益率!D83,到期收益率!$B83:$F83),"")</f>
        <v>1</v>
      </c>
      <c r="E83" s="8">
        <f>IFERROR(RANK(到期收益率!E83,到期收益率!$B83:$F83),"")</f>
        <v>4</v>
      </c>
      <c r="F83" s="8">
        <f>IFERROR(RANK(到期收益率!F83,到期收益率!$B83:$F83),"")</f>
        <v>3</v>
      </c>
    </row>
    <row r="84" spans="1:6" x14ac:dyDescent="0.15">
      <c r="A84" s="1">
        <v>42398</v>
      </c>
      <c r="B84" s="8">
        <f>IFERROR(RANK(到期收益率!B84,到期收益率!$B84:$F84),"")</f>
        <v>2</v>
      </c>
      <c r="C84" s="8">
        <f>IFERROR(RANK(到期收益率!C84,到期收益率!$B84:$F84),"")</f>
        <v>5</v>
      </c>
      <c r="D84" s="8">
        <f>IFERROR(RANK(到期收益率!D84,到期收益率!$B84:$F84),"")</f>
        <v>1</v>
      </c>
      <c r="E84" s="8">
        <f>IFERROR(RANK(到期收益率!E84,到期收益率!$B84:$F84),"")</f>
        <v>4</v>
      </c>
      <c r="F84" s="8">
        <f>IFERROR(RANK(到期收益率!F84,到期收益率!$B84:$F84),"")</f>
        <v>3</v>
      </c>
    </row>
    <row r="85" spans="1:6" x14ac:dyDescent="0.15">
      <c r="A85" s="1">
        <v>42401</v>
      </c>
      <c r="B85" s="8">
        <f>IFERROR(RANK(到期收益率!B85,到期收益率!$B85:$F85),"")</f>
        <v>2</v>
      </c>
      <c r="C85" s="8">
        <f>IFERROR(RANK(到期收益率!C85,到期收益率!$B85:$F85),"")</f>
        <v>5</v>
      </c>
      <c r="D85" s="8">
        <f>IFERROR(RANK(到期收益率!D85,到期收益率!$B85:$F85),"")</f>
        <v>1</v>
      </c>
      <c r="E85" s="8">
        <f>IFERROR(RANK(到期收益率!E85,到期收益率!$B85:$F85),"")</f>
        <v>3</v>
      </c>
      <c r="F85" s="8">
        <f>IFERROR(RANK(到期收益率!F85,到期收益率!$B85:$F85),"")</f>
        <v>4</v>
      </c>
    </row>
    <row r="86" spans="1:6" x14ac:dyDescent="0.15">
      <c r="A86" s="1">
        <v>42402</v>
      </c>
      <c r="B86" s="8">
        <f>IFERROR(RANK(到期收益率!B86,到期收益率!$B86:$F86),"")</f>
        <v>2</v>
      </c>
      <c r="C86" s="8">
        <f>IFERROR(RANK(到期收益率!C86,到期收益率!$B86:$F86),"")</f>
        <v>5</v>
      </c>
      <c r="D86" s="8">
        <f>IFERROR(RANK(到期收益率!D86,到期收益率!$B86:$F86),"")</f>
        <v>1</v>
      </c>
      <c r="E86" s="8">
        <f>IFERROR(RANK(到期收益率!E86,到期收益率!$B86:$F86),"")</f>
        <v>3</v>
      </c>
      <c r="F86" s="8">
        <f>IFERROR(RANK(到期收益率!F86,到期收益率!$B86:$F86),"")</f>
        <v>4</v>
      </c>
    </row>
    <row r="87" spans="1:6" x14ac:dyDescent="0.15">
      <c r="A87" s="1">
        <v>42403</v>
      </c>
      <c r="B87" s="8">
        <f>IFERROR(RANK(到期收益率!B87,到期收益率!$B87:$F87),"")</f>
        <v>2</v>
      </c>
      <c r="C87" s="8">
        <f>IFERROR(RANK(到期收益率!C87,到期收益率!$B87:$F87),"")</f>
        <v>5</v>
      </c>
      <c r="D87" s="8">
        <f>IFERROR(RANK(到期收益率!D87,到期收益率!$B87:$F87),"")</f>
        <v>1</v>
      </c>
      <c r="E87" s="8">
        <f>IFERROR(RANK(到期收益率!E87,到期收益率!$B87:$F87),"")</f>
        <v>3</v>
      </c>
      <c r="F87" s="8">
        <f>IFERROR(RANK(到期收益率!F87,到期收益率!$B87:$F87),"")</f>
        <v>4</v>
      </c>
    </row>
    <row r="88" spans="1:6" x14ac:dyDescent="0.15">
      <c r="A88" s="1">
        <v>42404</v>
      </c>
      <c r="B88" s="8">
        <f>IFERROR(RANK(到期收益率!B88,到期收益率!$B88:$F88),"")</f>
        <v>3</v>
      </c>
      <c r="C88" s="8">
        <f>IFERROR(RANK(到期收益率!C88,到期收益率!$B88:$F88),"")</f>
        <v>5</v>
      </c>
      <c r="D88" s="8">
        <f>IFERROR(RANK(到期收益率!D88,到期收益率!$B88:$F88),"")</f>
        <v>1</v>
      </c>
      <c r="E88" s="8">
        <f>IFERROR(RANK(到期收益率!E88,到期收益率!$B88:$F88),"")</f>
        <v>2</v>
      </c>
      <c r="F88" s="8">
        <f>IFERROR(RANK(到期收益率!F88,到期收益率!$B88:$F88),"")</f>
        <v>4</v>
      </c>
    </row>
    <row r="89" spans="1:6" x14ac:dyDescent="0.15">
      <c r="A89" s="1">
        <v>42405</v>
      </c>
      <c r="B89" s="8">
        <f>IFERROR(RANK(到期收益率!B89,到期收益率!$B89:$F89),"")</f>
        <v>3</v>
      </c>
      <c r="C89" s="8">
        <f>IFERROR(RANK(到期收益率!C89,到期收益率!$B89:$F89),"")</f>
        <v>5</v>
      </c>
      <c r="D89" s="8">
        <f>IFERROR(RANK(到期收益率!D89,到期收益率!$B89:$F89),"")</f>
        <v>1</v>
      </c>
      <c r="E89" s="8">
        <f>IFERROR(RANK(到期收益率!E89,到期收益率!$B89:$F89),"")</f>
        <v>2</v>
      </c>
      <c r="F89" s="8">
        <f>IFERROR(RANK(到期收益率!F89,到期收益率!$B89:$F89),"")</f>
        <v>4</v>
      </c>
    </row>
    <row r="90" spans="1:6" x14ac:dyDescent="0.15">
      <c r="A90" s="1">
        <v>42415</v>
      </c>
      <c r="B90" s="8">
        <f>IFERROR(RANK(到期收益率!B90,到期收益率!$B90:$F90),"")</f>
        <v>3</v>
      </c>
      <c r="C90" s="8">
        <f>IFERROR(RANK(到期收益率!C90,到期收益率!$B90:$F90),"")</f>
        <v>5</v>
      </c>
      <c r="D90" s="8">
        <f>IFERROR(RANK(到期收益率!D90,到期收益率!$B90:$F90),"")</f>
        <v>1</v>
      </c>
      <c r="E90" s="8">
        <f>IFERROR(RANK(到期收益率!E90,到期收益率!$B90:$F90),"")</f>
        <v>2</v>
      </c>
      <c r="F90" s="8">
        <f>IFERROR(RANK(到期收益率!F90,到期收益率!$B90:$F90),"")</f>
        <v>4</v>
      </c>
    </row>
    <row r="91" spans="1:6" x14ac:dyDescent="0.15">
      <c r="A91" s="1">
        <v>42416</v>
      </c>
      <c r="B91" s="8">
        <f>IFERROR(RANK(到期收益率!B91,到期收益率!$B91:$F91),"")</f>
        <v>3</v>
      </c>
      <c r="C91" s="8">
        <f>IFERROR(RANK(到期收益率!C91,到期收益率!$B91:$F91),"")</f>
        <v>5</v>
      </c>
      <c r="D91" s="8">
        <f>IFERROR(RANK(到期收益率!D91,到期收益率!$B91:$F91),"")</f>
        <v>1</v>
      </c>
      <c r="E91" s="8">
        <f>IFERROR(RANK(到期收益率!E91,到期收益率!$B91:$F91),"")</f>
        <v>2</v>
      </c>
      <c r="F91" s="8">
        <f>IFERROR(RANK(到期收益率!F91,到期收益率!$B91:$F91),"")</f>
        <v>4</v>
      </c>
    </row>
    <row r="92" spans="1:6" x14ac:dyDescent="0.15">
      <c r="A92" s="1">
        <v>42417</v>
      </c>
      <c r="B92" s="8">
        <f>IFERROR(RANK(到期收益率!B92,到期收益率!$B92:$F92),"")</f>
        <v>3</v>
      </c>
      <c r="C92" s="8">
        <f>IFERROR(RANK(到期收益率!C92,到期收益率!$B92:$F92),"")</f>
        <v>5</v>
      </c>
      <c r="D92" s="8">
        <f>IFERROR(RANK(到期收益率!D92,到期收益率!$B92:$F92),"")</f>
        <v>1</v>
      </c>
      <c r="E92" s="8">
        <f>IFERROR(RANK(到期收益率!E92,到期收益率!$B92:$F92),"")</f>
        <v>2</v>
      </c>
      <c r="F92" s="8">
        <f>IFERROR(RANK(到期收益率!F92,到期收益率!$B92:$F92),"")</f>
        <v>4</v>
      </c>
    </row>
    <row r="93" spans="1:6" x14ac:dyDescent="0.15">
      <c r="A93" s="1">
        <v>42418</v>
      </c>
      <c r="B93" s="8">
        <f>IFERROR(RANK(到期收益率!B93,到期收益率!$B93:$F93),"")</f>
        <v>3</v>
      </c>
      <c r="C93" s="8">
        <f>IFERROR(RANK(到期收益率!C93,到期收益率!$B93:$F93),"")</f>
        <v>5</v>
      </c>
      <c r="D93" s="8">
        <f>IFERROR(RANK(到期收益率!D93,到期收益率!$B93:$F93),"")</f>
        <v>1</v>
      </c>
      <c r="E93" s="8">
        <f>IFERROR(RANK(到期收益率!E93,到期收益率!$B93:$F93),"")</f>
        <v>2</v>
      </c>
      <c r="F93" s="8">
        <f>IFERROR(RANK(到期收益率!F93,到期收益率!$B93:$F93),"")</f>
        <v>4</v>
      </c>
    </row>
    <row r="94" spans="1:6" x14ac:dyDescent="0.15">
      <c r="A94" s="1">
        <v>42419</v>
      </c>
      <c r="B94" s="8">
        <f>IFERROR(RANK(到期收益率!B94,到期收益率!$B94:$F94),"")</f>
        <v>3</v>
      </c>
      <c r="C94" s="8">
        <f>IFERROR(RANK(到期收益率!C94,到期收益率!$B94:$F94),"")</f>
        <v>5</v>
      </c>
      <c r="D94" s="8">
        <f>IFERROR(RANK(到期收益率!D94,到期收益率!$B94:$F94),"")</f>
        <v>1</v>
      </c>
      <c r="E94" s="8">
        <f>IFERROR(RANK(到期收益率!E94,到期收益率!$B94:$F94),"")</f>
        <v>2</v>
      </c>
      <c r="F94" s="8">
        <f>IFERROR(RANK(到期收益率!F94,到期收益率!$B94:$F94),"")</f>
        <v>4</v>
      </c>
    </row>
    <row r="95" spans="1:6" x14ac:dyDescent="0.15">
      <c r="A95" s="1">
        <v>42422</v>
      </c>
      <c r="B95" s="8">
        <f>IFERROR(RANK(到期收益率!B95,到期收益率!$B95:$F95),"")</f>
        <v>3</v>
      </c>
      <c r="C95" s="8">
        <f>IFERROR(RANK(到期收益率!C95,到期收益率!$B95:$F95),"")</f>
        <v>5</v>
      </c>
      <c r="D95" s="8">
        <f>IFERROR(RANK(到期收益率!D95,到期收益率!$B95:$F95),"")</f>
        <v>1</v>
      </c>
      <c r="E95" s="8">
        <f>IFERROR(RANK(到期收益率!E95,到期收益率!$B95:$F95),"")</f>
        <v>2</v>
      </c>
      <c r="F95" s="8">
        <f>IFERROR(RANK(到期收益率!F95,到期收益率!$B95:$F95),"")</f>
        <v>4</v>
      </c>
    </row>
    <row r="96" spans="1:6" x14ac:dyDescent="0.15">
      <c r="A96" s="1">
        <v>42423</v>
      </c>
      <c r="B96" s="8">
        <f>IFERROR(RANK(到期收益率!B96,到期收益率!$B96:$F96),"")</f>
        <v>2</v>
      </c>
      <c r="C96" s="8">
        <f>IFERROR(RANK(到期收益率!C96,到期收益率!$B96:$F96),"")</f>
        <v>5</v>
      </c>
      <c r="D96" s="8">
        <f>IFERROR(RANK(到期收益率!D96,到期收益率!$B96:$F96),"")</f>
        <v>1</v>
      </c>
      <c r="E96" s="8">
        <f>IFERROR(RANK(到期收益率!E96,到期收益率!$B96:$F96),"")</f>
        <v>3</v>
      </c>
      <c r="F96" s="8">
        <f>IFERROR(RANK(到期收益率!F96,到期收益率!$B96:$F96),"")</f>
        <v>4</v>
      </c>
    </row>
    <row r="97" spans="1:6" x14ac:dyDescent="0.15">
      <c r="A97" s="1">
        <v>42424</v>
      </c>
      <c r="B97" s="8">
        <f>IFERROR(RANK(到期收益率!B97,到期收益率!$B97:$F97),"")</f>
        <v>2</v>
      </c>
      <c r="C97" s="8">
        <f>IFERROR(RANK(到期收益率!C97,到期收益率!$B97:$F97),"")</f>
        <v>5</v>
      </c>
      <c r="D97" s="8">
        <f>IFERROR(RANK(到期收益率!D97,到期收益率!$B97:$F97),"")</f>
        <v>1</v>
      </c>
      <c r="E97" s="8">
        <f>IFERROR(RANK(到期收益率!E97,到期收益率!$B97:$F97),"")</f>
        <v>3</v>
      </c>
      <c r="F97" s="8">
        <f>IFERROR(RANK(到期收益率!F97,到期收益率!$B97:$F97),"")</f>
        <v>4</v>
      </c>
    </row>
    <row r="98" spans="1:6" x14ac:dyDescent="0.15">
      <c r="A98" s="1">
        <v>42425</v>
      </c>
      <c r="B98" s="8">
        <f>IFERROR(RANK(到期收益率!B98,到期收益率!$B98:$F98),"")</f>
        <v>2</v>
      </c>
      <c r="C98" s="8">
        <f>IFERROR(RANK(到期收益率!C98,到期收益率!$B98:$F98),"")</f>
        <v>5</v>
      </c>
      <c r="D98" s="8">
        <f>IFERROR(RANK(到期收益率!D98,到期收益率!$B98:$F98),"")</f>
        <v>1</v>
      </c>
      <c r="E98" s="8">
        <f>IFERROR(RANK(到期收益率!E98,到期收益率!$B98:$F98),"")</f>
        <v>3</v>
      </c>
      <c r="F98" s="8">
        <f>IFERROR(RANK(到期收益率!F98,到期收益率!$B98:$F98),"")</f>
        <v>4</v>
      </c>
    </row>
    <row r="99" spans="1:6" x14ac:dyDescent="0.15">
      <c r="A99" s="1">
        <v>42426</v>
      </c>
      <c r="B99" s="8">
        <f>IFERROR(RANK(到期收益率!B99,到期收益率!$B99:$F99),"")</f>
        <v>2</v>
      </c>
      <c r="C99" s="8">
        <f>IFERROR(RANK(到期收益率!C99,到期收益率!$B99:$F99),"")</f>
        <v>5</v>
      </c>
      <c r="D99" s="8">
        <f>IFERROR(RANK(到期收益率!D99,到期收益率!$B99:$F99),"")</f>
        <v>1</v>
      </c>
      <c r="E99" s="8">
        <f>IFERROR(RANK(到期收益率!E99,到期收益率!$B99:$F99),"")</f>
        <v>3</v>
      </c>
      <c r="F99" s="8">
        <f>IFERROR(RANK(到期收益率!F99,到期收益率!$B99:$F99),"")</f>
        <v>4</v>
      </c>
    </row>
    <row r="100" spans="1:6" x14ac:dyDescent="0.15">
      <c r="A100" s="1">
        <v>42429</v>
      </c>
      <c r="B100" s="8">
        <f>IFERROR(RANK(到期收益率!B100,到期收益率!$B100:$F100),"")</f>
        <v>2</v>
      </c>
      <c r="C100" s="8">
        <f>IFERROR(RANK(到期收益率!C100,到期收益率!$B100:$F100),"")</f>
        <v>5</v>
      </c>
      <c r="D100" s="8">
        <f>IFERROR(RANK(到期收益率!D100,到期收益率!$B100:$F100),"")</f>
        <v>1</v>
      </c>
      <c r="E100" s="8">
        <f>IFERROR(RANK(到期收益率!E100,到期收益率!$B100:$F100),"")</f>
        <v>3</v>
      </c>
      <c r="F100" s="8">
        <f>IFERROR(RANK(到期收益率!F100,到期收益率!$B100:$F100),"")</f>
        <v>4</v>
      </c>
    </row>
    <row r="101" spans="1:6" x14ac:dyDescent="0.15">
      <c r="A101" s="1">
        <v>42430</v>
      </c>
      <c r="B101" s="8">
        <f>IFERROR(RANK(到期收益率!B101,到期收益率!$B101:$F101),"")</f>
        <v>2</v>
      </c>
      <c r="C101" s="8">
        <f>IFERROR(RANK(到期收益率!C101,到期收益率!$B101:$F101),"")</f>
        <v>5</v>
      </c>
      <c r="D101" s="8">
        <f>IFERROR(RANK(到期收益率!D101,到期收益率!$B101:$F101),"")</f>
        <v>1</v>
      </c>
      <c r="E101" s="8">
        <f>IFERROR(RANK(到期收益率!E101,到期收益率!$B101:$F101),"")</f>
        <v>3</v>
      </c>
      <c r="F101" s="8">
        <f>IFERROR(RANK(到期收益率!F101,到期收益率!$B101:$F101),"")</f>
        <v>4</v>
      </c>
    </row>
    <row r="102" spans="1:6" x14ac:dyDescent="0.15">
      <c r="A102" s="1">
        <v>42431</v>
      </c>
      <c r="B102" s="8">
        <f>IFERROR(RANK(到期收益率!B102,到期收益率!$B102:$F102),"")</f>
        <v>2</v>
      </c>
      <c r="C102" s="8">
        <f>IFERROR(RANK(到期收益率!C102,到期收益率!$B102:$F102),"")</f>
        <v>5</v>
      </c>
      <c r="D102" s="8">
        <f>IFERROR(RANK(到期收益率!D102,到期收益率!$B102:$F102),"")</f>
        <v>1</v>
      </c>
      <c r="E102" s="8">
        <f>IFERROR(RANK(到期收益率!E102,到期收益率!$B102:$F102),"")</f>
        <v>4</v>
      </c>
      <c r="F102" s="8">
        <f>IFERROR(RANK(到期收益率!F102,到期收益率!$B102:$F102),"")</f>
        <v>3</v>
      </c>
    </row>
    <row r="103" spans="1:6" x14ac:dyDescent="0.15">
      <c r="A103" s="1">
        <v>42432</v>
      </c>
      <c r="B103" s="8">
        <f>IFERROR(RANK(到期收益率!B103,到期收益率!$B103:$F103),"")</f>
        <v>3</v>
      </c>
      <c r="C103" s="8">
        <f>IFERROR(RANK(到期收益率!C103,到期收益率!$B103:$F103),"")</f>
        <v>5</v>
      </c>
      <c r="D103" s="8">
        <f>IFERROR(RANK(到期收益率!D103,到期收益率!$B103:$F103),"")</f>
        <v>1</v>
      </c>
      <c r="E103" s="8">
        <f>IFERROR(RANK(到期收益率!E103,到期收益率!$B103:$F103),"")</f>
        <v>4</v>
      </c>
      <c r="F103" s="8">
        <f>IFERROR(RANK(到期收益率!F103,到期收益率!$B103:$F103),"")</f>
        <v>2</v>
      </c>
    </row>
    <row r="104" spans="1:6" x14ac:dyDescent="0.15">
      <c r="A104" s="1">
        <v>42433</v>
      </c>
      <c r="B104" s="8">
        <f>IFERROR(RANK(到期收益率!B104,到期收益率!$B104:$F104),"")</f>
        <v>3</v>
      </c>
      <c r="C104" s="8">
        <f>IFERROR(RANK(到期收益率!C104,到期收益率!$B104:$F104),"")</f>
        <v>5</v>
      </c>
      <c r="D104" s="8">
        <f>IFERROR(RANK(到期收益率!D104,到期收益率!$B104:$F104),"")</f>
        <v>1</v>
      </c>
      <c r="E104" s="8">
        <f>IFERROR(RANK(到期收益率!E104,到期收益率!$B104:$F104),"")</f>
        <v>4</v>
      </c>
      <c r="F104" s="8">
        <f>IFERROR(RANK(到期收益率!F104,到期收益率!$B104:$F104),"")</f>
        <v>2</v>
      </c>
    </row>
    <row r="105" spans="1:6" x14ac:dyDescent="0.15">
      <c r="A105" s="1">
        <v>42436</v>
      </c>
      <c r="B105" s="8">
        <f>IFERROR(RANK(到期收益率!B105,到期收益率!$B105:$F105),"")</f>
        <v>3</v>
      </c>
      <c r="C105" s="8">
        <f>IFERROR(RANK(到期收益率!C105,到期收益率!$B105:$F105),"")</f>
        <v>5</v>
      </c>
      <c r="D105" s="8">
        <f>IFERROR(RANK(到期收益率!D105,到期收益率!$B105:$F105),"")</f>
        <v>1</v>
      </c>
      <c r="E105" s="8">
        <f>IFERROR(RANK(到期收益率!E105,到期收益率!$B105:$F105),"")</f>
        <v>4</v>
      </c>
      <c r="F105" s="8">
        <f>IFERROR(RANK(到期收益率!F105,到期收益率!$B105:$F105),"")</f>
        <v>2</v>
      </c>
    </row>
    <row r="106" spans="1:6" x14ac:dyDescent="0.15">
      <c r="A106" s="1">
        <v>42437</v>
      </c>
      <c r="B106" s="8">
        <f>IFERROR(RANK(到期收益率!B106,到期收益率!$B106:$F106),"")</f>
        <v>3</v>
      </c>
      <c r="C106" s="8">
        <f>IFERROR(RANK(到期收益率!C106,到期收益率!$B106:$F106),"")</f>
        <v>5</v>
      </c>
      <c r="D106" s="8">
        <f>IFERROR(RANK(到期收益率!D106,到期收益率!$B106:$F106),"")</f>
        <v>1</v>
      </c>
      <c r="E106" s="8">
        <f>IFERROR(RANK(到期收益率!E106,到期收益率!$B106:$F106),"")</f>
        <v>4</v>
      </c>
      <c r="F106" s="8">
        <f>IFERROR(RANK(到期收益率!F106,到期收益率!$B106:$F106),"")</f>
        <v>2</v>
      </c>
    </row>
    <row r="107" spans="1:6" x14ac:dyDescent="0.15">
      <c r="A107" s="1">
        <v>42438</v>
      </c>
      <c r="B107" s="8">
        <f>IFERROR(RANK(到期收益率!B107,到期收益率!$B107:$F107),"")</f>
        <v>4</v>
      </c>
      <c r="C107" s="8">
        <f>IFERROR(RANK(到期收益率!C107,到期收益率!$B107:$F107),"")</f>
        <v>5</v>
      </c>
      <c r="D107" s="8">
        <f>IFERROR(RANK(到期收益率!D107,到期收益率!$B107:$F107),"")</f>
        <v>1</v>
      </c>
      <c r="E107" s="8">
        <f>IFERROR(RANK(到期收益率!E107,到期收益率!$B107:$F107),"")</f>
        <v>3</v>
      </c>
      <c r="F107" s="8">
        <f>IFERROR(RANK(到期收益率!F107,到期收益率!$B107:$F107),"")</f>
        <v>2</v>
      </c>
    </row>
    <row r="108" spans="1:6" x14ac:dyDescent="0.15">
      <c r="A108" s="1">
        <v>42439</v>
      </c>
      <c r="B108" s="8">
        <f>IFERROR(RANK(到期收益率!B108,到期收益率!$B108:$F108),"")</f>
        <v>3</v>
      </c>
      <c r="C108" s="8">
        <f>IFERROR(RANK(到期收益率!C108,到期收益率!$B108:$F108),"")</f>
        <v>5</v>
      </c>
      <c r="D108" s="8">
        <f>IFERROR(RANK(到期收益率!D108,到期收益率!$B108:$F108),"")</f>
        <v>1</v>
      </c>
      <c r="E108" s="8">
        <f>IFERROR(RANK(到期收益率!E108,到期收益率!$B108:$F108),"")</f>
        <v>4</v>
      </c>
      <c r="F108" s="8">
        <f>IFERROR(RANK(到期收益率!F108,到期收益率!$B108:$F108),"")</f>
        <v>2</v>
      </c>
    </row>
    <row r="109" spans="1:6" x14ac:dyDescent="0.15">
      <c r="A109" s="1">
        <v>42440</v>
      </c>
      <c r="B109" s="8">
        <f>IFERROR(RANK(到期收益率!B109,到期收益率!$B109:$F109),"")</f>
        <v>4</v>
      </c>
      <c r="C109" s="8">
        <f>IFERROR(RANK(到期收益率!C109,到期收益率!$B109:$F109),"")</f>
        <v>5</v>
      </c>
      <c r="D109" s="8">
        <f>IFERROR(RANK(到期收益率!D109,到期收益率!$B109:$F109),"")</f>
        <v>1</v>
      </c>
      <c r="E109" s="8">
        <f>IFERROR(RANK(到期收益率!E109,到期收益率!$B109:$F109),"")</f>
        <v>3</v>
      </c>
      <c r="F109" s="8">
        <f>IFERROR(RANK(到期收益率!F109,到期收益率!$B109:$F109),"")</f>
        <v>2</v>
      </c>
    </row>
    <row r="110" spans="1:6" x14ac:dyDescent="0.15">
      <c r="A110" s="1">
        <v>42443</v>
      </c>
      <c r="B110" s="8">
        <f>IFERROR(RANK(到期收益率!B110,到期收益率!$B110:$F110),"")</f>
        <v>3</v>
      </c>
      <c r="C110" s="8">
        <f>IFERROR(RANK(到期收益率!C110,到期收益率!$B110:$F110),"")</f>
        <v>5</v>
      </c>
      <c r="D110" s="8">
        <f>IFERROR(RANK(到期收益率!D110,到期收益率!$B110:$F110),"")</f>
        <v>1</v>
      </c>
      <c r="E110" s="8">
        <f>IFERROR(RANK(到期收益率!E110,到期收益率!$B110:$F110),"")</f>
        <v>4</v>
      </c>
      <c r="F110" s="8">
        <f>IFERROR(RANK(到期收益率!F110,到期收益率!$B110:$F110),"")</f>
        <v>2</v>
      </c>
    </row>
    <row r="111" spans="1:6" x14ac:dyDescent="0.15">
      <c r="A111" s="1">
        <v>42444</v>
      </c>
      <c r="B111" s="8">
        <f>IFERROR(RANK(到期收益率!B111,到期收益率!$B111:$F111),"")</f>
        <v>2</v>
      </c>
      <c r="C111" s="8">
        <f>IFERROR(RANK(到期收益率!C111,到期收益率!$B111:$F111),"")</f>
        <v>5</v>
      </c>
      <c r="D111" s="8">
        <f>IFERROR(RANK(到期收益率!D111,到期收益率!$B111:$F111),"")</f>
        <v>1</v>
      </c>
      <c r="E111" s="8">
        <f>IFERROR(RANK(到期收益率!E111,到期收益率!$B111:$F111),"")</f>
        <v>4</v>
      </c>
      <c r="F111" s="8">
        <f>IFERROR(RANK(到期收益率!F111,到期收益率!$B111:$F111),"")</f>
        <v>3</v>
      </c>
    </row>
    <row r="112" spans="1:6" x14ac:dyDescent="0.15">
      <c r="A112" s="1">
        <v>42445</v>
      </c>
      <c r="B112" s="8">
        <f>IFERROR(RANK(到期收益率!B112,到期收益率!$B112:$F112),"")</f>
        <v>3</v>
      </c>
      <c r="C112" s="8">
        <f>IFERROR(RANK(到期收益率!C112,到期收益率!$B112:$F112),"")</f>
        <v>5</v>
      </c>
      <c r="D112" s="8">
        <f>IFERROR(RANK(到期收益率!D112,到期收益率!$B112:$F112),"")</f>
        <v>1</v>
      </c>
      <c r="E112" s="8">
        <f>IFERROR(RANK(到期收益率!E112,到期收益率!$B112:$F112),"")</f>
        <v>4</v>
      </c>
      <c r="F112" s="8">
        <f>IFERROR(RANK(到期收益率!F112,到期收益率!$B112:$F112),"")</f>
        <v>2</v>
      </c>
    </row>
    <row r="113" spans="1:6" x14ac:dyDescent="0.15">
      <c r="A113" s="1">
        <v>42446</v>
      </c>
      <c r="B113" s="8">
        <f>IFERROR(RANK(到期收益率!B113,到期收益率!$B113:$F113),"")</f>
        <v>2</v>
      </c>
      <c r="C113" s="8">
        <f>IFERROR(RANK(到期收益率!C113,到期收益率!$B113:$F113),"")</f>
        <v>5</v>
      </c>
      <c r="D113" s="8">
        <f>IFERROR(RANK(到期收益率!D113,到期收益率!$B113:$F113),"")</f>
        <v>1</v>
      </c>
      <c r="E113" s="8">
        <f>IFERROR(RANK(到期收益率!E113,到期收益率!$B113:$F113),"")</f>
        <v>4</v>
      </c>
      <c r="F113" s="8">
        <f>IFERROR(RANK(到期收益率!F113,到期收益率!$B113:$F113),"")</f>
        <v>3</v>
      </c>
    </row>
    <row r="114" spans="1:6" x14ac:dyDescent="0.15">
      <c r="A114" s="1">
        <v>42447</v>
      </c>
      <c r="B114" s="8">
        <f>IFERROR(RANK(到期收益率!B114,到期收益率!$B114:$F114),"")</f>
        <v>2</v>
      </c>
      <c r="C114" s="8">
        <f>IFERROR(RANK(到期收益率!C114,到期收益率!$B114:$F114),"")</f>
        <v>5</v>
      </c>
      <c r="D114" s="8">
        <f>IFERROR(RANK(到期收益率!D114,到期收益率!$B114:$F114),"")</f>
        <v>1</v>
      </c>
      <c r="E114" s="8">
        <f>IFERROR(RANK(到期收益率!E114,到期收益率!$B114:$F114),"")</f>
        <v>4</v>
      </c>
      <c r="F114" s="8">
        <f>IFERROR(RANK(到期收益率!F114,到期收益率!$B114:$F114),"")</f>
        <v>3</v>
      </c>
    </row>
    <row r="115" spans="1:6" x14ac:dyDescent="0.15">
      <c r="A115" s="1">
        <v>42450</v>
      </c>
      <c r="B115" s="8">
        <f>IFERROR(RANK(到期收益率!B115,到期收益率!$B115:$F115),"")</f>
        <v>2</v>
      </c>
      <c r="C115" s="8">
        <f>IFERROR(RANK(到期收益率!C115,到期收益率!$B115:$F115),"")</f>
        <v>5</v>
      </c>
      <c r="D115" s="8">
        <f>IFERROR(RANK(到期收益率!D115,到期收益率!$B115:$F115),"")</f>
        <v>1</v>
      </c>
      <c r="E115" s="8">
        <f>IFERROR(RANK(到期收益率!E115,到期收益率!$B115:$F115),"")</f>
        <v>4</v>
      </c>
      <c r="F115" s="8">
        <f>IFERROR(RANK(到期收益率!F115,到期收益率!$B115:$F115),"")</f>
        <v>3</v>
      </c>
    </row>
    <row r="116" spans="1:6" x14ac:dyDescent="0.15">
      <c r="A116" s="1">
        <v>42451</v>
      </c>
      <c r="B116" s="8">
        <f>IFERROR(RANK(到期收益率!B116,到期收益率!$B116:$F116),"")</f>
        <v>2</v>
      </c>
      <c r="C116" s="8">
        <f>IFERROR(RANK(到期收益率!C116,到期收益率!$B116:$F116),"")</f>
        <v>5</v>
      </c>
      <c r="D116" s="8">
        <f>IFERROR(RANK(到期收益率!D116,到期收益率!$B116:$F116),"")</f>
        <v>1</v>
      </c>
      <c r="E116" s="8">
        <f>IFERROR(RANK(到期收益率!E116,到期收益率!$B116:$F116),"")</f>
        <v>4</v>
      </c>
      <c r="F116" s="8">
        <f>IFERROR(RANK(到期收益率!F116,到期收益率!$B116:$F116),"")</f>
        <v>3</v>
      </c>
    </row>
    <row r="117" spans="1:6" x14ac:dyDescent="0.15">
      <c r="A117" s="1">
        <v>42452</v>
      </c>
      <c r="B117" s="8">
        <f>IFERROR(RANK(到期收益率!B117,到期收益率!$B117:$F117),"")</f>
        <v>2</v>
      </c>
      <c r="C117" s="8">
        <f>IFERROR(RANK(到期收益率!C117,到期收益率!$B117:$F117),"")</f>
        <v>5</v>
      </c>
      <c r="D117" s="8">
        <f>IFERROR(RANK(到期收益率!D117,到期收益率!$B117:$F117),"")</f>
        <v>1</v>
      </c>
      <c r="E117" s="8">
        <f>IFERROR(RANK(到期收益率!E117,到期收益率!$B117:$F117),"")</f>
        <v>4</v>
      </c>
      <c r="F117" s="8">
        <f>IFERROR(RANK(到期收益率!F117,到期收益率!$B117:$F117),"")</f>
        <v>3</v>
      </c>
    </row>
    <row r="118" spans="1:6" x14ac:dyDescent="0.15">
      <c r="A118" s="1">
        <v>42453</v>
      </c>
      <c r="B118" s="8">
        <f>IFERROR(RANK(到期收益率!B118,到期收益率!$B118:$F118),"")</f>
        <v>2</v>
      </c>
      <c r="C118" s="8">
        <f>IFERROR(RANK(到期收益率!C118,到期收益率!$B118:$F118),"")</f>
        <v>5</v>
      </c>
      <c r="D118" s="8">
        <f>IFERROR(RANK(到期收益率!D118,到期收益率!$B118:$F118),"")</f>
        <v>1</v>
      </c>
      <c r="E118" s="8">
        <f>IFERROR(RANK(到期收益率!E118,到期收益率!$B118:$F118),"")</f>
        <v>4</v>
      </c>
      <c r="F118" s="8">
        <f>IFERROR(RANK(到期收益率!F118,到期收益率!$B118:$F118),"")</f>
        <v>3</v>
      </c>
    </row>
    <row r="119" spans="1:6" x14ac:dyDescent="0.15">
      <c r="A119" s="1">
        <v>42454</v>
      </c>
      <c r="B119" s="8">
        <f>IFERROR(RANK(到期收益率!B119,到期收益率!$B119:$F119),"")</f>
        <v>3</v>
      </c>
      <c r="C119" s="8">
        <f>IFERROR(RANK(到期收益率!C119,到期收益率!$B119:$F119),"")</f>
        <v>5</v>
      </c>
      <c r="D119" s="8">
        <f>IFERROR(RANK(到期收益率!D119,到期收益率!$B119:$F119),"")</f>
        <v>1</v>
      </c>
      <c r="E119" s="8">
        <f>IFERROR(RANK(到期收益率!E119,到期收益率!$B119:$F119),"")</f>
        <v>4</v>
      </c>
      <c r="F119" s="8">
        <f>IFERROR(RANK(到期收益率!F119,到期收益率!$B119:$F119),"")</f>
        <v>2</v>
      </c>
    </row>
    <row r="120" spans="1:6" x14ac:dyDescent="0.15">
      <c r="A120" s="1">
        <v>42457</v>
      </c>
      <c r="B120" s="8">
        <f>IFERROR(RANK(到期收益率!B120,到期收益率!$B120:$F120),"")</f>
        <v>3</v>
      </c>
      <c r="C120" s="8">
        <f>IFERROR(RANK(到期收益率!C120,到期收益率!$B120:$F120),"")</f>
        <v>5</v>
      </c>
      <c r="D120" s="8">
        <f>IFERROR(RANK(到期收益率!D120,到期收益率!$B120:$F120),"")</f>
        <v>1</v>
      </c>
      <c r="E120" s="8">
        <f>IFERROR(RANK(到期收益率!E120,到期收益率!$B120:$F120),"")</f>
        <v>4</v>
      </c>
      <c r="F120" s="8">
        <f>IFERROR(RANK(到期收益率!F120,到期收益率!$B120:$F120),"")</f>
        <v>2</v>
      </c>
    </row>
    <row r="121" spans="1:6" x14ac:dyDescent="0.15">
      <c r="A121" s="1">
        <v>42458</v>
      </c>
      <c r="B121" s="8">
        <f>IFERROR(RANK(到期收益率!B121,到期收益率!$B121:$F121),"")</f>
        <v>2</v>
      </c>
      <c r="C121" s="8">
        <f>IFERROR(RANK(到期收益率!C121,到期收益率!$B121:$F121),"")</f>
        <v>5</v>
      </c>
      <c r="D121" s="8">
        <f>IFERROR(RANK(到期收益率!D121,到期收益率!$B121:$F121),"")</f>
        <v>1</v>
      </c>
      <c r="E121" s="8">
        <f>IFERROR(RANK(到期收益率!E121,到期收益率!$B121:$F121),"")</f>
        <v>4</v>
      </c>
      <c r="F121" s="8">
        <f>IFERROR(RANK(到期收益率!F121,到期收益率!$B121:$F121),"")</f>
        <v>3</v>
      </c>
    </row>
    <row r="122" spans="1:6" x14ac:dyDescent="0.15">
      <c r="A122" s="1">
        <v>42459</v>
      </c>
      <c r="B122" s="8">
        <f>IFERROR(RANK(到期收益率!B122,到期收益率!$B122:$F122),"")</f>
        <v>3</v>
      </c>
      <c r="C122" s="8">
        <f>IFERROR(RANK(到期收益率!C122,到期收益率!$B122:$F122),"")</f>
        <v>5</v>
      </c>
      <c r="D122" s="8">
        <f>IFERROR(RANK(到期收益率!D122,到期收益率!$B122:$F122),"")</f>
        <v>1</v>
      </c>
      <c r="E122" s="8">
        <f>IFERROR(RANK(到期收益率!E122,到期收益率!$B122:$F122),"")</f>
        <v>4</v>
      </c>
      <c r="F122" s="8">
        <f>IFERROR(RANK(到期收益率!F122,到期收益率!$B122:$F122),"")</f>
        <v>2</v>
      </c>
    </row>
    <row r="123" spans="1:6" x14ac:dyDescent="0.15">
      <c r="A123" s="1">
        <v>42460</v>
      </c>
      <c r="B123" s="8">
        <f>IFERROR(RANK(到期收益率!B123,到期收益率!$B123:$F123),"")</f>
        <v>2</v>
      </c>
      <c r="C123" s="8">
        <f>IFERROR(RANK(到期收益率!C123,到期收益率!$B123:$F123),"")</f>
        <v>5</v>
      </c>
      <c r="D123" s="8">
        <f>IFERROR(RANK(到期收益率!D123,到期收益率!$B123:$F123),"")</f>
        <v>1</v>
      </c>
      <c r="E123" s="8">
        <f>IFERROR(RANK(到期收益率!E123,到期收益率!$B123:$F123),"")</f>
        <v>4</v>
      </c>
      <c r="F123" s="8">
        <f>IFERROR(RANK(到期收益率!F123,到期收益率!$B123:$F123),"")</f>
        <v>3</v>
      </c>
    </row>
    <row r="124" spans="1:6" x14ac:dyDescent="0.15">
      <c r="A124" s="1">
        <v>42461</v>
      </c>
      <c r="B124" s="8">
        <f>IFERROR(RANK(到期收益率!B124,到期收益率!$B124:$F124),"")</f>
        <v>2</v>
      </c>
      <c r="C124" s="8">
        <f>IFERROR(RANK(到期收益率!C124,到期收益率!$B124:$F124),"")</f>
        <v>5</v>
      </c>
      <c r="D124" s="8">
        <f>IFERROR(RANK(到期收益率!D124,到期收益率!$B124:$F124),"")</f>
        <v>1</v>
      </c>
      <c r="E124" s="8">
        <f>IFERROR(RANK(到期收益率!E124,到期收益率!$B124:$F124),"")</f>
        <v>4</v>
      </c>
      <c r="F124" s="8">
        <f>IFERROR(RANK(到期收益率!F124,到期收益率!$B124:$F124),"")</f>
        <v>3</v>
      </c>
    </row>
    <row r="125" spans="1:6" x14ac:dyDescent="0.15">
      <c r="A125" s="1">
        <v>42465</v>
      </c>
      <c r="B125" s="8">
        <f>IFERROR(RANK(到期收益率!B125,到期收益率!$B125:$F125),"")</f>
        <v>2</v>
      </c>
      <c r="C125" s="8">
        <f>IFERROR(RANK(到期收益率!C125,到期收益率!$B125:$F125),"")</f>
        <v>5</v>
      </c>
      <c r="D125" s="8">
        <f>IFERROR(RANK(到期收益率!D125,到期收益率!$B125:$F125),"")</f>
        <v>1</v>
      </c>
      <c r="E125" s="8">
        <f>IFERROR(RANK(到期收益率!E125,到期收益率!$B125:$F125),"")</f>
        <v>4</v>
      </c>
      <c r="F125" s="8">
        <f>IFERROR(RANK(到期收益率!F125,到期收益率!$B125:$F125),"")</f>
        <v>3</v>
      </c>
    </row>
    <row r="126" spans="1:6" x14ac:dyDescent="0.15">
      <c r="A126" s="1">
        <v>42466</v>
      </c>
      <c r="B126" s="8">
        <f>IFERROR(RANK(到期收益率!B126,到期收益率!$B126:$F126),"")</f>
        <v>2</v>
      </c>
      <c r="C126" s="8">
        <f>IFERROR(RANK(到期收益率!C126,到期收益率!$B126:$F126),"")</f>
        <v>5</v>
      </c>
      <c r="D126" s="8">
        <f>IFERROR(RANK(到期收益率!D126,到期收益率!$B126:$F126),"")</f>
        <v>1</v>
      </c>
      <c r="E126" s="8">
        <f>IFERROR(RANK(到期收益率!E126,到期收益率!$B126:$F126),"")</f>
        <v>4</v>
      </c>
      <c r="F126" s="8">
        <f>IFERROR(RANK(到期收益率!F126,到期收益率!$B126:$F126),"")</f>
        <v>3</v>
      </c>
    </row>
    <row r="127" spans="1:6" x14ac:dyDescent="0.15">
      <c r="A127" s="1">
        <v>42467</v>
      </c>
      <c r="B127" s="8">
        <f>IFERROR(RANK(到期收益率!B127,到期收益率!$B127:$F127),"")</f>
        <v>2</v>
      </c>
      <c r="C127" s="8">
        <f>IFERROR(RANK(到期收益率!C127,到期收益率!$B127:$F127),"")</f>
        <v>4</v>
      </c>
      <c r="D127" s="8">
        <f>IFERROR(RANK(到期收益率!D127,到期收益率!$B127:$F127),"")</f>
        <v>1</v>
      </c>
      <c r="E127" s="8">
        <f>IFERROR(RANK(到期收益率!E127,到期收益率!$B127:$F127),"")</f>
        <v>5</v>
      </c>
      <c r="F127" s="8">
        <f>IFERROR(RANK(到期收益率!F127,到期收益率!$B127:$F127),"")</f>
        <v>3</v>
      </c>
    </row>
    <row r="128" spans="1:6" x14ac:dyDescent="0.15">
      <c r="A128" s="1">
        <v>42468</v>
      </c>
      <c r="B128" s="8">
        <f>IFERROR(RANK(到期收益率!B128,到期收益率!$B128:$F128),"")</f>
        <v>2</v>
      </c>
      <c r="C128" s="8">
        <f>IFERROR(RANK(到期收益率!C128,到期收益率!$B128:$F128),"")</f>
        <v>4</v>
      </c>
      <c r="D128" s="8">
        <f>IFERROR(RANK(到期收益率!D128,到期收益率!$B128:$F128),"")</f>
        <v>1</v>
      </c>
      <c r="E128" s="8">
        <f>IFERROR(RANK(到期收益率!E128,到期收益率!$B128:$F128),"")</f>
        <v>5</v>
      </c>
      <c r="F128" s="8">
        <f>IFERROR(RANK(到期收益率!F128,到期收益率!$B128:$F128),"")</f>
        <v>3</v>
      </c>
    </row>
    <row r="129" spans="1:6" x14ac:dyDescent="0.15">
      <c r="A129" s="1">
        <v>42471</v>
      </c>
      <c r="B129" s="8">
        <f>IFERROR(RANK(到期收益率!B129,到期收益率!$B129:$F129),"")</f>
        <v>2</v>
      </c>
      <c r="C129" s="8">
        <f>IFERROR(RANK(到期收益率!C129,到期收益率!$B129:$F129),"")</f>
        <v>4</v>
      </c>
      <c r="D129" s="8">
        <f>IFERROR(RANK(到期收益率!D129,到期收益率!$B129:$F129),"")</f>
        <v>1</v>
      </c>
      <c r="E129" s="8">
        <f>IFERROR(RANK(到期收益率!E129,到期收益率!$B129:$F129),"")</f>
        <v>5</v>
      </c>
      <c r="F129" s="8">
        <f>IFERROR(RANK(到期收益率!F129,到期收益率!$B129:$F129),"")</f>
        <v>3</v>
      </c>
    </row>
    <row r="130" spans="1:6" x14ac:dyDescent="0.15">
      <c r="A130" s="1">
        <v>42472</v>
      </c>
      <c r="B130" s="8">
        <f>IFERROR(RANK(到期收益率!B130,到期收益率!$B130:$F130),"")</f>
        <v>2</v>
      </c>
      <c r="C130" s="8">
        <f>IFERROR(RANK(到期收益率!C130,到期收益率!$B130:$F130),"")</f>
        <v>4</v>
      </c>
      <c r="D130" s="8">
        <f>IFERROR(RANK(到期收益率!D130,到期收益率!$B130:$F130),"")</f>
        <v>1</v>
      </c>
      <c r="E130" s="8">
        <f>IFERROR(RANK(到期收益率!E130,到期收益率!$B130:$F130),"")</f>
        <v>5</v>
      </c>
      <c r="F130" s="8">
        <f>IFERROR(RANK(到期收益率!F130,到期收益率!$B130:$F130),"")</f>
        <v>3</v>
      </c>
    </row>
    <row r="131" spans="1:6" x14ac:dyDescent="0.15">
      <c r="A131" s="1">
        <v>42473</v>
      </c>
      <c r="B131" s="8">
        <f>IFERROR(RANK(到期收益率!B131,到期收益率!$B131:$F131),"")</f>
        <v>2</v>
      </c>
      <c r="C131" s="8">
        <f>IFERROR(RANK(到期收益率!C131,到期收益率!$B131:$F131),"")</f>
        <v>4</v>
      </c>
      <c r="D131" s="8">
        <f>IFERROR(RANK(到期收益率!D131,到期收益率!$B131:$F131),"")</f>
        <v>1</v>
      </c>
      <c r="E131" s="8">
        <f>IFERROR(RANK(到期收益率!E131,到期收益率!$B131:$F131),"")</f>
        <v>5</v>
      </c>
      <c r="F131" s="8">
        <f>IFERROR(RANK(到期收益率!F131,到期收益率!$B131:$F131),"")</f>
        <v>3</v>
      </c>
    </row>
    <row r="132" spans="1:6" x14ac:dyDescent="0.15">
      <c r="A132" s="1">
        <v>42474</v>
      </c>
      <c r="B132" s="8">
        <f>IFERROR(RANK(到期收益率!B132,到期收益率!$B132:$F132),"")</f>
        <v>2</v>
      </c>
      <c r="C132" s="8">
        <f>IFERROR(RANK(到期收益率!C132,到期收益率!$B132:$F132),"")</f>
        <v>4</v>
      </c>
      <c r="D132" s="8">
        <f>IFERROR(RANK(到期收益率!D132,到期收益率!$B132:$F132),"")</f>
        <v>1</v>
      </c>
      <c r="E132" s="8">
        <f>IFERROR(RANK(到期收益率!E132,到期收益率!$B132:$F132),"")</f>
        <v>5</v>
      </c>
      <c r="F132" s="8">
        <f>IFERROR(RANK(到期收益率!F132,到期收益率!$B132:$F132),"")</f>
        <v>3</v>
      </c>
    </row>
    <row r="133" spans="1:6" x14ac:dyDescent="0.15">
      <c r="A133" s="1">
        <v>42475</v>
      </c>
      <c r="B133" s="8">
        <f>IFERROR(RANK(到期收益率!B133,到期收益率!$B133:$F133),"")</f>
        <v>2</v>
      </c>
      <c r="C133" s="8">
        <f>IFERROR(RANK(到期收益率!C133,到期收益率!$B133:$F133),"")</f>
        <v>4</v>
      </c>
      <c r="D133" s="8">
        <f>IFERROR(RANK(到期收益率!D133,到期收益率!$B133:$F133),"")</f>
        <v>1</v>
      </c>
      <c r="E133" s="8">
        <f>IFERROR(RANK(到期收益率!E133,到期收益率!$B133:$F133),"")</f>
        <v>5</v>
      </c>
      <c r="F133" s="8">
        <f>IFERROR(RANK(到期收益率!F133,到期收益率!$B133:$F133),"")</f>
        <v>3</v>
      </c>
    </row>
    <row r="134" spans="1:6" x14ac:dyDescent="0.15">
      <c r="A134" s="1">
        <v>42478</v>
      </c>
      <c r="B134" s="8">
        <f>IFERROR(RANK(到期收益率!B134,到期收益率!$B134:$F134),"")</f>
        <v>2</v>
      </c>
      <c r="C134" s="8">
        <f>IFERROR(RANK(到期收益率!C134,到期收益率!$B134:$F134),"")</f>
        <v>4</v>
      </c>
      <c r="D134" s="8">
        <f>IFERROR(RANK(到期收益率!D134,到期收益率!$B134:$F134),"")</f>
        <v>1</v>
      </c>
      <c r="E134" s="8">
        <f>IFERROR(RANK(到期收益率!E134,到期收益率!$B134:$F134),"")</f>
        <v>5</v>
      </c>
      <c r="F134" s="8">
        <f>IFERROR(RANK(到期收益率!F134,到期收益率!$B134:$F134),"")</f>
        <v>3</v>
      </c>
    </row>
    <row r="135" spans="1:6" x14ac:dyDescent="0.15">
      <c r="A135" s="1">
        <v>42479</v>
      </c>
      <c r="B135" s="8">
        <f>IFERROR(RANK(到期收益率!B135,到期收益率!$B135:$F135),"")</f>
        <v>2</v>
      </c>
      <c r="C135" s="8">
        <f>IFERROR(RANK(到期收益率!C135,到期收益率!$B135:$F135),"")</f>
        <v>4</v>
      </c>
      <c r="D135" s="8">
        <f>IFERROR(RANK(到期收益率!D135,到期收益率!$B135:$F135),"")</f>
        <v>1</v>
      </c>
      <c r="E135" s="8">
        <f>IFERROR(RANK(到期收益率!E135,到期收益率!$B135:$F135),"")</f>
        <v>5</v>
      </c>
      <c r="F135" s="8">
        <f>IFERROR(RANK(到期收益率!F135,到期收益率!$B135:$F135),"")</f>
        <v>3</v>
      </c>
    </row>
    <row r="136" spans="1:6" x14ac:dyDescent="0.15">
      <c r="A136" s="1">
        <v>42480</v>
      </c>
      <c r="B136" s="8">
        <f>IFERROR(RANK(到期收益率!B136,到期收益率!$B136:$F136),"")</f>
        <v>2</v>
      </c>
      <c r="C136" s="8">
        <f>IFERROR(RANK(到期收益率!C136,到期收益率!$B136:$F136),"")</f>
        <v>4</v>
      </c>
      <c r="D136" s="8">
        <f>IFERROR(RANK(到期收益率!D136,到期收益率!$B136:$F136),"")</f>
        <v>1</v>
      </c>
      <c r="E136" s="8">
        <f>IFERROR(RANK(到期收益率!E136,到期收益率!$B136:$F136),"")</f>
        <v>5</v>
      </c>
      <c r="F136" s="8">
        <f>IFERROR(RANK(到期收益率!F136,到期收益率!$B136:$F136),"")</f>
        <v>3</v>
      </c>
    </row>
    <row r="137" spans="1:6" x14ac:dyDescent="0.15">
      <c r="A137" s="1">
        <v>42481</v>
      </c>
      <c r="B137" s="8">
        <f>IFERROR(RANK(到期收益率!B137,到期收益率!$B137:$F137),"")</f>
        <v>2</v>
      </c>
      <c r="C137" s="8">
        <f>IFERROR(RANK(到期收益率!C137,到期收益率!$B137:$F137),"")</f>
        <v>5</v>
      </c>
      <c r="D137" s="8">
        <f>IFERROR(RANK(到期收益率!D137,到期收益率!$B137:$F137),"")</f>
        <v>1</v>
      </c>
      <c r="E137" s="8">
        <f>IFERROR(RANK(到期收益率!E137,到期收益率!$B137:$F137),"")</f>
        <v>4</v>
      </c>
      <c r="F137" s="8">
        <f>IFERROR(RANK(到期收益率!F137,到期收益率!$B137:$F137),"")</f>
        <v>3</v>
      </c>
    </row>
    <row r="138" spans="1:6" x14ac:dyDescent="0.15">
      <c r="A138" s="1">
        <v>42482</v>
      </c>
      <c r="B138" s="8">
        <f>IFERROR(RANK(到期收益率!B138,到期收益率!$B138:$F138),"")</f>
        <v>2</v>
      </c>
      <c r="C138" s="8">
        <f>IFERROR(RANK(到期收益率!C138,到期收益率!$B138:$F138),"")</f>
        <v>5</v>
      </c>
      <c r="D138" s="8">
        <f>IFERROR(RANK(到期收益率!D138,到期收益率!$B138:$F138),"")</f>
        <v>1</v>
      </c>
      <c r="E138" s="8">
        <f>IFERROR(RANK(到期收益率!E138,到期收益率!$B138:$F138),"")</f>
        <v>4</v>
      </c>
      <c r="F138" s="8">
        <f>IFERROR(RANK(到期收益率!F138,到期收益率!$B138:$F138),"")</f>
        <v>3</v>
      </c>
    </row>
    <row r="139" spans="1:6" x14ac:dyDescent="0.15">
      <c r="A139" s="1">
        <v>42485</v>
      </c>
      <c r="B139" s="8">
        <f>IFERROR(RANK(到期收益率!B139,到期收益率!$B139:$F139),"")</f>
        <v>2</v>
      </c>
      <c r="C139" s="8">
        <f>IFERROR(RANK(到期收益率!C139,到期收益率!$B139:$F139),"")</f>
        <v>5</v>
      </c>
      <c r="D139" s="8">
        <f>IFERROR(RANK(到期收益率!D139,到期收益率!$B139:$F139),"")</f>
        <v>1</v>
      </c>
      <c r="E139" s="8">
        <f>IFERROR(RANK(到期收益率!E139,到期收益率!$B139:$F139),"")</f>
        <v>4</v>
      </c>
      <c r="F139" s="8">
        <f>IFERROR(RANK(到期收益率!F139,到期收益率!$B139:$F139),"")</f>
        <v>3</v>
      </c>
    </row>
    <row r="140" spans="1:6" x14ac:dyDescent="0.15">
      <c r="A140" s="1">
        <v>42486</v>
      </c>
      <c r="B140" s="8">
        <f>IFERROR(RANK(到期收益率!B140,到期收益率!$B140:$F140),"")</f>
        <v>2</v>
      </c>
      <c r="C140" s="8">
        <f>IFERROR(RANK(到期收益率!C140,到期收益率!$B140:$F140),"")</f>
        <v>5</v>
      </c>
      <c r="D140" s="8">
        <f>IFERROR(RANK(到期收益率!D140,到期收益率!$B140:$F140),"")</f>
        <v>1</v>
      </c>
      <c r="E140" s="8">
        <f>IFERROR(RANK(到期收益率!E140,到期收益率!$B140:$F140),"")</f>
        <v>4</v>
      </c>
      <c r="F140" s="8">
        <f>IFERROR(RANK(到期收益率!F140,到期收益率!$B140:$F140),"")</f>
        <v>3</v>
      </c>
    </row>
    <row r="141" spans="1:6" x14ac:dyDescent="0.15">
      <c r="A141" s="1">
        <v>42487</v>
      </c>
      <c r="B141" s="8">
        <f>IFERROR(RANK(到期收益率!B141,到期收益率!$B141:$F141),"")</f>
        <v>2</v>
      </c>
      <c r="C141" s="8">
        <f>IFERROR(RANK(到期收益率!C141,到期收益率!$B141:$F141),"")</f>
        <v>5</v>
      </c>
      <c r="D141" s="8">
        <f>IFERROR(RANK(到期收益率!D141,到期收益率!$B141:$F141),"")</f>
        <v>1</v>
      </c>
      <c r="E141" s="8">
        <f>IFERROR(RANK(到期收益率!E141,到期收益率!$B141:$F141),"")</f>
        <v>4</v>
      </c>
      <c r="F141" s="8">
        <f>IFERROR(RANK(到期收益率!F141,到期收益率!$B141:$F141),"")</f>
        <v>3</v>
      </c>
    </row>
    <row r="142" spans="1:6" x14ac:dyDescent="0.15">
      <c r="A142" s="1">
        <v>42488</v>
      </c>
      <c r="B142" s="8">
        <f>IFERROR(RANK(到期收益率!B142,到期收益率!$B142:$F142),"")</f>
        <v>2</v>
      </c>
      <c r="C142" s="8">
        <f>IFERROR(RANK(到期收益率!C142,到期收益率!$B142:$F142),"")</f>
        <v>5</v>
      </c>
      <c r="D142" s="8">
        <f>IFERROR(RANK(到期收益率!D142,到期收益率!$B142:$F142),"")</f>
        <v>1</v>
      </c>
      <c r="E142" s="8">
        <f>IFERROR(RANK(到期收益率!E142,到期收益率!$B142:$F142),"")</f>
        <v>4</v>
      </c>
      <c r="F142" s="8">
        <f>IFERROR(RANK(到期收益率!F142,到期收益率!$B142:$F142),"")</f>
        <v>3</v>
      </c>
    </row>
    <row r="143" spans="1:6" x14ac:dyDescent="0.15">
      <c r="A143" s="1">
        <v>42489</v>
      </c>
      <c r="B143" s="8">
        <f>IFERROR(RANK(到期收益率!B143,到期收益率!$B143:$F143),"")</f>
        <v>2</v>
      </c>
      <c r="C143" s="8">
        <f>IFERROR(RANK(到期收益率!C143,到期收益率!$B143:$F143),"")</f>
        <v>5</v>
      </c>
      <c r="D143" s="8">
        <f>IFERROR(RANK(到期收益率!D143,到期收益率!$B143:$F143),"")</f>
        <v>1</v>
      </c>
      <c r="E143" s="8">
        <f>IFERROR(RANK(到期收益率!E143,到期收益率!$B143:$F143),"")</f>
        <v>4</v>
      </c>
      <c r="F143" s="8">
        <f>IFERROR(RANK(到期收益率!F143,到期收益率!$B143:$F143),"")</f>
        <v>3</v>
      </c>
    </row>
    <row r="144" spans="1:6" x14ac:dyDescent="0.15">
      <c r="A144" s="1">
        <v>42493</v>
      </c>
      <c r="B144" s="8">
        <f>IFERROR(RANK(到期收益率!B144,到期收益率!$B144:$F144),"")</f>
        <v>2</v>
      </c>
      <c r="C144" s="8">
        <f>IFERROR(RANK(到期收益率!C144,到期收益率!$B144:$F144),"")</f>
        <v>5</v>
      </c>
      <c r="D144" s="8">
        <f>IFERROR(RANK(到期收益率!D144,到期收益率!$B144:$F144),"")</f>
        <v>1</v>
      </c>
      <c r="E144" s="8">
        <f>IFERROR(RANK(到期收益率!E144,到期收益率!$B144:$F144),"")</f>
        <v>4</v>
      </c>
      <c r="F144" s="8">
        <f>IFERROR(RANK(到期收益率!F144,到期收益率!$B144:$F144),"")</f>
        <v>3</v>
      </c>
    </row>
    <row r="145" spans="1:6" x14ac:dyDescent="0.15">
      <c r="A145" s="1">
        <v>42494</v>
      </c>
      <c r="B145" s="8">
        <f>IFERROR(RANK(到期收益率!B145,到期收益率!$B145:$F145),"")</f>
        <v>2</v>
      </c>
      <c r="C145" s="8">
        <f>IFERROR(RANK(到期收益率!C145,到期收益率!$B145:$F145),"")</f>
        <v>5</v>
      </c>
      <c r="D145" s="8">
        <f>IFERROR(RANK(到期收益率!D145,到期收益率!$B145:$F145),"")</f>
        <v>1</v>
      </c>
      <c r="E145" s="8">
        <f>IFERROR(RANK(到期收益率!E145,到期收益率!$B145:$F145),"")</f>
        <v>4</v>
      </c>
      <c r="F145" s="8">
        <f>IFERROR(RANK(到期收益率!F145,到期收益率!$B145:$F145),"")</f>
        <v>3</v>
      </c>
    </row>
    <row r="146" spans="1:6" x14ac:dyDescent="0.15">
      <c r="A146" s="1">
        <v>42495</v>
      </c>
      <c r="B146" s="8">
        <f>IFERROR(RANK(到期收益率!B146,到期收益率!$B146:$F146),"")</f>
        <v>2</v>
      </c>
      <c r="C146" s="8">
        <f>IFERROR(RANK(到期收益率!C146,到期收益率!$B146:$F146),"")</f>
        <v>5</v>
      </c>
      <c r="D146" s="8">
        <f>IFERROR(RANK(到期收益率!D146,到期收益率!$B146:$F146),"")</f>
        <v>1</v>
      </c>
      <c r="E146" s="8">
        <f>IFERROR(RANK(到期收益率!E146,到期收益率!$B146:$F146),"")</f>
        <v>4</v>
      </c>
      <c r="F146" s="8">
        <f>IFERROR(RANK(到期收益率!F146,到期收益率!$B146:$F146),"")</f>
        <v>3</v>
      </c>
    </row>
    <row r="147" spans="1:6" x14ac:dyDescent="0.15">
      <c r="A147" s="1">
        <v>42496</v>
      </c>
      <c r="B147" s="8">
        <f>IFERROR(RANK(到期收益率!B147,到期收益率!$B147:$F147),"")</f>
        <v>2</v>
      </c>
      <c r="C147" s="8">
        <f>IFERROR(RANK(到期收益率!C147,到期收益率!$B147:$F147),"")</f>
        <v>5</v>
      </c>
      <c r="D147" s="8">
        <f>IFERROR(RANK(到期收益率!D147,到期收益率!$B147:$F147),"")</f>
        <v>1</v>
      </c>
      <c r="E147" s="8">
        <f>IFERROR(RANK(到期收益率!E147,到期收益率!$B147:$F147),"")</f>
        <v>4</v>
      </c>
      <c r="F147" s="8">
        <f>IFERROR(RANK(到期收益率!F147,到期收益率!$B147:$F147),"")</f>
        <v>3</v>
      </c>
    </row>
    <row r="148" spans="1:6" x14ac:dyDescent="0.15">
      <c r="A148" s="1">
        <v>42499</v>
      </c>
      <c r="B148" s="8">
        <f>IFERROR(RANK(到期收益率!B148,到期收益率!$B148:$F148),"")</f>
        <v>2</v>
      </c>
      <c r="C148" s="8">
        <f>IFERROR(RANK(到期收益率!C148,到期收益率!$B148:$F148),"")</f>
        <v>5</v>
      </c>
      <c r="D148" s="8">
        <f>IFERROR(RANK(到期收益率!D148,到期收益率!$B148:$F148),"")</f>
        <v>1</v>
      </c>
      <c r="E148" s="8">
        <f>IFERROR(RANK(到期收益率!E148,到期收益率!$B148:$F148),"")</f>
        <v>4</v>
      </c>
      <c r="F148" s="8">
        <f>IFERROR(RANK(到期收益率!F148,到期收益率!$B148:$F148),"")</f>
        <v>3</v>
      </c>
    </row>
    <row r="149" spans="1:6" x14ac:dyDescent="0.15">
      <c r="A149" s="1">
        <v>42500</v>
      </c>
      <c r="B149" s="8">
        <f>IFERROR(RANK(到期收益率!B149,到期收益率!$B149:$F149),"")</f>
        <v>2</v>
      </c>
      <c r="C149" s="8">
        <f>IFERROR(RANK(到期收益率!C149,到期收益率!$B149:$F149),"")</f>
        <v>5</v>
      </c>
      <c r="D149" s="8">
        <f>IFERROR(RANK(到期收益率!D149,到期收益率!$B149:$F149),"")</f>
        <v>1</v>
      </c>
      <c r="E149" s="8">
        <f>IFERROR(RANK(到期收益率!E149,到期收益率!$B149:$F149),"")</f>
        <v>4</v>
      </c>
      <c r="F149" s="8">
        <f>IFERROR(RANK(到期收益率!F149,到期收益率!$B149:$F149),"")</f>
        <v>3</v>
      </c>
    </row>
    <row r="150" spans="1:6" x14ac:dyDescent="0.15">
      <c r="A150" s="1">
        <v>42501</v>
      </c>
      <c r="B150" s="8">
        <f>IFERROR(RANK(到期收益率!B150,到期收益率!$B150:$F150),"")</f>
        <v>2</v>
      </c>
      <c r="C150" s="8">
        <f>IFERROR(RANK(到期收益率!C150,到期收益率!$B150:$F150),"")</f>
        <v>5</v>
      </c>
      <c r="D150" s="8">
        <f>IFERROR(RANK(到期收益率!D150,到期收益率!$B150:$F150),"")</f>
        <v>1</v>
      </c>
      <c r="E150" s="8">
        <f>IFERROR(RANK(到期收益率!E150,到期收益率!$B150:$F150),"")</f>
        <v>4</v>
      </c>
      <c r="F150" s="8">
        <f>IFERROR(RANK(到期收益率!F150,到期收益率!$B150:$F150),"")</f>
        <v>3</v>
      </c>
    </row>
    <row r="151" spans="1:6" x14ac:dyDescent="0.15">
      <c r="A151" s="1">
        <v>42502</v>
      </c>
      <c r="B151" s="8">
        <f>IFERROR(RANK(到期收益率!B151,到期收益率!$B151:$F151),"")</f>
        <v>2</v>
      </c>
      <c r="C151" s="8">
        <f>IFERROR(RANK(到期收益率!C151,到期收益率!$B151:$F151),"")</f>
        <v>5</v>
      </c>
      <c r="D151" s="8">
        <f>IFERROR(RANK(到期收益率!D151,到期收益率!$B151:$F151),"")</f>
        <v>1</v>
      </c>
      <c r="E151" s="8">
        <f>IFERROR(RANK(到期收益率!E151,到期收益率!$B151:$F151),"")</f>
        <v>4</v>
      </c>
      <c r="F151" s="8">
        <f>IFERROR(RANK(到期收益率!F151,到期收益率!$B151:$F151),"")</f>
        <v>3</v>
      </c>
    </row>
    <row r="152" spans="1:6" x14ac:dyDescent="0.15">
      <c r="A152" s="1">
        <v>42503</v>
      </c>
      <c r="B152" s="8">
        <f>IFERROR(RANK(到期收益率!B152,到期收益率!$B152:$F152),"")</f>
        <v>2</v>
      </c>
      <c r="C152" s="8">
        <f>IFERROR(RANK(到期收益率!C152,到期收益率!$B152:$F152),"")</f>
        <v>5</v>
      </c>
      <c r="D152" s="8">
        <f>IFERROR(RANK(到期收益率!D152,到期收益率!$B152:$F152),"")</f>
        <v>1</v>
      </c>
      <c r="E152" s="8">
        <f>IFERROR(RANK(到期收益率!E152,到期收益率!$B152:$F152),"")</f>
        <v>4</v>
      </c>
      <c r="F152" s="8">
        <f>IFERROR(RANK(到期收益率!F152,到期收益率!$B152:$F152),"")</f>
        <v>3</v>
      </c>
    </row>
    <row r="153" spans="1:6" x14ac:dyDescent="0.15">
      <c r="A153" s="1">
        <v>42506</v>
      </c>
      <c r="B153" s="8">
        <f>IFERROR(RANK(到期收益率!B153,到期收益率!$B153:$F153),"")</f>
        <v>2</v>
      </c>
      <c r="C153" s="8">
        <f>IFERROR(RANK(到期收益率!C153,到期收益率!$B153:$F153),"")</f>
        <v>4</v>
      </c>
      <c r="D153" s="8">
        <f>IFERROR(RANK(到期收益率!D153,到期收益率!$B153:$F153),"")</f>
        <v>1</v>
      </c>
      <c r="E153" s="8">
        <f>IFERROR(RANK(到期收益率!E153,到期收益率!$B153:$F153),"")</f>
        <v>5</v>
      </c>
      <c r="F153" s="8">
        <f>IFERROR(RANK(到期收益率!F153,到期收益率!$B153:$F153),"")</f>
        <v>3</v>
      </c>
    </row>
    <row r="154" spans="1:6" x14ac:dyDescent="0.15">
      <c r="A154" s="1">
        <v>42507</v>
      </c>
      <c r="B154" s="8">
        <f>IFERROR(RANK(到期收益率!B154,到期收益率!$B154:$F154),"")</f>
        <v>2</v>
      </c>
      <c r="C154" s="8">
        <f>IFERROR(RANK(到期收益率!C154,到期收益率!$B154:$F154),"")</f>
        <v>4</v>
      </c>
      <c r="D154" s="8">
        <f>IFERROR(RANK(到期收益率!D154,到期收益率!$B154:$F154),"")</f>
        <v>1</v>
      </c>
      <c r="E154" s="8">
        <f>IFERROR(RANK(到期收益率!E154,到期收益率!$B154:$F154),"")</f>
        <v>5</v>
      </c>
      <c r="F154" s="8">
        <f>IFERROR(RANK(到期收益率!F154,到期收益率!$B154:$F154),"")</f>
        <v>3</v>
      </c>
    </row>
    <row r="155" spans="1:6" x14ac:dyDescent="0.15">
      <c r="A155" s="1">
        <v>42508</v>
      </c>
      <c r="B155" s="8">
        <f>IFERROR(RANK(到期收益率!B155,到期收益率!$B155:$F155),"")</f>
        <v>2</v>
      </c>
      <c r="C155" s="8">
        <f>IFERROR(RANK(到期收益率!C155,到期收益率!$B155:$F155),"")</f>
        <v>4</v>
      </c>
      <c r="D155" s="8">
        <f>IFERROR(RANK(到期收益率!D155,到期收益率!$B155:$F155),"")</f>
        <v>1</v>
      </c>
      <c r="E155" s="8">
        <f>IFERROR(RANK(到期收益率!E155,到期收益率!$B155:$F155),"")</f>
        <v>5</v>
      </c>
      <c r="F155" s="8">
        <f>IFERROR(RANK(到期收益率!F155,到期收益率!$B155:$F155),"")</f>
        <v>3</v>
      </c>
    </row>
    <row r="156" spans="1:6" x14ac:dyDescent="0.15">
      <c r="A156" s="1">
        <v>42509</v>
      </c>
      <c r="B156" s="8">
        <f>IFERROR(RANK(到期收益率!B156,到期收益率!$B156:$F156),"")</f>
        <v>2</v>
      </c>
      <c r="C156" s="8">
        <f>IFERROR(RANK(到期收益率!C156,到期收益率!$B156:$F156),"")</f>
        <v>3</v>
      </c>
      <c r="D156" s="8">
        <f>IFERROR(RANK(到期收益率!D156,到期收益率!$B156:$F156),"")</f>
        <v>1</v>
      </c>
      <c r="E156" s="8">
        <f>IFERROR(RANK(到期收益率!E156,到期收益率!$B156:$F156),"")</f>
        <v>5</v>
      </c>
      <c r="F156" s="8">
        <f>IFERROR(RANK(到期收益率!F156,到期收益率!$B156:$F156),"")</f>
        <v>4</v>
      </c>
    </row>
    <row r="157" spans="1:6" x14ac:dyDescent="0.15">
      <c r="A157" s="1">
        <v>42510</v>
      </c>
      <c r="B157" s="8">
        <f>IFERROR(RANK(到期收益率!B157,到期收益率!$B157:$F157),"")</f>
        <v>2</v>
      </c>
      <c r="C157" s="8">
        <f>IFERROR(RANK(到期收益率!C157,到期收益率!$B157:$F157),"")</f>
        <v>4</v>
      </c>
      <c r="D157" s="8">
        <f>IFERROR(RANK(到期收益率!D157,到期收益率!$B157:$F157),"")</f>
        <v>1</v>
      </c>
      <c r="E157" s="8">
        <f>IFERROR(RANK(到期收益率!E157,到期收益率!$B157:$F157),"")</f>
        <v>5</v>
      </c>
      <c r="F157" s="8">
        <f>IFERROR(RANK(到期收益率!F157,到期收益率!$B157:$F157),"")</f>
        <v>3</v>
      </c>
    </row>
    <row r="158" spans="1:6" x14ac:dyDescent="0.15">
      <c r="A158" s="1">
        <v>42513</v>
      </c>
      <c r="B158" s="8">
        <f>IFERROR(RANK(到期收益率!B158,到期收益率!$B158:$F158),"")</f>
        <v>2</v>
      </c>
      <c r="C158" s="8">
        <f>IFERROR(RANK(到期收益率!C158,到期收益率!$B158:$F158),"")</f>
        <v>4</v>
      </c>
      <c r="D158" s="8">
        <f>IFERROR(RANK(到期收益率!D158,到期收益率!$B158:$F158),"")</f>
        <v>1</v>
      </c>
      <c r="E158" s="8">
        <f>IFERROR(RANK(到期收益率!E158,到期收益率!$B158:$F158),"")</f>
        <v>5</v>
      </c>
      <c r="F158" s="8">
        <f>IFERROR(RANK(到期收益率!F158,到期收益率!$B158:$F158),"")</f>
        <v>3</v>
      </c>
    </row>
    <row r="159" spans="1:6" x14ac:dyDescent="0.15">
      <c r="A159" s="1">
        <v>42514</v>
      </c>
      <c r="B159" s="8">
        <f>IFERROR(RANK(到期收益率!B159,到期收益率!$B159:$F159),"")</f>
        <v>2</v>
      </c>
      <c r="C159" s="8">
        <f>IFERROR(RANK(到期收益率!C159,到期收益率!$B159:$F159),"")</f>
        <v>5</v>
      </c>
      <c r="D159" s="8">
        <f>IFERROR(RANK(到期收益率!D159,到期收益率!$B159:$F159),"")</f>
        <v>1</v>
      </c>
      <c r="E159" s="8">
        <f>IFERROR(RANK(到期收益率!E159,到期收益率!$B159:$F159),"")</f>
        <v>4</v>
      </c>
      <c r="F159" s="8">
        <f>IFERROR(RANK(到期收益率!F159,到期收益率!$B159:$F159),"")</f>
        <v>3</v>
      </c>
    </row>
    <row r="160" spans="1:6" x14ac:dyDescent="0.15">
      <c r="A160" s="1">
        <v>42515</v>
      </c>
      <c r="B160" s="8">
        <f>IFERROR(RANK(到期收益率!B160,到期收益率!$B160:$F160),"")</f>
        <v>2</v>
      </c>
      <c r="C160" s="8">
        <f>IFERROR(RANK(到期收益率!C160,到期收益率!$B160:$F160),"")</f>
        <v>4</v>
      </c>
      <c r="D160" s="8">
        <f>IFERROR(RANK(到期收益率!D160,到期收益率!$B160:$F160),"")</f>
        <v>1</v>
      </c>
      <c r="E160" s="8">
        <f>IFERROR(RANK(到期收益率!E160,到期收益率!$B160:$F160),"")</f>
        <v>5</v>
      </c>
      <c r="F160" s="8">
        <f>IFERROR(RANK(到期收益率!F160,到期收益率!$B160:$F160),"")</f>
        <v>3</v>
      </c>
    </row>
    <row r="161" spans="1:6" x14ac:dyDescent="0.15">
      <c r="A161" s="1">
        <v>42516</v>
      </c>
      <c r="B161" s="8">
        <f>IFERROR(RANK(到期收益率!B161,到期收益率!$B161:$F161),"")</f>
        <v>2</v>
      </c>
      <c r="C161" s="8">
        <f>IFERROR(RANK(到期收益率!C161,到期收益率!$B161:$F161),"")</f>
        <v>4</v>
      </c>
      <c r="D161" s="8">
        <f>IFERROR(RANK(到期收益率!D161,到期收益率!$B161:$F161),"")</f>
        <v>1</v>
      </c>
      <c r="E161" s="8">
        <f>IFERROR(RANK(到期收益率!E161,到期收益率!$B161:$F161),"")</f>
        <v>5</v>
      </c>
      <c r="F161" s="8">
        <f>IFERROR(RANK(到期收益率!F161,到期收益率!$B161:$F161),"")</f>
        <v>3</v>
      </c>
    </row>
    <row r="162" spans="1:6" x14ac:dyDescent="0.15">
      <c r="A162" s="1">
        <v>42517</v>
      </c>
      <c r="B162" s="8">
        <f>IFERROR(RANK(到期收益率!B162,到期收益率!$B162:$F162),"")</f>
        <v>2</v>
      </c>
      <c r="C162" s="8">
        <f>IFERROR(RANK(到期收益率!C162,到期收益率!$B162:$F162),"")</f>
        <v>3</v>
      </c>
      <c r="D162" s="8">
        <f>IFERROR(RANK(到期收益率!D162,到期收益率!$B162:$F162),"")</f>
        <v>1</v>
      </c>
      <c r="E162" s="8">
        <f>IFERROR(RANK(到期收益率!E162,到期收益率!$B162:$F162),"")</f>
        <v>5</v>
      </c>
      <c r="F162" s="8">
        <f>IFERROR(RANK(到期收益率!F162,到期收益率!$B162:$F162),"")</f>
        <v>4</v>
      </c>
    </row>
    <row r="163" spans="1:6" x14ac:dyDescent="0.15">
      <c r="A163" s="1">
        <v>42520</v>
      </c>
      <c r="B163" s="8">
        <f>IFERROR(RANK(到期收益率!B163,到期收益率!$B163:$F163),"")</f>
        <v>2</v>
      </c>
      <c r="C163" s="8">
        <f>IFERROR(RANK(到期收益率!C163,到期收益率!$B163:$F163),"")</f>
        <v>4</v>
      </c>
      <c r="D163" s="8">
        <f>IFERROR(RANK(到期收益率!D163,到期收益率!$B163:$F163),"")</f>
        <v>1</v>
      </c>
      <c r="E163" s="8">
        <f>IFERROR(RANK(到期收益率!E163,到期收益率!$B163:$F163),"")</f>
        <v>5</v>
      </c>
      <c r="F163" s="8">
        <f>IFERROR(RANK(到期收益率!F163,到期收益率!$B163:$F163),"")</f>
        <v>3</v>
      </c>
    </row>
    <row r="164" spans="1:6" x14ac:dyDescent="0.15">
      <c r="A164" s="1">
        <v>42521</v>
      </c>
      <c r="B164" s="8">
        <f>IFERROR(RANK(到期收益率!B164,到期收益率!$B164:$F164),"")</f>
        <v>2</v>
      </c>
      <c r="C164" s="8">
        <f>IFERROR(RANK(到期收益率!C164,到期收益率!$B164:$F164),"")</f>
        <v>4</v>
      </c>
      <c r="D164" s="8">
        <f>IFERROR(RANK(到期收益率!D164,到期收益率!$B164:$F164),"")</f>
        <v>1</v>
      </c>
      <c r="E164" s="8">
        <f>IFERROR(RANK(到期收益率!E164,到期收益率!$B164:$F164),"")</f>
        <v>5</v>
      </c>
      <c r="F164" s="8">
        <f>IFERROR(RANK(到期收益率!F164,到期收益率!$B164:$F164),"")</f>
        <v>3</v>
      </c>
    </row>
    <row r="165" spans="1:6" x14ac:dyDescent="0.15">
      <c r="A165" s="1">
        <v>42522</v>
      </c>
      <c r="B165" s="8">
        <f>IFERROR(RANK(到期收益率!B165,到期收益率!$B165:$F165),"")</f>
        <v>2</v>
      </c>
      <c r="C165" s="8">
        <f>IFERROR(RANK(到期收益率!C165,到期收益率!$B165:$F165),"")</f>
        <v>4</v>
      </c>
      <c r="D165" s="8">
        <f>IFERROR(RANK(到期收益率!D165,到期收益率!$B165:$F165),"")</f>
        <v>1</v>
      </c>
      <c r="E165" s="8">
        <f>IFERROR(RANK(到期收益率!E165,到期收益率!$B165:$F165),"")</f>
        <v>5</v>
      </c>
      <c r="F165" s="8">
        <f>IFERROR(RANK(到期收益率!F165,到期收益率!$B165:$F165),"")</f>
        <v>3</v>
      </c>
    </row>
    <row r="166" spans="1:6" x14ac:dyDescent="0.15">
      <c r="A166" s="1">
        <v>42523</v>
      </c>
      <c r="B166" s="8">
        <f>IFERROR(RANK(到期收益率!B166,到期收益率!$B166:$F166),"")</f>
        <v>2</v>
      </c>
      <c r="C166" s="8">
        <f>IFERROR(RANK(到期收益率!C166,到期收益率!$B166:$F166),"")</f>
        <v>4</v>
      </c>
      <c r="D166" s="8">
        <f>IFERROR(RANK(到期收益率!D166,到期收益率!$B166:$F166),"")</f>
        <v>1</v>
      </c>
      <c r="E166" s="8">
        <f>IFERROR(RANK(到期收益率!E166,到期收益率!$B166:$F166),"")</f>
        <v>5</v>
      </c>
      <c r="F166" s="8">
        <f>IFERROR(RANK(到期收益率!F166,到期收益率!$B166:$F166),"")</f>
        <v>3</v>
      </c>
    </row>
    <row r="167" spans="1:6" x14ac:dyDescent="0.15">
      <c r="A167" s="1">
        <v>42524</v>
      </c>
      <c r="B167" s="8">
        <f>IFERROR(RANK(到期收益率!B167,到期收益率!$B167:$F167),"")</f>
        <v>2</v>
      </c>
      <c r="C167" s="8">
        <f>IFERROR(RANK(到期收益率!C167,到期收益率!$B167:$F167),"")</f>
        <v>4</v>
      </c>
      <c r="D167" s="8">
        <f>IFERROR(RANK(到期收益率!D167,到期收益率!$B167:$F167),"")</f>
        <v>1</v>
      </c>
      <c r="E167" s="8">
        <f>IFERROR(RANK(到期收益率!E167,到期收益率!$B167:$F167),"")</f>
        <v>5</v>
      </c>
      <c r="F167" s="8">
        <f>IFERROR(RANK(到期收益率!F167,到期收益率!$B167:$F167),"")</f>
        <v>3</v>
      </c>
    </row>
    <row r="168" spans="1:6" x14ac:dyDescent="0.15">
      <c r="A168" s="1">
        <v>42527</v>
      </c>
      <c r="B168" s="8">
        <f>IFERROR(RANK(到期收益率!B168,到期收益率!$B168:$F168),"")</f>
        <v>2</v>
      </c>
      <c r="C168" s="8">
        <f>IFERROR(RANK(到期收益率!C168,到期收益率!$B168:$F168),"")</f>
        <v>4</v>
      </c>
      <c r="D168" s="8">
        <f>IFERROR(RANK(到期收益率!D168,到期收益率!$B168:$F168),"")</f>
        <v>1</v>
      </c>
      <c r="E168" s="8">
        <f>IFERROR(RANK(到期收益率!E168,到期收益率!$B168:$F168),"")</f>
        <v>5</v>
      </c>
      <c r="F168" s="8">
        <f>IFERROR(RANK(到期收益率!F168,到期收益率!$B168:$F168),"")</f>
        <v>3</v>
      </c>
    </row>
    <row r="169" spans="1:6" x14ac:dyDescent="0.15">
      <c r="A169" s="1">
        <v>42528</v>
      </c>
      <c r="B169" s="8">
        <f>IFERROR(RANK(到期收益率!B169,到期收益率!$B169:$F169),"")</f>
        <v>2</v>
      </c>
      <c r="C169" s="8">
        <f>IFERROR(RANK(到期收益率!C169,到期收益率!$B169:$F169),"")</f>
        <v>3</v>
      </c>
      <c r="D169" s="8">
        <f>IFERROR(RANK(到期收益率!D169,到期收益率!$B169:$F169),"")</f>
        <v>1</v>
      </c>
      <c r="E169" s="8">
        <f>IFERROR(RANK(到期收益率!E169,到期收益率!$B169:$F169),"")</f>
        <v>5</v>
      </c>
      <c r="F169" s="8">
        <f>IFERROR(RANK(到期收益率!F169,到期收益率!$B169:$F169),"")</f>
        <v>4</v>
      </c>
    </row>
    <row r="170" spans="1:6" x14ac:dyDescent="0.15">
      <c r="A170" s="1">
        <v>42529</v>
      </c>
      <c r="B170" s="8">
        <f>IFERROR(RANK(到期收益率!B170,到期收益率!$B170:$F170),"")</f>
        <v>2</v>
      </c>
      <c r="C170" s="8">
        <f>IFERROR(RANK(到期收益率!C170,到期收益率!$B170:$F170),"")</f>
        <v>3</v>
      </c>
      <c r="D170" s="8">
        <f>IFERROR(RANK(到期收益率!D170,到期收益率!$B170:$F170),"")</f>
        <v>1</v>
      </c>
      <c r="E170" s="8">
        <f>IFERROR(RANK(到期收益率!E170,到期收益率!$B170:$F170),"")</f>
        <v>5</v>
      </c>
      <c r="F170" s="8">
        <f>IFERROR(RANK(到期收益率!F170,到期收益率!$B170:$F170),"")</f>
        <v>4</v>
      </c>
    </row>
    <row r="171" spans="1:6" x14ac:dyDescent="0.15">
      <c r="A171" s="1">
        <v>42534</v>
      </c>
      <c r="B171" s="8">
        <f>IFERROR(RANK(到期收益率!B171,到期收益率!$B171:$F171),"")</f>
        <v>2</v>
      </c>
      <c r="C171" s="8">
        <f>IFERROR(RANK(到期收益率!C171,到期收益率!$B171:$F171),"")</f>
        <v>3</v>
      </c>
      <c r="D171" s="8">
        <f>IFERROR(RANK(到期收益率!D171,到期收益率!$B171:$F171),"")</f>
        <v>1</v>
      </c>
      <c r="E171" s="8">
        <f>IFERROR(RANK(到期收益率!E171,到期收益率!$B171:$F171),"")</f>
        <v>5</v>
      </c>
      <c r="F171" s="8">
        <f>IFERROR(RANK(到期收益率!F171,到期收益率!$B171:$F171),"")</f>
        <v>4</v>
      </c>
    </row>
    <row r="172" spans="1:6" x14ac:dyDescent="0.15">
      <c r="A172" s="1">
        <v>42535</v>
      </c>
      <c r="B172" s="8">
        <f>IFERROR(RANK(到期收益率!B172,到期收益率!$B172:$F172),"")</f>
        <v>2</v>
      </c>
      <c r="C172" s="8">
        <f>IFERROR(RANK(到期收益率!C172,到期收益率!$B172:$F172),"")</f>
        <v>3</v>
      </c>
      <c r="D172" s="8">
        <f>IFERROR(RANK(到期收益率!D172,到期收益率!$B172:$F172),"")</f>
        <v>1</v>
      </c>
      <c r="E172" s="8">
        <f>IFERROR(RANK(到期收益率!E172,到期收益率!$B172:$F172),"")</f>
        <v>5</v>
      </c>
      <c r="F172" s="8">
        <f>IFERROR(RANK(到期收益率!F172,到期收益率!$B172:$F172),"")</f>
        <v>4</v>
      </c>
    </row>
    <row r="173" spans="1:6" x14ac:dyDescent="0.15">
      <c r="A173" s="1">
        <v>42536</v>
      </c>
      <c r="B173" s="8">
        <f>IFERROR(RANK(到期收益率!B173,到期收益率!$B173:$F173),"")</f>
        <v>2</v>
      </c>
      <c r="C173" s="8">
        <f>IFERROR(RANK(到期收益率!C173,到期收益率!$B173:$F173),"")</f>
        <v>3</v>
      </c>
      <c r="D173" s="8">
        <f>IFERROR(RANK(到期收益率!D173,到期收益率!$B173:$F173),"")</f>
        <v>1</v>
      </c>
      <c r="E173" s="8">
        <f>IFERROR(RANK(到期收益率!E173,到期收益率!$B173:$F173),"")</f>
        <v>5</v>
      </c>
      <c r="F173" s="8">
        <f>IFERROR(RANK(到期收益率!F173,到期收益率!$B173:$F173),"")</f>
        <v>4</v>
      </c>
    </row>
    <row r="174" spans="1:6" x14ac:dyDescent="0.15">
      <c r="A174" s="1">
        <v>42537</v>
      </c>
      <c r="B174" s="8">
        <f>IFERROR(RANK(到期收益率!B174,到期收益率!$B174:$F174),"")</f>
        <v>2</v>
      </c>
      <c r="C174" s="8">
        <f>IFERROR(RANK(到期收益率!C174,到期收益率!$B174:$F174),"")</f>
        <v>3</v>
      </c>
      <c r="D174" s="8">
        <f>IFERROR(RANK(到期收益率!D174,到期收益率!$B174:$F174),"")</f>
        <v>1</v>
      </c>
      <c r="E174" s="8">
        <f>IFERROR(RANK(到期收益率!E174,到期收益率!$B174:$F174),"")</f>
        <v>5</v>
      </c>
      <c r="F174" s="8">
        <f>IFERROR(RANK(到期收益率!F174,到期收益率!$B174:$F174),"")</f>
        <v>4</v>
      </c>
    </row>
    <row r="175" spans="1:6" x14ac:dyDescent="0.15">
      <c r="A175" s="1">
        <v>42538</v>
      </c>
      <c r="B175" s="8">
        <f>IFERROR(RANK(到期收益率!B175,到期收益率!$B175:$F175),"")</f>
        <v>2</v>
      </c>
      <c r="C175" s="8">
        <f>IFERROR(RANK(到期收益率!C175,到期收益率!$B175:$F175),"")</f>
        <v>3</v>
      </c>
      <c r="D175" s="8">
        <f>IFERROR(RANK(到期收益率!D175,到期收益率!$B175:$F175),"")</f>
        <v>1</v>
      </c>
      <c r="E175" s="8">
        <f>IFERROR(RANK(到期收益率!E175,到期收益率!$B175:$F175),"")</f>
        <v>5</v>
      </c>
      <c r="F175" s="8">
        <f>IFERROR(RANK(到期收益率!F175,到期收益率!$B175:$F175),"")</f>
        <v>4</v>
      </c>
    </row>
    <row r="176" spans="1:6" x14ac:dyDescent="0.15">
      <c r="A176" s="1">
        <v>42541</v>
      </c>
      <c r="B176" s="8">
        <f>IFERROR(RANK(到期收益率!B176,到期收益率!$B176:$F176),"")</f>
        <v>2</v>
      </c>
      <c r="C176" s="8">
        <f>IFERROR(RANK(到期收益率!C176,到期收益率!$B176:$F176),"")</f>
        <v>3</v>
      </c>
      <c r="D176" s="8">
        <f>IFERROR(RANK(到期收益率!D176,到期收益率!$B176:$F176),"")</f>
        <v>1</v>
      </c>
      <c r="E176" s="8">
        <f>IFERROR(RANK(到期收益率!E176,到期收益率!$B176:$F176),"")</f>
        <v>5</v>
      </c>
      <c r="F176" s="8">
        <f>IFERROR(RANK(到期收益率!F176,到期收益率!$B176:$F176),"")</f>
        <v>4</v>
      </c>
    </row>
    <row r="177" spans="1:6" x14ac:dyDescent="0.15">
      <c r="A177" s="1">
        <v>42542</v>
      </c>
      <c r="B177" s="8">
        <f>IFERROR(RANK(到期收益率!B177,到期收益率!$B177:$F177),"")</f>
        <v>2</v>
      </c>
      <c r="C177" s="8">
        <f>IFERROR(RANK(到期收益率!C177,到期收益率!$B177:$F177),"")</f>
        <v>3</v>
      </c>
      <c r="D177" s="8">
        <f>IFERROR(RANK(到期收益率!D177,到期收益率!$B177:$F177),"")</f>
        <v>1</v>
      </c>
      <c r="E177" s="8">
        <f>IFERROR(RANK(到期收益率!E177,到期收益率!$B177:$F177),"")</f>
        <v>5</v>
      </c>
      <c r="F177" s="8">
        <f>IFERROR(RANK(到期收益率!F177,到期收益率!$B177:$F177),"")</f>
        <v>4</v>
      </c>
    </row>
    <row r="178" spans="1:6" x14ac:dyDescent="0.15">
      <c r="A178" s="1">
        <v>42543</v>
      </c>
      <c r="B178" s="8">
        <f>IFERROR(RANK(到期收益率!B178,到期收益率!$B178:$F178),"")</f>
        <v>2</v>
      </c>
      <c r="C178" s="8">
        <f>IFERROR(RANK(到期收益率!C178,到期收益率!$B178:$F178),"")</f>
        <v>3</v>
      </c>
      <c r="D178" s="8">
        <f>IFERROR(RANK(到期收益率!D178,到期收益率!$B178:$F178),"")</f>
        <v>1</v>
      </c>
      <c r="E178" s="8">
        <f>IFERROR(RANK(到期收益率!E178,到期收益率!$B178:$F178),"")</f>
        <v>5</v>
      </c>
      <c r="F178" s="8">
        <f>IFERROR(RANK(到期收益率!F178,到期收益率!$B178:$F178),"")</f>
        <v>4</v>
      </c>
    </row>
    <row r="179" spans="1:6" x14ac:dyDescent="0.15">
      <c r="A179" s="1">
        <v>42544</v>
      </c>
      <c r="B179" s="8">
        <f>IFERROR(RANK(到期收益率!B179,到期收益率!$B179:$F179),"")</f>
        <v>2</v>
      </c>
      <c r="C179" s="8">
        <f>IFERROR(RANK(到期收益率!C179,到期收益率!$B179:$F179),"")</f>
        <v>3</v>
      </c>
      <c r="D179" s="8">
        <f>IFERROR(RANK(到期收益率!D179,到期收益率!$B179:$F179),"")</f>
        <v>1</v>
      </c>
      <c r="E179" s="8">
        <f>IFERROR(RANK(到期收益率!E179,到期收益率!$B179:$F179),"")</f>
        <v>5</v>
      </c>
      <c r="F179" s="8">
        <f>IFERROR(RANK(到期收益率!F179,到期收益率!$B179:$F179),"")</f>
        <v>4</v>
      </c>
    </row>
    <row r="180" spans="1:6" x14ac:dyDescent="0.15">
      <c r="A180" s="1">
        <v>42545</v>
      </c>
      <c r="B180" s="8">
        <f>IFERROR(RANK(到期收益率!B180,到期收益率!$B180:$F180),"")</f>
        <v>3</v>
      </c>
      <c r="C180" s="8">
        <f>IFERROR(RANK(到期收益率!C180,到期收益率!$B180:$F180),"")</f>
        <v>1</v>
      </c>
      <c r="D180" s="8">
        <f>IFERROR(RANK(到期收益率!D180,到期收益率!$B180:$F180),"")</f>
        <v>2</v>
      </c>
      <c r="E180" s="8">
        <f>IFERROR(RANK(到期收益率!E180,到期收益率!$B180:$F180),"")</f>
        <v>5</v>
      </c>
      <c r="F180" s="8">
        <f>IFERROR(RANK(到期收益率!F180,到期收益率!$B180:$F180),"")</f>
        <v>4</v>
      </c>
    </row>
    <row r="181" spans="1:6" x14ac:dyDescent="0.15">
      <c r="A181" s="1">
        <v>42548</v>
      </c>
      <c r="B181" s="8">
        <f>IFERROR(RANK(到期收益率!B181,到期收益率!$B181:$F181),"")</f>
        <v>2</v>
      </c>
      <c r="C181" s="8">
        <f>IFERROR(RANK(到期收益率!C181,到期收益率!$B181:$F181),"")</f>
        <v>3</v>
      </c>
      <c r="D181" s="8">
        <f>IFERROR(RANK(到期收益率!D181,到期收益率!$B181:$F181),"")</f>
        <v>1</v>
      </c>
      <c r="E181" s="8">
        <f>IFERROR(RANK(到期收益率!E181,到期收益率!$B181:$F181),"")</f>
        <v>5</v>
      </c>
      <c r="F181" s="8">
        <f>IFERROR(RANK(到期收益率!F181,到期收益率!$B181:$F181),"")</f>
        <v>4</v>
      </c>
    </row>
    <row r="182" spans="1:6" x14ac:dyDescent="0.15">
      <c r="A182" s="1">
        <v>42549</v>
      </c>
      <c r="B182" s="8">
        <f>IFERROR(RANK(到期收益率!B182,到期收益率!$B182:$F182),"")</f>
        <v>2</v>
      </c>
      <c r="C182" s="8">
        <f>IFERROR(RANK(到期收益率!C182,到期收益率!$B182:$F182),"")</f>
        <v>3</v>
      </c>
      <c r="D182" s="8">
        <f>IFERROR(RANK(到期收益率!D182,到期收益率!$B182:$F182),"")</f>
        <v>1</v>
      </c>
      <c r="E182" s="8">
        <f>IFERROR(RANK(到期收益率!E182,到期收益率!$B182:$F182),"")</f>
        <v>5</v>
      </c>
      <c r="F182" s="8">
        <f>IFERROR(RANK(到期收益率!F182,到期收益率!$B182:$F182),"")</f>
        <v>4</v>
      </c>
    </row>
    <row r="183" spans="1:6" x14ac:dyDescent="0.15">
      <c r="A183" s="1">
        <v>42550</v>
      </c>
      <c r="B183" s="8">
        <f>IFERROR(RANK(到期收益率!B183,到期收益率!$B183:$F183),"")</f>
        <v>2</v>
      </c>
      <c r="C183" s="8">
        <f>IFERROR(RANK(到期收益率!C183,到期收益率!$B183:$F183),"")</f>
        <v>3</v>
      </c>
      <c r="D183" s="8">
        <f>IFERROR(RANK(到期收益率!D183,到期收益率!$B183:$F183),"")</f>
        <v>1</v>
      </c>
      <c r="E183" s="8">
        <f>IFERROR(RANK(到期收益率!E183,到期收益率!$B183:$F183),"")</f>
        <v>5</v>
      </c>
      <c r="F183" s="8">
        <f>IFERROR(RANK(到期收益率!F183,到期收益率!$B183:$F183),"")</f>
        <v>4</v>
      </c>
    </row>
    <row r="184" spans="1:6" x14ac:dyDescent="0.15">
      <c r="A184" s="1">
        <v>42551</v>
      </c>
      <c r="B184" s="8">
        <f>IFERROR(RANK(到期收益率!B184,到期收益率!$B184:$F184),"")</f>
        <v>2</v>
      </c>
      <c r="C184" s="8">
        <f>IFERROR(RANK(到期收益率!C184,到期收益率!$B184:$F184),"")</f>
        <v>3</v>
      </c>
      <c r="D184" s="8">
        <f>IFERROR(RANK(到期收益率!D184,到期收益率!$B184:$F184),"")</f>
        <v>1</v>
      </c>
      <c r="E184" s="8">
        <f>IFERROR(RANK(到期收益率!E184,到期收益率!$B184:$F184),"")</f>
        <v>5</v>
      </c>
      <c r="F184" s="8">
        <f>IFERROR(RANK(到期收益率!F184,到期收益率!$B184:$F184),"")</f>
        <v>4</v>
      </c>
    </row>
    <row r="185" spans="1:6" x14ac:dyDescent="0.15">
      <c r="A185" s="1">
        <v>42552</v>
      </c>
      <c r="B185" s="8">
        <f>IFERROR(RANK(到期收益率!B185,到期收益率!$B185:$F185),"")</f>
        <v>2</v>
      </c>
      <c r="C185" s="8">
        <f>IFERROR(RANK(到期收益率!C185,到期收益率!$B185:$F185),"")</f>
        <v>3</v>
      </c>
      <c r="D185" s="8">
        <f>IFERROR(RANK(到期收益率!D185,到期收益率!$B185:$F185),"")</f>
        <v>1</v>
      </c>
      <c r="E185" s="8">
        <f>IFERROR(RANK(到期收益率!E185,到期收益率!$B185:$F185),"")</f>
        <v>5</v>
      </c>
      <c r="F185" s="8">
        <f>IFERROR(RANK(到期收益率!F185,到期收益率!$B185:$F185),"")</f>
        <v>4</v>
      </c>
    </row>
    <row r="186" spans="1:6" x14ac:dyDescent="0.15">
      <c r="A186" s="1">
        <v>42555</v>
      </c>
      <c r="B186" s="8">
        <f>IFERROR(RANK(到期收益率!B186,到期收益率!$B186:$F186),"")</f>
        <v>2</v>
      </c>
      <c r="C186" s="8">
        <f>IFERROR(RANK(到期收益率!C186,到期收益率!$B186:$F186),"")</f>
        <v>3</v>
      </c>
      <c r="D186" s="8">
        <f>IFERROR(RANK(到期收益率!D186,到期收益率!$B186:$F186),"")</f>
        <v>1</v>
      </c>
      <c r="E186" s="8">
        <f>IFERROR(RANK(到期收益率!E186,到期收益率!$B186:$F186),"")</f>
        <v>5</v>
      </c>
      <c r="F186" s="8">
        <f>IFERROR(RANK(到期收益率!F186,到期收益率!$B186:$F186),"")</f>
        <v>4</v>
      </c>
    </row>
    <row r="187" spans="1:6" x14ac:dyDescent="0.15">
      <c r="A187" s="1">
        <v>42556</v>
      </c>
      <c r="B187" s="8">
        <f>IFERROR(RANK(到期收益率!B187,到期收益率!$B187:$F187),"")</f>
        <v>2</v>
      </c>
      <c r="C187" s="8">
        <f>IFERROR(RANK(到期收益率!C187,到期收益率!$B187:$F187),"")</f>
        <v>3</v>
      </c>
      <c r="D187" s="8">
        <f>IFERROR(RANK(到期收益率!D187,到期收益率!$B187:$F187),"")</f>
        <v>1</v>
      </c>
      <c r="E187" s="8">
        <f>IFERROR(RANK(到期收益率!E187,到期收益率!$B187:$F187),"")</f>
        <v>5</v>
      </c>
      <c r="F187" s="8">
        <f>IFERROR(RANK(到期收益率!F187,到期收益率!$B187:$F187),"")</f>
        <v>4</v>
      </c>
    </row>
    <row r="188" spans="1:6" x14ac:dyDescent="0.15">
      <c r="A188" s="1">
        <v>42557</v>
      </c>
      <c r="B188" s="8">
        <f>IFERROR(RANK(到期收益率!B188,到期收益率!$B188:$F188),"")</f>
        <v>2</v>
      </c>
      <c r="C188" s="8">
        <f>IFERROR(RANK(到期收益率!C188,到期收益率!$B188:$F188),"")</f>
        <v>3</v>
      </c>
      <c r="D188" s="8">
        <f>IFERROR(RANK(到期收益率!D188,到期收益率!$B188:$F188),"")</f>
        <v>1</v>
      </c>
      <c r="E188" s="8">
        <f>IFERROR(RANK(到期收益率!E188,到期收益率!$B188:$F188),"")</f>
        <v>5</v>
      </c>
      <c r="F188" s="8">
        <f>IFERROR(RANK(到期收益率!F188,到期收益率!$B188:$F188),"")</f>
        <v>4</v>
      </c>
    </row>
    <row r="189" spans="1:6" x14ac:dyDescent="0.15">
      <c r="A189" s="1">
        <v>42558</v>
      </c>
      <c r="B189" s="8">
        <f>IFERROR(RANK(到期收益率!B189,到期收益率!$B189:$F189),"")</f>
        <v>2</v>
      </c>
      <c r="C189" s="8">
        <f>IFERROR(RANK(到期收益率!C189,到期收益率!$B189:$F189),"")</f>
        <v>3</v>
      </c>
      <c r="D189" s="8">
        <f>IFERROR(RANK(到期收益率!D189,到期收益率!$B189:$F189),"")</f>
        <v>1</v>
      </c>
      <c r="E189" s="8">
        <f>IFERROR(RANK(到期收益率!E189,到期收益率!$B189:$F189),"")</f>
        <v>5</v>
      </c>
      <c r="F189" s="8">
        <f>IFERROR(RANK(到期收益率!F189,到期收益率!$B189:$F189),"")</f>
        <v>4</v>
      </c>
    </row>
    <row r="190" spans="1:6" x14ac:dyDescent="0.15">
      <c r="A190" s="1">
        <v>42559</v>
      </c>
      <c r="B190" s="8">
        <f>IFERROR(RANK(到期收益率!B190,到期收益率!$B190:$F190),"")</f>
        <v>2</v>
      </c>
      <c r="C190" s="8">
        <f>IFERROR(RANK(到期收益率!C190,到期收益率!$B190:$F190),"")</f>
        <v>3</v>
      </c>
      <c r="D190" s="8">
        <f>IFERROR(RANK(到期收益率!D190,到期收益率!$B190:$F190),"")</f>
        <v>1</v>
      </c>
      <c r="E190" s="8">
        <f>IFERROR(RANK(到期收益率!E190,到期收益率!$B190:$F190),"")</f>
        <v>5</v>
      </c>
      <c r="F190" s="8">
        <f>IFERROR(RANK(到期收益率!F190,到期收益率!$B190:$F190),"")</f>
        <v>4</v>
      </c>
    </row>
    <row r="191" spans="1:6" x14ac:dyDescent="0.15">
      <c r="A191" s="1">
        <v>42562</v>
      </c>
      <c r="B191" s="8">
        <f>IFERROR(RANK(到期收益率!B191,到期收益率!$B191:$F191),"")</f>
        <v>2</v>
      </c>
      <c r="C191" s="8">
        <f>IFERROR(RANK(到期收益率!C191,到期收益率!$B191:$F191),"")</f>
        <v>3</v>
      </c>
      <c r="D191" s="8">
        <f>IFERROR(RANK(到期收益率!D191,到期收益率!$B191:$F191),"")</f>
        <v>1</v>
      </c>
      <c r="E191" s="8">
        <f>IFERROR(RANK(到期收益率!E191,到期收益率!$B191:$F191),"")</f>
        <v>5</v>
      </c>
      <c r="F191" s="8">
        <f>IFERROR(RANK(到期收益率!F191,到期收益率!$B191:$F191),"")</f>
        <v>4</v>
      </c>
    </row>
    <row r="192" spans="1:6" x14ac:dyDescent="0.15">
      <c r="A192" s="1">
        <v>42563</v>
      </c>
      <c r="B192" s="8">
        <f>IFERROR(RANK(到期收益率!B192,到期收益率!$B192:$F192),"")</f>
        <v>2</v>
      </c>
      <c r="C192" s="8">
        <f>IFERROR(RANK(到期收益率!C192,到期收益率!$B192:$F192),"")</f>
        <v>3</v>
      </c>
      <c r="D192" s="8">
        <f>IFERROR(RANK(到期收益率!D192,到期收益率!$B192:$F192),"")</f>
        <v>1</v>
      </c>
      <c r="E192" s="8">
        <f>IFERROR(RANK(到期收益率!E192,到期收益率!$B192:$F192),"")</f>
        <v>5</v>
      </c>
      <c r="F192" s="8">
        <f>IFERROR(RANK(到期收益率!F192,到期收益率!$B192:$F192),"")</f>
        <v>4</v>
      </c>
    </row>
    <row r="193" spans="1:6" x14ac:dyDescent="0.15">
      <c r="A193" s="1">
        <v>42564</v>
      </c>
      <c r="B193" s="8">
        <f>IFERROR(RANK(到期收益率!B193,到期收益率!$B193:$F193),"")</f>
        <v>2</v>
      </c>
      <c r="C193" s="8">
        <f>IFERROR(RANK(到期收益率!C193,到期收益率!$B193:$F193),"")</f>
        <v>3</v>
      </c>
      <c r="D193" s="8">
        <f>IFERROR(RANK(到期收益率!D193,到期收益率!$B193:$F193),"")</f>
        <v>1</v>
      </c>
      <c r="E193" s="8">
        <f>IFERROR(RANK(到期收益率!E193,到期收益率!$B193:$F193),"")</f>
        <v>5</v>
      </c>
      <c r="F193" s="8">
        <f>IFERROR(RANK(到期收益率!F193,到期收益率!$B193:$F193),"")</f>
        <v>4</v>
      </c>
    </row>
    <row r="194" spans="1:6" x14ac:dyDescent="0.15">
      <c r="A194" s="1">
        <v>42565</v>
      </c>
      <c r="B194" s="8">
        <f>IFERROR(RANK(到期收益率!B194,到期收益率!$B194:$F194),"")</f>
        <v>2</v>
      </c>
      <c r="C194" s="8">
        <f>IFERROR(RANK(到期收益率!C194,到期收益率!$B194:$F194),"")</f>
        <v>3</v>
      </c>
      <c r="D194" s="8">
        <f>IFERROR(RANK(到期收益率!D194,到期收益率!$B194:$F194),"")</f>
        <v>1</v>
      </c>
      <c r="E194" s="8">
        <f>IFERROR(RANK(到期收益率!E194,到期收益率!$B194:$F194),"")</f>
        <v>5</v>
      </c>
      <c r="F194" s="8">
        <f>IFERROR(RANK(到期收益率!F194,到期收益率!$B194:$F194),"")</f>
        <v>4</v>
      </c>
    </row>
    <row r="195" spans="1:6" x14ac:dyDescent="0.15">
      <c r="A195" s="1">
        <v>42566</v>
      </c>
      <c r="B195" s="8">
        <f>IFERROR(RANK(到期收益率!B195,到期收益率!$B195:$F195),"")</f>
        <v>2</v>
      </c>
      <c r="C195" s="8">
        <f>IFERROR(RANK(到期收益率!C195,到期收益率!$B195:$F195),"")</f>
        <v>3</v>
      </c>
      <c r="D195" s="8">
        <f>IFERROR(RANK(到期收益率!D195,到期收益率!$B195:$F195),"")</f>
        <v>1</v>
      </c>
      <c r="E195" s="8">
        <f>IFERROR(RANK(到期收益率!E195,到期收益率!$B195:$F195),"")</f>
        <v>5</v>
      </c>
      <c r="F195" s="8">
        <f>IFERROR(RANK(到期收益率!F195,到期收益率!$B195:$F195),"")</f>
        <v>4</v>
      </c>
    </row>
    <row r="196" spans="1:6" x14ac:dyDescent="0.15">
      <c r="A196" s="1">
        <v>42569</v>
      </c>
      <c r="B196" s="8">
        <f>IFERROR(RANK(到期收益率!B196,到期收益率!$B196:$F196),"")</f>
        <v>2</v>
      </c>
      <c r="C196" s="8">
        <f>IFERROR(RANK(到期收益率!C196,到期收益率!$B196:$F196),"")</f>
        <v>3</v>
      </c>
      <c r="D196" s="8">
        <f>IFERROR(RANK(到期收益率!D196,到期收益率!$B196:$F196),"")</f>
        <v>1</v>
      </c>
      <c r="E196" s="8">
        <f>IFERROR(RANK(到期收益率!E196,到期收益率!$B196:$F196),"")</f>
        <v>5</v>
      </c>
      <c r="F196" s="8">
        <f>IFERROR(RANK(到期收益率!F196,到期收益率!$B196:$F196),"")</f>
        <v>4</v>
      </c>
    </row>
    <row r="197" spans="1:6" x14ac:dyDescent="0.15">
      <c r="A197" s="1">
        <v>42570</v>
      </c>
      <c r="B197" s="8">
        <f>IFERROR(RANK(到期收益率!B197,到期收益率!$B197:$F197),"")</f>
        <v>2</v>
      </c>
      <c r="C197" s="8">
        <f>IFERROR(RANK(到期收益率!C197,到期收益率!$B197:$F197),"")</f>
        <v>3</v>
      </c>
      <c r="D197" s="8">
        <f>IFERROR(RANK(到期收益率!D197,到期收益率!$B197:$F197),"")</f>
        <v>1</v>
      </c>
      <c r="E197" s="8">
        <f>IFERROR(RANK(到期收益率!E197,到期收益率!$B197:$F197),"")</f>
        <v>5</v>
      </c>
      <c r="F197" s="8">
        <f>IFERROR(RANK(到期收益率!F197,到期收益率!$B197:$F197),"")</f>
        <v>4</v>
      </c>
    </row>
    <row r="198" spans="1:6" x14ac:dyDescent="0.15">
      <c r="A198" s="1">
        <v>42571</v>
      </c>
      <c r="B198" s="8">
        <f>IFERROR(RANK(到期收益率!B198,到期收益率!$B198:$F198),"")</f>
        <v>2</v>
      </c>
      <c r="C198" s="8">
        <f>IFERROR(RANK(到期收益率!C198,到期收益率!$B198:$F198),"")</f>
        <v>3</v>
      </c>
      <c r="D198" s="8">
        <f>IFERROR(RANK(到期收益率!D198,到期收益率!$B198:$F198),"")</f>
        <v>1</v>
      </c>
      <c r="E198" s="8">
        <f>IFERROR(RANK(到期收益率!E198,到期收益率!$B198:$F198),"")</f>
        <v>5</v>
      </c>
      <c r="F198" s="8">
        <f>IFERROR(RANK(到期收益率!F198,到期收益率!$B198:$F198),"")</f>
        <v>4</v>
      </c>
    </row>
    <row r="199" spans="1:6" x14ac:dyDescent="0.15">
      <c r="A199" s="1">
        <v>42572</v>
      </c>
      <c r="B199" s="8">
        <f>IFERROR(RANK(到期收益率!B199,到期收益率!$B199:$F199),"")</f>
        <v>2</v>
      </c>
      <c r="C199" s="8">
        <f>IFERROR(RANK(到期收益率!C199,到期收益率!$B199:$F199),"")</f>
        <v>3</v>
      </c>
      <c r="D199" s="8">
        <f>IFERROR(RANK(到期收益率!D199,到期收益率!$B199:$F199),"")</f>
        <v>1</v>
      </c>
      <c r="E199" s="8">
        <f>IFERROR(RANK(到期收益率!E199,到期收益率!$B199:$F199),"")</f>
        <v>5</v>
      </c>
      <c r="F199" s="8">
        <f>IFERROR(RANK(到期收益率!F199,到期收益率!$B199:$F199),"")</f>
        <v>4</v>
      </c>
    </row>
    <row r="200" spans="1:6" x14ac:dyDescent="0.15">
      <c r="A200" s="1">
        <v>42573</v>
      </c>
      <c r="B200" s="8">
        <f>IFERROR(RANK(到期收益率!B200,到期收益率!$B200:$F200),"")</f>
        <v>2</v>
      </c>
      <c r="C200" s="8">
        <f>IFERROR(RANK(到期收益率!C200,到期收益率!$B200:$F200),"")</f>
        <v>3</v>
      </c>
      <c r="D200" s="8">
        <f>IFERROR(RANK(到期收益率!D200,到期收益率!$B200:$F200),"")</f>
        <v>1</v>
      </c>
      <c r="E200" s="8">
        <f>IFERROR(RANK(到期收益率!E200,到期收益率!$B200:$F200),"")</f>
        <v>5</v>
      </c>
      <c r="F200" s="8">
        <f>IFERROR(RANK(到期收益率!F200,到期收益率!$B200:$F200),"")</f>
        <v>4</v>
      </c>
    </row>
    <row r="201" spans="1:6" x14ac:dyDescent="0.15">
      <c r="A201" s="1">
        <v>42576</v>
      </c>
      <c r="B201" s="8">
        <f>IFERROR(RANK(到期收益率!B201,到期收益率!$B201:$F201),"")</f>
        <v>2</v>
      </c>
      <c r="C201" s="8">
        <f>IFERROR(RANK(到期收益率!C201,到期收益率!$B201:$F201),"")</f>
        <v>3</v>
      </c>
      <c r="D201" s="8">
        <f>IFERROR(RANK(到期收益率!D201,到期收益率!$B201:$F201),"")</f>
        <v>1</v>
      </c>
      <c r="E201" s="8">
        <f>IFERROR(RANK(到期收益率!E201,到期收益率!$B201:$F201),"")</f>
        <v>5</v>
      </c>
      <c r="F201" s="8">
        <f>IFERROR(RANK(到期收益率!F201,到期收益率!$B201:$F201),"")</f>
        <v>4</v>
      </c>
    </row>
    <row r="202" spans="1:6" x14ac:dyDescent="0.15">
      <c r="A202" s="1">
        <v>42577</v>
      </c>
      <c r="B202" s="8">
        <f>IFERROR(RANK(到期收益率!B202,到期收益率!$B202:$F202),"")</f>
        <v>2</v>
      </c>
      <c r="C202" s="8">
        <f>IFERROR(RANK(到期收益率!C202,到期收益率!$B202:$F202),"")</f>
        <v>3</v>
      </c>
      <c r="D202" s="8">
        <f>IFERROR(RANK(到期收益率!D202,到期收益率!$B202:$F202),"")</f>
        <v>1</v>
      </c>
      <c r="E202" s="8">
        <f>IFERROR(RANK(到期收益率!E202,到期收益率!$B202:$F202),"")</f>
        <v>5</v>
      </c>
      <c r="F202" s="8">
        <f>IFERROR(RANK(到期收益率!F202,到期收益率!$B202:$F202),"")</f>
        <v>4</v>
      </c>
    </row>
    <row r="203" spans="1:6" x14ac:dyDescent="0.15">
      <c r="A203" s="1">
        <v>42578</v>
      </c>
      <c r="B203" s="8">
        <f>IFERROR(RANK(到期收益率!B203,到期收益率!$B203:$F203),"")</f>
        <v>2</v>
      </c>
      <c r="C203" s="8">
        <f>IFERROR(RANK(到期收益率!C203,到期收益率!$B203:$F203),"")</f>
        <v>3</v>
      </c>
      <c r="D203" s="8">
        <f>IFERROR(RANK(到期收益率!D203,到期收益率!$B203:$F203),"")</f>
        <v>1</v>
      </c>
      <c r="E203" s="8">
        <f>IFERROR(RANK(到期收益率!E203,到期收益率!$B203:$F203),"")</f>
        <v>5</v>
      </c>
      <c r="F203" s="8">
        <f>IFERROR(RANK(到期收益率!F203,到期收益率!$B203:$F203),"")</f>
        <v>4</v>
      </c>
    </row>
    <row r="204" spans="1:6" x14ac:dyDescent="0.15">
      <c r="A204" s="1">
        <v>42579</v>
      </c>
      <c r="B204" s="8">
        <f>IFERROR(RANK(到期收益率!B204,到期收益率!$B204:$F204),"")</f>
        <v>2</v>
      </c>
      <c r="C204" s="8">
        <f>IFERROR(RANK(到期收益率!C204,到期收益率!$B204:$F204),"")</f>
        <v>3</v>
      </c>
      <c r="D204" s="8">
        <f>IFERROR(RANK(到期收益率!D204,到期收益率!$B204:$F204),"")</f>
        <v>1</v>
      </c>
      <c r="E204" s="8">
        <f>IFERROR(RANK(到期收益率!E204,到期收益率!$B204:$F204),"")</f>
        <v>5</v>
      </c>
      <c r="F204" s="8">
        <f>IFERROR(RANK(到期收益率!F204,到期收益率!$B204:$F204),"")</f>
        <v>4</v>
      </c>
    </row>
    <row r="205" spans="1:6" x14ac:dyDescent="0.15">
      <c r="A205" s="1">
        <v>42580</v>
      </c>
      <c r="B205" s="8">
        <f>IFERROR(RANK(到期收益率!B205,到期收益率!$B205:$F205),"")</f>
        <v>2</v>
      </c>
      <c r="C205" s="8">
        <f>IFERROR(RANK(到期收益率!C205,到期收益率!$B205:$F205),"")</f>
        <v>3</v>
      </c>
      <c r="D205" s="8">
        <f>IFERROR(RANK(到期收益率!D205,到期收益率!$B205:$F205),"")</f>
        <v>1</v>
      </c>
      <c r="E205" s="8">
        <f>IFERROR(RANK(到期收益率!E205,到期收益率!$B205:$F205),"")</f>
        <v>5</v>
      </c>
      <c r="F205" s="8">
        <f>IFERROR(RANK(到期收益率!F205,到期收益率!$B205:$F205),"")</f>
        <v>4</v>
      </c>
    </row>
    <row r="206" spans="1:6" x14ac:dyDescent="0.15">
      <c r="A206" s="1">
        <v>42583</v>
      </c>
      <c r="B206" s="8">
        <f>IFERROR(RANK(到期收益率!B206,到期收益率!$B206:$F206),"")</f>
        <v>2</v>
      </c>
      <c r="C206" s="8">
        <f>IFERROR(RANK(到期收益率!C206,到期收益率!$B206:$F206),"")</f>
        <v>3</v>
      </c>
      <c r="D206" s="8">
        <f>IFERROR(RANK(到期收益率!D206,到期收益率!$B206:$F206),"")</f>
        <v>1</v>
      </c>
      <c r="E206" s="8">
        <f>IFERROR(RANK(到期收益率!E206,到期收益率!$B206:$F206),"")</f>
        <v>5</v>
      </c>
      <c r="F206" s="8">
        <f>IFERROR(RANK(到期收益率!F206,到期收益率!$B206:$F206),"")</f>
        <v>4</v>
      </c>
    </row>
    <row r="207" spans="1:6" x14ac:dyDescent="0.15">
      <c r="A207" s="1">
        <v>42584</v>
      </c>
      <c r="B207" s="8">
        <f>IFERROR(RANK(到期收益率!B207,到期收益率!$B207:$F207),"")</f>
        <v>2</v>
      </c>
      <c r="C207" s="8">
        <f>IFERROR(RANK(到期收益率!C207,到期收益率!$B207:$F207),"")</f>
        <v>3</v>
      </c>
      <c r="D207" s="8">
        <f>IFERROR(RANK(到期收益率!D207,到期收益率!$B207:$F207),"")</f>
        <v>1</v>
      </c>
      <c r="E207" s="8">
        <f>IFERROR(RANK(到期收益率!E207,到期收益率!$B207:$F207),"")</f>
        <v>5</v>
      </c>
      <c r="F207" s="8">
        <f>IFERROR(RANK(到期收益率!F207,到期收益率!$B207:$F207),"")</f>
        <v>4</v>
      </c>
    </row>
    <row r="208" spans="1:6" x14ac:dyDescent="0.15">
      <c r="A208" s="1">
        <v>42585</v>
      </c>
      <c r="B208" s="8">
        <f>IFERROR(RANK(到期收益率!B208,到期收益率!$B208:$F208),"")</f>
        <v>2</v>
      </c>
      <c r="C208" s="8">
        <f>IFERROR(RANK(到期收益率!C208,到期收益率!$B208:$F208),"")</f>
        <v>3</v>
      </c>
      <c r="D208" s="8">
        <f>IFERROR(RANK(到期收益率!D208,到期收益率!$B208:$F208),"")</f>
        <v>1</v>
      </c>
      <c r="E208" s="8">
        <f>IFERROR(RANK(到期收益率!E208,到期收益率!$B208:$F208),"")</f>
        <v>5</v>
      </c>
      <c r="F208" s="8">
        <f>IFERROR(RANK(到期收益率!F208,到期收益率!$B208:$F208),"")</f>
        <v>4</v>
      </c>
    </row>
    <row r="209" spans="1:6" x14ac:dyDescent="0.15">
      <c r="A209" s="1">
        <v>42586</v>
      </c>
      <c r="B209" s="8">
        <f>IFERROR(RANK(到期收益率!B209,到期收益率!$B209:$F209),"")</f>
        <v>2</v>
      </c>
      <c r="C209" s="8">
        <f>IFERROR(RANK(到期收益率!C209,到期收益率!$B209:$F209),"")</f>
        <v>3</v>
      </c>
      <c r="D209" s="8">
        <f>IFERROR(RANK(到期收益率!D209,到期收益率!$B209:$F209),"")</f>
        <v>1</v>
      </c>
      <c r="E209" s="8">
        <f>IFERROR(RANK(到期收益率!E209,到期收益率!$B209:$F209),"")</f>
        <v>5</v>
      </c>
      <c r="F209" s="8">
        <f>IFERROR(RANK(到期收益率!F209,到期收益率!$B209:$F209),"")</f>
        <v>4</v>
      </c>
    </row>
    <row r="210" spans="1:6" x14ac:dyDescent="0.15">
      <c r="A210" s="1">
        <v>42587</v>
      </c>
      <c r="B210" s="8">
        <f>IFERROR(RANK(到期收益率!B210,到期收益率!$B210:$F210),"")</f>
        <v>2</v>
      </c>
      <c r="C210" s="8">
        <f>IFERROR(RANK(到期收益率!C210,到期收益率!$B210:$F210),"")</f>
        <v>3</v>
      </c>
      <c r="D210" s="8">
        <f>IFERROR(RANK(到期收益率!D210,到期收益率!$B210:$F210),"")</f>
        <v>1</v>
      </c>
      <c r="E210" s="8">
        <f>IFERROR(RANK(到期收益率!E210,到期收益率!$B210:$F210),"")</f>
        <v>5</v>
      </c>
      <c r="F210" s="8">
        <f>IFERROR(RANK(到期收益率!F210,到期收益率!$B210:$F210),"")</f>
        <v>4</v>
      </c>
    </row>
    <row r="211" spans="1:6" x14ac:dyDescent="0.15">
      <c r="A211" s="1">
        <v>42590</v>
      </c>
      <c r="B211" s="8">
        <f>IFERROR(RANK(到期收益率!B211,到期收益率!$B211:$F211),"")</f>
        <v>2</v>
      </c>
      <c r="C211" s="8">
        <f>IFERROR(RANK(到期收益率!C211,到期收益率!$B211:$F211),"")</f>
        <v>4</v>
      </c>
      <c r="D211" s="8">
        <f>IFERROR(RANK(到期收益率!D211,到期收益率!$B211:$F211),"")</f>
        <v>1</v>
      </c>
      <c r="E211" s="8">
        <f>IFERROR(RANK(到期收益率!E211,到期收益率!$B211:$F211),"")</f>
        <v>5</v>
      </c>
      <c r="F211" s="8">
        <f>IFERROR(RANK(到期收益率!F211,到期收益率!$B211:$F211),"")</f>
        <v>3</v>
      </c>
    </row>
    <row r="212" spans="1:6" x14ac:dyDescent="0.15">
      <c r="A212" s="1">
        <v>42591</v>
      </c>
      <c r="B212" s="8">
        <f>IFERROR(RANK(到期收益率!B212,到期收益率!$B212:$F212),"")</f>
        <v>2</v>
      </c>
      <c r="C212" s="8">
        <f>IFERROR(RANK(到期收益率!C212,到期收益率!$B212:$F212),"")</f>
        <v>4</v>
      </c>
      <c r="D212" s="8">
        <f>IFERROR(RANK(到期收益率!D212,到期收益率!$B212:$F212),"")</f>
        <v>1</v>
      </c>
      <c r="E212" s="8">
        <f>IFERROR(RANK(到期收益率!E212,到期收益率!$B212:$F212),"")</f>
        <v>5</v>
      </c>
      <c r="F212" s="8">
        <f>IFERROR(RANK(到期收益率!F212,到期收益率!$B212:$F212),"")</f>
        <v>3</v>
      </c>
    </row>
    <row r="213" spans="1:6" x14ac:dyDescent="0.15">
      <c r="A213" s="1">
        <v>42592</v>
      </c>
      <c r="B213" s="8">
        <f>IFERROR(RANK(到期收益率!B213,到期收益率!$B213:$F213),"")</f>
        <v>2</v>
      </c>
      <c r="C213" s="8">
        <f>IFERROR(RANK(到期收益率!C213,到期收益率!$B213:$F213),"")</f>
        <v>3</v>
      </c>
      <c r="D213" s="8">
        <f>IFERROR(RANK(到期收益率!D213,到期收益率!$B213:$F213),"")</f>
        <v>1</v>
      </c>
      <c r="E213" s="8">
        <f>IFERROR(RANK(到期收益率!E213,到期收益率!$B213:$F213),"")</f>
        <v>5</v>
      </c>
      <c r="F213" s="8">
        <f>IFERROR(RANK(到期收益率!F213,到期收益率!$B213:$F213),"")</f>
        <v>4</v>
      </c>
    </row>
    <row r="214" spans="1:6" x14ac:dyDescent="0.15">
      <c r="A214" s="1">
        <v>42593</v>
      </c>
      <c r="B214" s="8">
        <f>IFERROR(RANK(到期收益率!B214,到期收益率!$B214:$F214),"")</f>
        <v>2</v>
      </c>
      <c r="C214" s="8">
        <f>IFERROR(RANK(到期收益率!C214,到期收益率!$B214:$F214),"")</f>
        <v>3</v>
      </c>
      <c r="D214" s="8">
        <f>IFERROR(RANK(到期收益率!D214,到期收益率!$B214:$F214),"")</f>
        <v>1</v>
      </c>
      <c r="E214" s="8">
        <f>IFERROR(RANK(到期收益率!E214,到期收益率!$B214:$F214),"")</f>
        <v>5</v>
      </c>
      <c r="F214" s="8">
        <f>IFERROR(RANK(到期收益率!F214,到期收益率!$B214:$F214),"")</f>
        <v>4</v>
      </c>
    </row>
    <row r="215" spans="1:6" x14ac:dyDescent="0.15">
      <c r="A215" s="1">
        <v>42594</v>
      </c>
      <c r="B215" s="8">
        <f>IFERROR(RANK(到期收益率!B215,到期收益率!$B215:$F215),"")</f>
        <v>2</v>
      </c>
      <c r="C215" s="8">
        <f>IFERROR(RANK(到期收益率!C215,到期收益率!$B215:$F215),"")</f>
        <v>3</v>
      </c>
      <c r="D215" s="8">
        <f>IFERROR(RANK(到期收益率!D215,到期收益率!$B215:$F215),"")</f>
        <v>1</v>
      </c>
      <c r="E215" s="8">
        <f>IFERROR(RANK(到期收益率!E215,到期收益率!$B215:$F215),"")</f>
        <v>5</v>
      </c>
      <c r="F215" s="8">
        <f>IFERROR(RANK(到期收益率!F215,到期收益率!$B215:$F215),"")</f>
        <v>4</v>
      </c>
    </row>
    <row r="216" spans="1:6" x14ac:dyDescent="0.15">
      <c r="A216" s="1">
        <v>42597</v>
      </c>
      <c r="B216" s="8">
        <f>IFERROR(RANK(到期收益率!B216,到期收益率!$B216:$F216),"")</f>
        <v>2</v>
      </c>
      <c r="C216" s="8">
        <f>IFERROR(RANK(到期收益率!C216,到期收益率!$B216:$F216),"")</f>
        <v>3</v>
      </c>
      <c r="D216" s="8">
        <f>IFERROR(RANK(到期收益率!D216,到期收益率!$B216:$F216),"")</f>
        <v>1</v>
      </c>
      <c r="E216" s="8">
        <f>IFERROR(RANK(到期收益率!E216,到期收益率!$B216:$F216),"")</f>
        <v>5</v>
      </c>
      <c r="F216" s="8">
        <f>IFERROR(RANK(到期收益率!F216,到期收益率!$B216:$F216),"")</f>
        <v>4</v>
      </c>
    </row>
    <row r="217" spans="1:6" x14ac:dyDescent="0.15">
      <c r="A217" s="1">
        <v>42598</v>
      </c>
      <c r="B217" s="8">
        <f>IFERROR(RANK(到期收益率!B217,到期收益率!$B217:$F217),"")</f>
        <v>2</v>
      </c>
      <c r="C217" s="8">
        <f>IFERROR(RANK(到期收益率!C217,到期收益率!$B217:$F217),"")</f>
        <v>3</v>
      </c>
      <c r="D217" s="8">
        <f>IFERROR(RANK(到期收益率!D217,到期收益率!$B217:$F217),"")</f>
        <v>1</v>
      </c>
      <c r="E217" s="8">
        <f>IFERROR(RANK(到期收益率!E217,到期收益率!$B217:$F217),"")</f>
        <v>5</v>
      </c>
      <c r="F217" s="8">
        <f>IFERROR(RANK(到期收益率!F217,到期收益率!$B217:$F217),"")</f>
        <v>4</v>
      </c>
    </row>
    <row r="218" spans="1:6" x14ac:dyDescent="0.15">
      <c r="A218" s="1">
        <v>42599</v>
      </c>
      <c r="B218" s="8">
        <f>IFERROR(RANK(到期收益率!B218,到期收益率!$B218:$F218),"")</f>
        <v>2</v>
      </c>
      <c r="C218" s="8">
        <f>IFERROR(RANK(到期收益率!C218,到期收益率!$B218:$F218),"")</f>
        <v>3</v>
      </c>
      <c r="D218" s="8">
        <f>IFERROR(RANK(到期收益率!D218,到期收益率!$B218:$F218),"")</f>
        <v>1</v>
      </c>
      <c r="E218" s="8">
        <f>IFERROR(RANK(到期收益率!E218,到期收益率!$B218:$F218),"")</f>
        <v>5</v>
      </c>
      <c r="F218" s="8">
        <f>IFERROR(RANK(到期收益率!F218,到期收益率!$B218:$F218),"")</f>
        <v>4</v>
      </c>
    </row>
    <row r="219" spans="1:6" x14ac:dyDescent="0.15">
      <c r="A219" s="1">
        <v>42600</v>
      </c>
      <c r="B219" s="8">
        <f>IFERROR(RANK(到期收益率!B219,到期收益率!$B219:$F219),"")</f>
        <v>2</v>
      </c>
      <c r="C219" s="8">
        <f>IFERROR(RANK(到期收益率!C219,到期收益率!$B219:$F219),"")</f>
        <v>3</v>
      </c>
      <c r="D219" s="8">
        <f>IFERROR(RANK(到期收益率!D219,到期收益率!$B219:$F219),"")</f>
        <v>1</v>
      </c>
      <c r="E219" s="8">
        <f>IFERROR(RANK(到期收益率!E219,到期收益率!$B219:$F219),"")</f>
        <v>5</v>
      </c>
      <c r="F219" s="8">
        <f>IFERROR(RANK(到期收益率!F219,到期收益率!$B219:$F219),"")</f>
        <v>4</v>
      </c>
    </row>
    <row r="220" spans="1:6" x14ac:dyDescent="0.15">
      <c r="A220" s="1">
        <v>42601</v>
      </c>
      <c r="B220" s="8">
        <f>IFERROR(RANK(到期收益率!B220,到期收益率!$B220:$F220),"")</f>
        <v>2</v>
      </c>
      <c r="C220" s="8">
        <f>IFERROR(RANK(到期收益率!C220,到期收益率!$B220:$F220),"")</f>
        <v>3</v>
      </c>
      <c r="D220" s="8">
        <f>IFERROR(RANK(到期收益率!D220,到期收益率!$B220:$F220),"")</f>
        <v>1</v>
      </c>
      <c r="E220" s="8">
        <f>IFERROR(RANK(到期收益率!E220,到期收益率!$B220:$F220),"")</f>
        <v>5</v>
      </c>
      <c r="F220" s="8">
        <f>IFERROR(RANK(到期收益率!F220,到期收益率!$B220:$F220),"")</f>
        <v>4</v>
      </c>
    </row>
    <row r="221" spans="1:6" x14ac:dyDescent="0.15">
      <c r="A221" s="1">
        <v>42604</v>
      </c>
      <c r="B221" s="8">
        <f>IFERROR(RANK(到期收益率!B221,到期收益率!$B221:$F221),"")</f>
        <v>2</v>
      </c>
      <c r="C221" s="8">
        <f>IFERROR(RANK(到期收益率!C221,到期收益率!$B221:$F221),"")</f>
        <v>3</v>
      </c>
      <c r="D221" s="8">
        <f>IFERROR(RANK(到期收益率!D221,到期收益率!$B221:$F221),"")</f>
        <v>1</v>
      </c>
      <c r="E221" s="8">
        <f>IFERROR(RANK(到期收益率!E221,到期收益率!$B221:$F221),"")</f>
        <v>5</v>
      </c>
      <c r="F221" s="8">
        <f>IFERROR(RANK(到期收益率!F221,到期收益率!$B221:$F221),"")</f>
        <v>4</v>
      </c>
    </row>
    <row r="222" spans="1:6" x14ac:dyDescent="0.15">
      <c r="A222" s="1">
        <v>42605</v>
      </c>
      <c r="B222" s="8">
        <f>IFERROR(RANK(到期收益率!B222,到期收益率!$B222:$F222),"")</f>
        <v>2</v>
      </c>
      <c r="C222" s="8">
        <f>IFERROR(RANK(到期收益率!C222,到期收益率!$B222:$F222),"")</f>
        <v>3</v>
      </c>
      <c r="D222" s="8">
        <f>IFERROR(RANK(到期收益率!D222,到期收益率!$B222:$F222),"")</f>
        <v>1</v>
      </c>
      <c r="E222" s="8">
        <f>IFERROR(RANK(到期收益率!E222,到期收益率!$B222:$F222),"")</f>
        <v>4</v>
      </c>
      <c r="F222" s="8">
        <f>IFERROR(RANK(到期收益率!F222,到期收益率!$B222:$F222),"")</f>
        <v>5</v>
      </c>
    </row>
    <row r="223" spans="1:6" x14ac:dyDescent="0.15">
      <c r="A223" s="1">
        <v>42606</v>
      </c>
      <c r="B223" s="8">
        <f>IFERROR(RANK(到期收益率!B223,到期收益率!$B223:$F223),"")</f>
        <v>2</v>
      </c>
      <c r="C223" s="8">
        <f>IFERROR(RANK(到期收益率!C223,到期收益率!$B223:$F223),"")</f>
        <v>3</v>
      </c>
      <c r="D223" s="8">
        <f>IFERROR(RANK(到期收益率!D223,到期收益率!$B223:$F223),"")</f>
        <v>1</v>
      </c>
      <c r="E223" s="8">
        <f>IFERROR(RANK(到期收益率!E223,到期收益率!$B223:$F223),"")</f>
        <v>5</v>
      </c>
      <c r="F223" s="8">
        <f>IFERROR(RANK(到期收益率!F223,到期收益率!$B223:$F223),"")</f>
        <v>4</v>
      </c>
    </row>
    <row r="224" spans="1:6" x14ac:dyDescent="0.15">
      <c r="A224" s="1">
        <v>42607</v>
      </c>
      <c r="B224" s="8">
        <f>IFERROR(RANK(到期收益率!B224,到期收益率!$B224:$F224),"")</f>
        <v>2</v>
      </c>
      <c r="C224" s="8">
        <f>IFERROR(RANK(到期收益率!C224,到期收益率!$B224:$F224),"")</f>
        <v>3</v>
      </c>
      <c r="D224" s="8">
        <f>IFERROR(RANK(到期收益率!D224,到期收益率!$B224:$F224),"")</f>
        <v>1</v>
      </c>
      <c r="E224" s="8">
        <f>IFERROR(RANK(到期收益率!E224,到期收益率!$B224:$F224),"")</f>
        <v>5</v>
      </c>
      <c r="F224" s="8">
        <f>IFERROR(RANK(到期收益率!F224,到期收益率!$B224:$F224),"")</f>
        <v>4</v>
      </c>
    </row>
    <row r="225" spans="1:6" x14ac:dyDescent="0.15">
      <c r="A225" s="1">
        <v>42608</v>
      </c>
      <c r="B225" s="8">
        <f>IFERROR(RANK(到期收益率!B225,到期收益率!$B225:$F225),"")</f>
        <v>2</v>
      </c>
      <c r="C225" s="8">
        <f>IFERROR(RANK(到期收益率!C225,到期收益率!$B225:$F225),"")</f>
        <v>3</v>
      </c>
      <c r="D225" s="8">
        <f>IFERROR(RANK(到期收益率!D225,到期收益率!$B225:$F225),"")</f>
        <v>1</v>
      </c>
      <c r="E225" s="8">
        <f>IFERROR(RANK(到期收益率!E225,到期收益率!$B225:$F225),"")</f>
        <v>5</v>
      </c>
      <c r="F225" s="8">
        <f>IFERROR(RANK(到期收益率!F225,到期收益率!$B225:$F225),"")</f>
        <v>4</v>
      </c>
    </row>
    <row r="226" spans="1:6" x14ac:dyDescent="0.15">
      <c r="A226" s="1">
        <v>42611</v>
      </c>
      <c r="B226" s="8">
        <f>IFERROR(RANK(到期收益率!B226,到期收益率!$B226:$F226),"")</f>
        <v>2</v>
      </c>
      <c r="C226" s="8">
        <f>IFERROR(RANK(到期收益率!C226,到期收益率!$B226:$F226),"")</f>
        <v>3</v>
      </c>
      <c r="D226" s="8">
        <f>IFERROR(RANK(到期收益率!D226,到期收益率!$B226:$F226),"")</f>
        <v>1</v>
      </c>
      <c r="E226" s="8">
        <f>IFERROR(RANK(到期收益率!E226,到期收益率!$B226:$F226),"")</f>
        <v>5</v>
      </c>
      <c r="F226" s="8">
        <f>IFERROR(RANK(到期收益率!F226,到期收益率!$B226:$F226),"")</f>
        <v>4</v>
      </c>
    </row>
    <row r="227" spans="1:6" x14ac:dyDescent="0.15">
      <c r="A227" s="1">
        <v>42612</v>
      </c>
      <c r="B227" s="8">
        <f>IFERROR(RANK(到期收益率!B227,到期收益率!$B227:$F227),"")</f>
        <v>2</v>
      </c>
      <c r="C227" s="8">
        <f>IFERROR(RANK(到期收益率!C227,到期收益率!$B227:$F227),"")</f>
        <v>3</v>
      </c>
      <c r="D227" s="8">
        <f>IFERROR(RANK(到期收益率!D227,到期收益率!$B227:$F227),"")</f>
        <v>1</v>
      </c>
      <c r="E227" s="8">
        <f>IFERROR(RANK(到期收益率!E227,到期收益率!$B227:$F227),"")</f>
        <v>5</v>
      </c>
      <c r="F227" s="8">
        <f>IFERROR(RANK(到期收益率!F227,到期收益率!$B227:$F227),"")</f>
        <v>4</v>
      </c>
    </row>
    <row r="228" spans="1:6" x14ac:dyDescent="0.15">
      <c r="A228" s="1">
        <v>42613</v>
      </c>
      <c r="B228" s="8">
        <f>IFERROR(RANK(到期收益率!B228,到期收益率!$B228:$F228),"")</f>
        <v>2</v>
      </c>
      <c r="C228" s="8">
        <f>IFERROR(RANK(到期收益率!C228,到期收益率!$B228:$F228),"")</f>
        <v>3</v>
      </c>
      <c r="D228" s="8">
        <f>IFERROR(RANK(到期收益率!D228,到期收益率!$B228:$F228),"")</f>
        <v>1</v>
      </c>
      <c r="E228" s="8">
        <f>IFERROR(RANK(到期收益率!E228,到期收益率!$B228:$F228),"")</f>
        <v>5</v>
      </c>
      <c r="F228" s="8">
        <f>IFERROR(RANK(到期收益率!F228,到期收益率!$B228:$F228),"")</f>
        <v>4</v>
      </c>
    </row>
    <row r="229" spans="1:6" x14ac:dyDescent="0.15">
      <c r="A229" s="1">
        <v>42614</v>
      </c>
      <c r="B229" s="8">
        <f>IFERROR(RANK(到期收益率!B229,到期收益率!$B229:$F229),"")</f>
        <v>2</v>
      </c>
      <c r="C229" s="8">
        <f>IFERROR(RANK(到期收益率!C229,到期收益率!$B229:$F229),"")</f>
        <v>4</v>
      </c>
      <c r="D229" s="8">
        <f>IFERROR(RANK(到期收益率!D229,到期收益率!$B229:$F229),"")</f>
        <v>1</v>
      </c>
      <c r="E229" s="8">
        <f>IFERROR(RANK(到期收益率!E229,到期收益率!$B229:$F229),"")</f>
        <v>5</v>
      </c>
      <c r="F229" s="8">
        <f>IFERROR(RANK(到期收益率!F229,到期收益率!$B229:$F229),"")</f>
        <v>3</v>
      </c>
    </row>
    <row r="230" spans="1:6" x14ac:dyDescent="0.15">
      <c r="A230" s="1">
        <v>42615</v>
      </c>
      <c r="B230" s="8">
        <f>IFERROR(RANK(到期收益率!B230,到期收益率!$B230:$F230),"")</f>
        <v>2</v>
      </c>
      <c r="C230" s="8">
        <f>IFERROR(RANK(到期收益率!C230,到期收益率!$B230:$F230),"")</f>
        <v>4</v>
      </c>
      <c r="D230" s="8">
        <f>IFERROR(RANK(到期收益率!D230,到期收益率!$B230:$F230),"")</f>
        <v>1</v>
      </c>
      <c r="E230" s="8">
        <f>IFERROR(RANK(到期收益率!E230,到期收益率!$B230:$F230),"")</f>
        <v>5</v>
      </c>
      <c r="F230" s="8">
        <f>IFERROR(RANK(到期收益率!F230,到期收益率!$B230:$F230),"")</f>
        <v>3</v>
      </c>
    </row>
    <row r="231" spans="1:6" x14ac:dyDescent="0.15">
      <c r="A231" s="1">
        <v>42618</v>
      </c>
      <c r="B231" s="8">
        <f>IFERROR(RANK(到期收益率!B231,到期收益率!$B231:$F231),"")</f>
        <v>2</v>
      </c>
      <c r="C231" s="8">
        <f>IFERROR(RANK(到期收益率!C231,到期收益率!$B231:$F231),"")</f>
        <v>4</v>
      </c>
      <c r="D231" s="8">
        <f>IFERROR(RANK(到期收益率!D231,到期收益率!$B231:$F231),"")</f>
        <v>1</v>
      </c>
      <c r="E231" s="8">
        <f>IFERROR(RANK(到期收益率!E231,到期收益率!$B231:$F231),"")</f>
        <v>5</v>
      </c>
      <c r="F231" s="8">
        <f>IFERROR(RANK(到期收益率!F231,到期收益率!$B231:$F231),"")</f>
        <v>3</v>
      </c>
    </row>
    <row r="232" spans="1:6" x14ac:dyDescent="0.15">
      <c r="A232" s="1">
        <v>42619</v>
      </c>
      <c r="B232" s="8">
        <f>IFERROR(RANK(到期收益率!B232,到期收益率!$B232:$F232),"")</f>
        <v>2</v>
      </c>
      <c r="C232" s="8">
        <f>IFERROR(RANK(到期收益率!C232,到期收益率!$B232:$F232),"")</f>
        <v>5</v>
      </c>
      <c r="D232" s="8">
        <f>IFERROR(RANK(到期收益率!D232,到期收益率!$B232:$F232),"")</f>
        <v>1</v>
      </c>
      <c r="E232" s="8">
        <f>IFERROR(RANK(到期收益率!E232,到期收益率!$B232:$F232),"")</f>
        <v>4</v>
      </c>
      <c r="F232" s="8">
        <f>IFERROR(RANK(到期收益率!F232,到期收益率!$B232:$F232),"")</f>
        <v>3</v>
      </c>
    </row>
    <row r="233" spans="1:6" x14ac:dyDescent="0.15">
      <c r="A233" s="1">
        <v>42620</v>
      </c>
      <c r="B233" s="8">
        <f>IFERROR(RANK(到期收益率!B233,到期收益率!$B233:$F233),"")</f>
        <v>2</v>
      </c>
      <c r="C233" s="8">
        <f>IFERROR(RANK(到期收益率!C233,到期收益率!$B233:$F233),"")</f>
        <v>5</v>
      </c>
      <c r="D233" s="8">
        <f>IFERROR(RANK(到期收益率!D233,到期收益率!$B233:$F233),"")</f>
        <v>1</v>
      </c>
      <c r="E233" s="8">
        <f>IFERROR(RANK(到期收益率!E233,到期收益率!$B233:$F233),"")</f>
        <v>4</v>
      </c>
      <c r="F233" s="8">
        <f>IFERROR(RANK(到期收益率!F233,到期收益率!$B233:$F233),"")</f>
        <v>3</v>
      </c>
    </row>
    <row r="234" spans="1:6" x14ac:dyDescent="0.15">
      <c r="A234" s="1">
        <v>42621</v>
      </c>
      <c r="B234" s="8">
        <f>IFERROR(RANK(到期收益率!B234,到期收益率!$B234:$F234),"")</f>
        <v>2</v>
      </c>
      <c r="C234" s="8">
        <f>IFERROR(RANK(到期收益率!C234,到期收益率!$B234:$F234),"")</f>
        <v>5</v>
      </c>
      <c r="D234" s="8">
        <f>IFERROR(RANK(到期收益率!D234,到期收益率!$B234:$F234),"")</f>
        <v>1</v>
      </c>
      <c r="E234" s="8">
        <f>IFERROR(RANK(到期收益率!E234,到期收益率!$B234:$F234),"")</f>
        <v>4</v>
      </c>
      <c r="F234" s="8">
        <f>IFERROR(RANK(到期收益率!F234,到期收益率!$B234:$F234),"")</f>
        <v>3</v>
      </c>
    </row>
    <row r="235" spans="1:6" x14ac:dyDescent="0.15">
      <c r="A235" s="1">
        <v>42622</v>
      </c>
      <c r="B235" s="8">
        <f>IFERROR(RANK(到期收益率!B235,到期收益率!$B235:$F235),"")</f>
        <v>2</v>
      </c>
      <c r="C235" s="8">
        <f>IFERROR(RANK(到期收益率!C235,到期收益率!$B235:$F235),"")</f>
        <v>5</v>
      </c>
      <c r="D235" s="8">
        <f>IFERROR(RANK(到期收益率!D235,到期收益率!$B235:$F235),"")</f>
        <v>1</v>
      </c>
      <c r="E235" s="8">
        <f>IFERROR(RANK(到期收益率!E235,到期收益率!$B235:$F235),"")</f>
        <v>4</v>
      </c>
      <c r="F235" s="8">
        <f>IFERROR(RANK(到期收益率!F235,到期收益率!$B235:$F235),"")</f>
        <v>3</v>
      </c>
    </row>
    <row r="236" spans="1:6" x14ac:dyDescent="0.15">
      <c r="A236" s="1">
        <v>42625</v>
      </c>
      <c r="B236" s="8">
        <f>IFERROR(RANK(到期收益率!B236,到期收益率!$B236:$F236),"")</f>
        <v>2</v>
      </c>
      <c r="C236" s="8">
        <f>IFERROR(RANK(到期收益率!C236,到期收益率!$B236:$F236),"")</f>
        <v>5</v>
      </c>
      <c r="D236" s="8">
        <f>IFERROR(RANK(到期收益率!D236,到期收益率!$B236:$F236),"")</f>
        <v>1</v>
      </c>
      <c r="E236" s="8">
        <f>IFERROR(RANK(到期收益率!E236,到期收益率!$B236:$F236),"")</f>
        <v>4</v>
      </c>
      <c r="F236" s="8">
        <f>IFERROR(RANK(到期收益率!F236,到期收益率!$B236:$F236),"")</f>
        <v>3</v>
      </c>
    </row>
    <row r="237" spans="1:6" x14ac:dyDescent="0.15">
      <c r="A237" s="1">
        <v>42626</v>
      </c>
      <c r="B237" s="8">
        <f>IFERROR(RANK(到期收益率!B237,到期收益率!$B237:$F237),"")</f>
        <v>2</v>
      </c>
      <c r="C237" s="8">
        <f>IFERROR(RANK(到期收益率!C237,到期收益率!$B237:$F237),"")</f>
        <v>5</v>
      </c>
      <c r="D237" s="8">
        <f>IFERROR(RANK(到期收益率!D237,到期收益率!$B237:$F237),"")</f>
        <v>1</v>
      </c>
      <c r="E237" s="8">
        <f>IFERROR(RANK(到期收益率!E237,到期收益率!$B237:$F237),"")</f>
        <v>3</v>
      </c>
      <c r="F237" s="8">
        <f>IFERROR(RANK(到期收益率!F237,到期收益率!$B237:$F237),"")</f>
        <v>4</v>
      </c>
    </row>
    <row r="238" spans="1:6" x14ac:dyDescent="0.15">
      <c r="A238" s="1">
        <v>42627</v>
      </c>
      <c r="B238" s="8">
        <f>IFERROR(RANK(到期收益率!B238,到期收益率!$B238:$F238),"")</f>
        <v>2</v>
      </c>
      <c r="C238" s="8">
        <f>IFERROR(RANK(到期收益率!C238,到期收益率!$B238:$F238),"")</f>
        <v>5</v>
      </c>
      <c r="D238" s="8">
        <f>IFERROR(RANK(到期收益率!D238,到期收益率!$B238:$F238),"")</f>
        <v>1</v>
      </c>
      <c r="E238" s="8">
        <f>IFERROR(RANK(到期收益率!E238,到期收益率!$B238:$F238),"")</f>
        <v>4</v>
      </c>
      <c r="F238" s="8">
        <f>IFERROR(RANK(到期收益率!F238,到期收益率!$B238:$F238),"")</f>
        <v>3</v>
      </c>
    </row>
    <row r="239" spans="1:6" x14ac:dyDescent="0.15">
      <c r="A239" s="1">
        <v>42632</v>
      </c>
      <c r="B239" s="8">
        <f>IFERROR(RANK(到期收益率!B239,到期收益率!$B239:$F239),"")</f>
        <v>2</v>
      </c>
      <c r="C239" s="8">
        <f>IFERROR(RANK(到期收益率!C239,到期收益率!$B239:$F239),"")</f>
        <v>5</v>
      </c>
      <c r="D239" s="8">
        <f>IFERROR(RANK(到期收益率!D239,到期收益率!$B239:$F239),"")</f>
        <v>1</v>
      </c>
      <c r="E239" s="8">
        <f>IFERROR(RANK(到期收益率!E239,到期收益率!$B239:$F239),"")</f>
        <v>4</v>
      </c>
      <c r="F239" s="8">
        <f>IFERROR(RANK(到期收益率!F239,到期收益率!$B239:$F239),"")</f>
        <v>3</v>
      </c>
    </row>
    <row r="240" spans="1:6" x14ac:dyDescent="0.15">
      <c r="A240" s="1">
        <v>42633</v>
      </c>
      <c r="B240" s="8">
        <f>IFERROR(RANK(到期收益率!B240,到期收益率!$B240:$F240),"")</f>
        <v>2</v>
      </c>
      <c r="C240" s="8">
        <f>IFERROR(RANK(到期收益率!C240,到期收益率!$B240:$F240),"")</f>
        <v>5</v>
      </c>
      <c r="D240" s="8">
        <f>IFERROR(RANK(到期收益率!D240,到期收益率!$B240:$F240),"")</f>
        <v>1</v>
      </c>
      <c r="E240" s="8">
        <f>IFERROR(RANK(到期收益率!E240,到期收益率!$B240:$F240),"")</f>
        <v>4</v>
      </c>
      <c r="F240" s="8">
        <f>IFERROR(RANK(到期收益率!F240,到期收益率!$B240:$F240),"")</f>
        <v>3</v>
      </c>
    </row>
    <row r="241" spans="1:6" x14ac:dyDescent="0.15">
      <c r="A241" s="1">
        <v>42634</v>
      </c>
      <c r="B241" s="8">
        <f>IFERROR(RANK(到期收益率!B241,到期收益率!$B241:$F241),"")</f>
        <v>2</v>
      </c>
      <c r="C241" s="8">
        <f>IFERROR(RANK(到期收益率!C241,到期收益率!$B241:$F241),"")</f>
        <v>5</v>
      </c>
      <c r="D241" s="8">
        <f>IFERROR(RANK(到期收益率!D241,到期收益率!$B241:$F241),"")</f>
        <v>1</v>
      </c>
      <c r="E241" s="8">
        <f>IFERROR(RANK(到期收益率!E241,到期收益率!$B241:$F241),"")</f>
        <v>4</v>
      </c>
      <c r="F241" s="8">
        <f>IFERROR(RANK(到期收益率!F241,到期收益率!$B241:$F241),"")</f>
        <v>3</v>
      </c>
    </row>
    <row r="242" spans="1:6" x14ac:dyDescent="0.15">
      <c r="A242" s="1">
        <v>42635</v>
      </c>
      <c r="B242" s="8">
        <f>IFERROR(RANK(到期收益率!B242,到期收益率!$B242:$F242),"")</f>
        <v>2</v>
      </c>
      <c r="C242" s="8">
        <f>IFERROR(RANK(到期收益率!C242,到期收益率!$B242:$F242),"")</f>
        <v>5</v>
      </c>
      <c r="D242" s="8">
        <f>IFERROR(RANK(到期收益率!D242,到期收益率!$B242:$F242),"")</f>
        <v>1</v>
      </c>
      <c r="E242" s="8">
        <f>IFERROR(RANK(到期收益率!E242,到期收益率!$B242:$F242),"")</f>
        <v>4</v>
      </c>
      <c r="F242" s="8">
        <f>IFERROR(RANK(到期收益率!F242,到期收益率!$B242:$F242),"")</f>
        <v>3</v>
      </c>
    </row>
    <row r="243" spans="1:6" x14ac:dyDescent="0.15">
      <c r="A243" s="1">
        <v>42636</v>
      </c>
      <c r="B243" s="8">
        <f>IFERROR(RANK(到期收益率!B243,到期收益率!$B243:$F243),"")</f>
        <v>2</v>
      </c>
      <c r="C243" s="8">
        <f>IFERROR(RANK(到期收益率!C243,到期收益率!$B243:$F243),"")</f>
        <v>5</v>
      </c>
      <c r="D243" s="8">
        <f>IFERROR(RANK(到期收益率!D243,到期收益率!$B243:$F243),"")</f>
        <v>1</v>
      </c>
      <c r="E243" s="8">
        <f>IFERROR(RANK(到期收益率!E243,到期收益率!$B243:$F243),"")</f>
        <v>4</v>
      </c>
      <c r="F243" s="8">
        <f>IFERROR(RANK(到期收益率!F243,到期收益率!$B243:$F243),"")</f>
        <v>3</v>
      </c>
    </row>
    <row r="244" spans="1:6" x14ac:dyDescent="0.15">
      <c r="A244" s="1">
        <v>42639</v>
      </c>
      <c r="B244" s="8">
        <f>IFERROR(RANK(到期收益率!B244,到期收益率!$B244:$F244),"")</f>
        <v>2</v>
      </c>
      <c r="C244" s="8">
        <f>IFERROR(RANK(到期收益率!C244,到期收益率!$B244:$F244),"")</f>
        <v>5</v>
      </c>
      <c r="D244" s="8">
        <f>IFERROR(RANK(到期收益率!D244,到期收益率!$B244:$F244),"")</f>
        <v>1</v>
      </c>
      <c r="E244" s="8">
        <f>IFERROR(RANK(到期收益率!E244,到期收益率!$B244:$F244),"")</f>
        <v>4</v>
      </c>
      <c r="F244" s="8">
        <f>IFERROR(RANK(到期收益率!F244,到期收益率!$B244:$F244),"")</f>
        <v>3</v>
      </c>
    </row>
    <row r="245" spans="1:6" x14ac:dyDescent="0.15">
      <c r="A245" s="1">
        <v>42640</v>
      </c>
      <c r="B245" s="8">
        <f>IFERROR(RANK(到期收益率!B245,到期收益率!$B245:$F245),"")</f>
        <v>2</v>
      </c>
      <c r="C245" s="8">
        <f>IFERROR(RANK(到期收益率!C245,到期收益率!$B245:$F245),"")</f>
        <v>5</v>
      </c>
      <c r="D245" s="8">
        <f>IFERROR(RANK(到期收益率!D245,到期收益率!$B245:$F245),"")</f>
        <v>1</v>
      </c>
      <c r="E245" s="8">
        <f>IFERROR(RANK(到期收益率!E245,到期收益率!$B245:$F245),"")</f>
        <v>4</v>
      </c>
      <c r="F245" s="8">
        <f>IFERROR(RANK(到期收益率!F245,到期收益率!$B245:$F245),"")</f>
        <v>3</v>
      </c>
    </row>
    <row r="246" spans="1:6" x14ac:dyDescent="0.15">
      <c r="A246" s="1">
        <v>42641</v>
      </c>
      <c r="B246" s="8">
        <f>IFERROR(RANK(到期收益率!B246,到期收益率!$B246:$F246),"")</f>
        <v>2</v>
      </c>
      <c r="C246" s="8">
        <f>IFERROR(RANK(到期收益率!C246,到期收益率!$B246:$F246),"")</f>
        <v>5</v>
      </c>
      <c r="D246" s="8">
        <f>IFERROR(RANK(到期收益率!D246,到期收益率!$B246:$F246),"")</f>
        <v>1</v>
      </c>
      <c r="E246" s="8">
        <f>IFERROR(RANK(到期收益率!E246,到期收益率!$B246:$F246),"")</f>
        <v>4</v>
      </c>
      <c r="F246" s="8">
        <f>IFERROR(RANK(到期收益率!F246,到期收益率!$B246:$F246),"")</f>
        <v>3</v>
      </c>
    </row>
    <row r="247" spans="1:6" x14ac:dyDescent="0.15">
      <c r="A247" s="1">
        <v>42642</v>
      </c>
      <c r="B247" s="8">
        <f>IFERROR(RANK(到期收益率!B247,到期收益率!$B247:$F247),"")</f>
        <v>2</v>
      </c>
      <c r="C247" s="8">
        <f>IFERROR(RANK(到期收益率!C247,到期收益率!$B247:$F247),"")</f>
        <v>5</v>
      </c>
      <c r="D247" s="8">
        <f>IFERROR(RANK(到期收益率!D247,到期收益率!$B247:$F247),"")</f>
        <v>1</v>
      </c>
      <c r="E247" s="8">
        <f>IFERROR(RANK(到期收益率!E247,到期收益率!$B247:$F247),"")</f>
        <v>4</v>
      </c>
      <c r="F247" s="8">
        <f>IFERROR(RANK(到期收益率!F247,到期收益率!$B247:$F247),"")</f>
        <v>3</v>
      </c>
    </row>
    <row r="248" spans="1:6" x14ac:dyDescent="0.15">
      <c r="A248" s="1">
        <v>42643</v>
      </c>
      <c r="B248" s="8">
        <f>IFERROR(RANK(到期收益率!B248,到期收益率!$B248:$F248),"")</f>
        <v>2</v>
      </c>
      <c r="C248" s="8">
        <f>IFERROR(RANK(到期收益率!C248,到期收益率!$B248:$F248),"")</f>
        <v>5</v>
      </c>
      <c r="D248" s="8">
        <f>IFERROR(RANK(到期收益率!D248,到期收益率!$B248:$F248),"")</f>
        <v>1</v>
      </c>
      <c r="E248" s="8">
        <f>IFERROR(RANK(到期收益率!E248,到期收益率!$B248:$F248),"")</f>
        <v>4</v>
      </c>
      <c r="F248" s="8">
        <f>IFERROR(RANK(到期收益率!F248,到期收益率!$B248:$F248),"")</f>
        <v>3</v>
      </c>
    </row>
    <row r="249" spans="1:6" x14ac:dyDescent="0.15">
      <c r="A249" s="1">
        <v>42653</v>
      </c>
      <c r="B249" s="8">
        <f>IFERROR(RANK(到期收益率!B249,到期收益率!$B249:$F249),"")</f>
        <v>2</v>
      </c>
      <c r="C249" s="8">
        <f>IFERROR(RANK(到期收益率!C249,到期收益率!$B249:$F249),"")</f>
        <v>5</v>
      </c>
      <c r="D249" s="8">
        <f>IFERROR(RANK(到期收益率!D249,到期收益率!$B249:$F249),"")</f>
        <v>1</v>
      </c>
      <c r="E249" s="8">
        <f>IFERROR(RANK(到期收益率!E249,到期收益率!$B249:$F249),"")</f>
        <v>4</v>
      </c>
      <c r="F249" s="8">
        <f>IFERROR(RANK(到期收益率!F249,到期收益率!$B249:$F249),"")</f>
        <v>3</v>
      </c>
    </row>
    <row r="250" spans="1:6" x14ac:dyDescent="0.15">
      <c r="A250" s="1">
        <v>42654</v>
      </c>
      <c r="B250" s="8">
        <f>IFERROR(RANK(到期收益率!B250,到期收益率!$B250:$F250),"")</f>
        <v>2</v>
      </c>
      <c r="C250" s="8">
        <f>IFERROR(RANK(到期收益率!C250,到期收益率!$B250:$F250),"")</f>
        <v>5</v>
      </c>
      <c r="D250" s="8">
        <f>IFERROR(RANK(到期收益率!D250,到期收益率!$B250:$F250),"")</f>
        <v>1</v>
      </c>
      <c r="E250" s="8">
        <f>IFERROR(RANK(到期收益率!E250,到期收益率!$B250:$F250),"")</f>
        <v>4</v>
      </c>
      <c r="F250" s="8">
        <f>IFERROR(RANK(到期收益率!F250,到期收益率!$B250:$F250),"")</f>
        <v>3</v>
      </c>
    </row>
    <row r="251" spans="1:6" x14ac:dyDescent="0.15">
      <c r="A251" s="1">
        <v>42655</v>
      </c>
      <c r="B251" s="8">
        <f>IFERROR(RANK(到期收益率!B251,到期收益率!$B251:$F251),"")</f>
        <v>2</v>
      </c>
      <c r="C251" s="8">
        <f>IFERROR(RANK(到期收益率!C251,到期收益率!$B251:$F251),"")</f>
        <v>5</v>
      </c>
      <c r="D251" s="8">
        <f>IFERROR(RANK(到期收益率!D251,到期收益率!$B251:$F251),"")</f>
        <v>1</v>
      </c>
      <c r="E251" s="8">
        <f>IFERROR(RANK(到期收益率!E251,到期收益率!$B251:$F251),"")</f>
        <v>4</v>
      </c>
      <c r="F251" s="8">
        <f>IFERROR(RANK(到期收益率!F251,到期收益率!$B251:$F251),"")</f>
        <v>3</v>
      </c>
    </row>
    <row r="252" spans="1:6" x14ac:dyDescent="0.15">
      <c r="A252" s="1">
        <v>42656</v>
      </c>
      <c r="B252" s="8">
        <f>IFERROR(RANK(到期收益率!B252,到期收益率!$B252:$F252),"")</f>
        <v>2</v>
      </c>
      <c r="C252" s="8">
        <f>IFERROR(RANK(到期收益率!C252,到期收益率!$B252:$F252),"")</f>
        <v>5</v>
      </c>
      <c r="D252" s="8">
        <f>IFERROR(RANK(到期收益率!D252,到期收益率!$B252:$F252),"")</f>
        <v>1</v>
      </c>
      <c r="E252" s="8">
        <f>IFERROR(RANK(到期收益率!E252,到期收益率!$B252:$F252),"")</f>
        <v>4</v>
      </c>
      <c r="F252" s="8">
        <f>IFERROR(RANK(到期收益率!F252,到期收益率!$B252:$F252),"")</f>
        <v>3</v>
      </c>
    </row>
    <row r="253" spans="1:6" x14ac:dyDescent="0.15">
      <c r="A253" s="1">
        <v>42657</v>
      </c>
      <c r="B253" s="8">
        <f>IFERROR(RANK(到期收益率!B253,到期收益率!$B253:$F253),"")</f>
        <v>2</v>
      </c>
      <c r="C253" s="8">
        <f>IFERROR(RANK(到期收益率!C253,到期收益率!$B253:$F253),"")</f>
        <v>5</v>
      </c>
      <c r="D253" s="8">
        <f>IFERROR(RANK(到期收益率!D253,到期收益率!$B253:$F253),"")</f>
        <v>1</v>
      </c>
      <c r="E253" s="8">
        <f>IFERROR(RANK(到期收益率!E253,到期收益率!$B253:$F253),"")</f>
        <v>4</v>
      </c>
      <c r="F253" s="8">
        <f>IFERROR(RANK(到期收益率!F253,到期收益率!$B253:$F253),"")</f>
        <v>3</v>
      </c>
    </row>
    <row r="254" spans="1:6" x14ac:dyDescent="0.15">
      <c r="A254" s="1">
        <v>42660</v>
      </c>
      <c r="B254" s="8">
        <f>IFERROR(RANK(到期收益率!B254,到期收益率!$B254:$F254),"")</f>
        <v>1</v>
      </c>
      <c r="C254" s="8">
        <f>IFERROR(RANK(到期收益率!C254,到期收益率!$B254:$F254),"")</f>
        <v>5</v>
      </c>
      <c r="D254" s="8">
        <f>IFERROR(RANK(到期收益率!D254,到期收益率!$B254:$F254),"")</f>
        <v>2</v>
      </c>
      <c r="E254" s="8">
        <f>IFERROR(RANK(到期收益率!E254,到期收益率!$B254:$F254),"")</f>
        <v>4</v>
      </c>
      <c r="F254" s="8">
        <f>IFERROR(RANK(到期收益率!F254,到期收益率!$B254:$F254),"")</f>
        <v>3</v>
      </c>
    </row>
    <row r="255" spans="1:6" x14ac:dyDescent="0.15">
      <c r="A255" s="1">
        <v>42661</v>
      </c>
      <c r="B255" s="8">
        <f>IFERROR(RANK(到期收益率!B255,到期收益率!$B255:$F255),"")</f>
        <v>1</v>
      </c>
      <c r="C255" s="8">
        <f>IFERROR(RANK(到期收益率!C255,到期收益率!$B255:$F255),"")</f>
        <v>5</v>
      </c>
      <c r="D255" s="8">
        <f>IFERROR(RANK(到期收益率!D255,到期收益率!$B255:$F255),"")</f>
        <v>2</v>
      </c>
      <c r="E255" s="8">
        <f>IFERROR(RANK(到期收益率!E255,到期收益率!$B255:$F255),"")</f>
        <v>3</v>
      </c>
      <c r="F255" s="8">
        <f>IFERROR(RANK(到期收益率!F255,到期收益率!$B255:$F255),"")</f>
        <v>4</v>
      </c>
    </row>
    <row r="256" spans="1:6" x14ac:dyDescent="0.15">
      <c r="A256" s="1">
        <v>42662</v>
      </c>
      <c r="B256" s="8">
        <f>IFERROR(RANK(到期收益率!B256,到期收益率!$B256:$F256),"")</f>
        <v>1</v>
      </c>
      <c r="C256" s="8">
        <f>IFERROR(RANK(到期收益率!C256,到期收益率!$B256:$F256),"")</f>
        <v>5</v>
      </c>
      <c r="D256" s="8">
        <f>IFERROR(RANK(到期收益率!D256,到期收益率!$B256:$F256),"")</f>
        <v>2</v>
      </c>
      <c r="E256" s="8">
        <f>IFERROR(RANK(到期收益率!E256,到期收益率!$B256:$F256),"")</f>
        <v>3</v>
      </c>
      <c r="F256" s="8">
        <f>IFERROR(RANK(到期收益率!F256,到期收益率!$B256:$F256),"")</f>
        <v>4</v>
      </c>
    </row>
    <row r="257" spans="1:6" x14ac:dyDescent="0.15">
      <c r="A257" s="1">
        <v>42663</v>
      </c>
      <c r="B257" s="8">
        <f>IFERROR(RANK(到期收益率!B257,到期收益率!$B257:$F257),"")</f>
        <v>1</v>
      </c>
      <c r="C257" s="8">
        <f>IFERROR(RANK(到期收益率!C257,到期收益率!$B257:$F257),"")</f>
        <v>5</v>
      </c>
      <c r="D257" s="8">
        <f>IFERROR(RANK(到期收益率!D257,到期收益率!$B257:$F257),"")</f>
        <v>2</v>
      </c>
      <c r="E257" s="8">
        <f>IFERROR(RANK(到期收益率!E257,到期收益率!$B257:$F257),"")</f>
        <v>3</v>
      </c>
      <c r="F257" s="8">
        <f>IFERROR(RANK(到期收益率!F257,到期收益率!$B257:$F257),"")</f>
        <v>4</v>
      </c>
    </row>
    <row r="258" spans="1:6" x14ac:dyDescent="0.15">
      <c r="A258" s="1">
        <v>42664</v>
      </c>
      <c r="B258" s="8">
        <f>IFERROR(RANK(到期收益率!B258,到期收益率!$B258:$F258),"")</f>
        <v>1</v>
      </c>
      <c r="C258" s="8">
        <f>IFERROR(RANK(到期收益率!C258,到期收益率!$B258:$F258),"")</f>
        <v>5</v>
      </c>
      <c r="D258" s="8">
        <f>IFERROR(RANK(到期收益率!D258,到期收益率!$B258:$F258),"")</f>
        <v>2</v>
      </c>
      <c r="E258" s="8">
        <f>IFERROR(RANK(到期收益率!E258,到期收益率!$B258:$F258),"")</f>
        <v>3</v>
      </c>
      <c r="F258" s="8">
        <f>IFERROR(RANK(到期收益率!F258,到期收益率!$B258:$F258),"")</f>
        <v>4</v>
      </c>
    </row>
    <row r="259" spans="1:6" x14ac:dyDescent="0.15">
      <c r="A259" s="1">
        <v>42667</v>
      </c>
      <c r="B259" s="8">
        <f>IFERROR(RANK(到期收益率!B259,到期收益率!$B259:$F259),"")</f>
        <v>1</v>
      </c>
      <c r="C259" s="8">
        <f>IFERROR(RANK(到期收益率!C259,到期收益率!$B259:$F259),"")</f>
        <v>3</v>
      </c>
      <c r="D259" s="8">
        <f>IFERROR(RANK(到期收益率!D259,到期收益率!$B259:$F259),"")</f>
        <v>4</v>
      </c>
      <c r="E259" s="8">
        <f>IFERROR(RANK(到期收益率!E259,到期收益率!$B259:$F259),"")</f>
        <v>2</v>
      </c>
      <c r="F259" s="8">
        <f>IFERROR(RANK(到期收益率!F259,到期收益率!$B259:$F259),"")</f>
        <v>5</v>
      </c>
    </row>
    <row r="260" spans="1:6" x14ac:dyDescent="0.15">
      <c r="A260" s="1">
        <v>42668</v>
      </c>
      <c r="B260" s="8">
        <f>IFERROR(RANK(到期收益率!B260,到期收益率!$B260:$F260),"")</f>
        <v>1</v>
      </c>
      <c r="C260" s="8">
        <f>IFERROR(RANK(到期收益率!C260,到期收益率!$B260:$F260),"")</f>
        <v>5</v>
      </c>
      <c r="D260" s="8">
        <f>IFERROR(RANK(到期收益率!D260,到期收益率!$B260:$F260),"")</f>
        <v>2</v>
      </c>
      <c r="E260" s="8">
        <f>IFERROR(RANK(到期收益率!E260,到期收益率!$B260:$F260),"")</f>
        <v>3</v>
      </c>
      <c r="F260" s="8">
        <f>IFERROR(RANK(到期收益率!F260,到期收益率!$B260:$F260),"")</f>
        <v>4</v>
      </c>
    </row>
    <row r="261" spans="1:6" x14ac:dyDescent="0.15">
      <c r="A261" s="1">
        <v>42669</v>
      </c>
      <c r="B261" s="8">
        <f>IFERROR(RANK(到期收益率!B261,到期收益率!$B261:$F261),"")</f>
        <v>1</v>
      </c>
      <c r="C261" s="8">
        <f>IFERROR(RANK(到期收益率!C261,到期收益率!$B261:$F261),"")</f>
        <v>5</v>
      </c>
      <c r="D261" s="8">
        <f>IFERROR(RANK(到期收益率!D261,到期收益率!$B261:$F261),"")</f>
        <v>2</v>
      </c>
      <c r="E261" s="8">
        <f>IFERROR(RANK(到期收益率!E261,到期收益率!$B261:$F261),"")</f>
        <v>4</v>
      </c>
      <c r="F261" s="8">
        <f>IFERROR(RANK(到期收益率!F261,到期收益率!$B261:$F261),"")</f>
        <v>3</v>
      </c>
    </row>
    <row r="262" spans="1:6" x14ac:dyDescent="0.15">
      <c r="A262" s="1">
        <v>42670</v>
      </c>
      <c r="B262" s="8">
        <f>IFERROR(RANK(到期收益率!B262,到期收益率!$B262:$F262),"")</f>
        <v>1</v>
      </c>
      <c r="C262" s="8">
        <f>IFERROR(RANK(到期收益率!C262,到期收益率!$B262:$F262),"")</f>
        <v>5</v>
      </c>
      <c r="D262" s="8">
        <f>IFERROR(RANK(到期收益率!D262,到期收益率!$B262:$F262),"")</f>
        <v>2</v>
      </c>
      <c r="E262" s="8">
        <f>IFERROR(RANK(到期收益率!E262,到期收益率!$B262:$F262),"")</f>
        <v>4</v>
      </c>
      <c r="F262" s="8">
        <f>IFERROR(RANK(到期收益率!F262,到期收益率!$B262:$F262),"")</f>
        <v>3</v>
      </c>
    </row>
    <row r="263" spans="1:6" x14ac:dyDescent="0.15">
      <c r="A263" s="1">
        <v>42671</v>
      </c>
      <c r="B263" s="8">
        <f>IFERROR(RANK(到期收益率!B263,到期收益率!$B263:$F263),"")</f>
        <v>1</v>
      </c>
      <c r="C263" s="8">
        <f>IFERROR(RANK(到期收益率!C263,到期收益率!$B263:$F263),"")</f>
        <v>3</v>
      </c>
      <c r="D263" s="8">
        <f>IFERROR(RANK(到期收益率!D263,到期收益率!$B263:$F263),"")</f>
        <v>2</v>
      </c>
      <c r="E263" s="8">
        <f>IFERROR(RANK(到期收益率!E263,到期收益率!$B263:$F263),"")</f>
        <v>5</v>
      </c>
      <c r="F263" s="8">
        <f>IFERROR(RANK(到期收益率!F263,到期收益率!$B263:$F263),"")</f>
        <v>4</v>
      </c>
    </row>
    <row r="264" spans="1:6" x14ac:dyDescent="0.15">
      <c r="A264" s="1">
        <v>42674</v>
      </c>
      <c r="B264" s="8">
        <f>IFERROR(RANK(到期收益率!B264,到期收益率!$B264:$F264),"")</f>
        <v>1</v>
      </c>
      <c r="C264" s="8">
        <f>IFERROR(RANK(到期收益率!C264,到期收益率!$B264:$F264),"")</f>
        <v>3</v>
      </c>
      <c r="D264" s="8">
        <f>IFERROR(RANK(到期收益率!D264,到期收益率!$B264:$F264),"")</f>
        <v>2</v>
      </c>
      <c r="E264" s="8">
        <f>IFERROR(RANK(到期收益率!E264,到期收益率!$B264:$F264),"")</f>
        <v>4</v>
      </c>
      <c r="F264" s="8">
        <f>IFERROR(RANK(到期收益率!F264,到期收益率!$B264:$F264),"")</f>
        <v>5</v>
      </c>
    </row>
    <row r="265" spans="1:6" x14ac:dyDescent="0.15">
      <c r="A265" s="1">
        <v>42675</v>
      </c>
      <c r="B265" s="8">
        <f>IFERROR(RANK(到期收益率!B265,到期收益率!$B265:$F265),"")</f>
        <v>1</v>
      </c>
      <c r="C265" s="8">
        <f>IFERROR(RANK(到期收益率!C265,到期收益率!$B265:$F265),"")</f>
        <v>3</v>
      </c>
      <c r="D265" s="8">
        <f>IFERROR(RANK(到期收益率!D265,到期收益率!$B265:$F265),"")</f>
        <v>2</v>
      </c>
      <c r="E265" s="8">
        <f>IFERROR(RANK(到期收益率!E265,到期收益率!$B265:$F265),"")</f>
        <v>4</v>
      </c>
      <c r="F265" s="8">
        <f>IFERROR(RANK(到期收益率!F265,到期收益率!$B265:$F265),"")</f>
        <v>5</v>
      </c>
    </row>
    <row r="266" spans="1:6" x14ac:dyDescent="0.15">
      <c r="A266" s="1">
        <v>42676</v>
      </c>
      <c r="B266" s="8">
        <f>IFERROR(RANK(到期收益率!B266,到期收益率!$B266:$F266),"")</f>
        <v>1</v>
      </c>
      <c r="C266" s="8">
        <f>IFERROR(RANK(到期收益率!C266,到期收益率!$B266:$F266),"")</f>
        <v>3</v>
      </c>
      <c r="D266" s="8">
        <f>IFERROR(RANK(到期收益率!D266,到期收益率!$B266:$F266),"")</f>
        <v>2</v>
      </c>
      <c r="E266" s="8">
        <f>IFERROR(RANK(到期收益率!E266,到期收益率!$B266:$F266),"")</f>
        <v>5</v>
      </c>
      <c r="F266" s="8">
        <f>IFERROR(RANK(到期收益率!F266,到期收益率!$B266:$F266),"")</f>
        <v>4</v>
      </c>
    </row>
    <row r="267" spans="1:6" x14ac:dyDescent="0.15">
      <c r="A267" s="1">
        <v>42677</v>
      </c>
      <c r="B267" s="8">
        <f>IFERROR(RANK(到期收益率!B267,到期收益率!$B267:$F267),"")</f>
        <v>1</v>
      </c>
      <c r="C267" s="8">
        <f>IFERROR(RANK(到期收益率!C267,到期收益率!$B267:$F267),"")</f>
        <v>3</v>
      </c>
      <c r="D267" s="8">
        <f>IFERROR(RANK(到期收益率!D267,到期收益率!$B267:$F267),"")</f>
        <v>2</v>
      </c>
      <c r="E267" s="8">
        <f>IFERROR(RANK(到期收益率!E267,到期收益率!$B267:$F267),"")</f>
        <v>4</v>
      </c>
      <c r="F267" s="8">
        <f>IFERROR(RANK(到期收益率!F267,到期收益率!$B267:$F267),"")</f>
        <v>5</v>
      </c>
    </row>
    <row r="268" spans="1:6" x14ac:dyDescent="0.15">
      <c r="A268" s="1">
        <v>42678</v>
      </c>
      <c r="B268" s="8">
        <f>IFERROR(RANK(到期收益率!B268,到期收益率!$B268:$F268),"")</f>
        <v>1</v>
      </c>
      <c r="C268" s="8">
        <f>IFERROR(RANK(到期收益率!C268,到期收益率!$B268:$F268),"")</f>
        <v>3</v>
      </c>
      <c r="D268" s="8">
        <f>IFERROR(RANK(到期收益率!D268,到期收益率!$B268:$F268),"")</f>
        <v>2</v>
      </c>
      <c r="E268" s="8">
        <f>IFERROR(RANK(到期收益率!E268,到期收益率!$B268:$F268),"")</f>
        <v>4</v>
      </c>
      <c r="F268" s="8">
        <f>IFERROR(RANK(到期收益率!F268,到期收益率!$B268:$F268),"")</f>
        <v>5</v>
      </c>
    </row>
    <row r="269" spans="1:6" x14ac:dyDescent="0.15">
      <c r="A269" s="1">
        <v>42681</v>
      </c>
      <c r="B269" s="8">
        <f>IFERROR(RANK(到期收益率!B269,到期收益率!$B269:$F269),"")</f>
        <v>1</v>
      </c>
      <c r="C269" s="8">
        <f>IFERROR(RANK(到期收益率!C269,到期收益率!$B269:$F269),"")</f>
        <v>3</v>
      </c>
      <c r="D269" s="8">
        <f>IFERROR(RANK(到期收益率!D269,到期收益率!$B269:$F269),"")</f>
        <v>2</v>
      </c>
      <c r="E269" s="8">
        <f>IFERROR(RANK(到期收益率!E269,到期收益率!$B269:$F269),"")</f>
        <v>4</v>
      </c>
      <c r="F269" s="8">
        <f>IFERROR(RANK(到期收益率!F269,到期收益率!$B269:$F269),"")</f>
        <v>5</v>
      </c>
    </row>
    <row r="270" spans="1:6" x14ac:dyDescent="0.15">
      <c r="A270" s="1">
        <v>42682</v>
      </c>
      <c r="B270" s="8">
        <f>IFERROR(RANK(到期收益率!B270,到期收益率!$B270:$F270),"")</f>
        <v>1</v>
      </c>
      <c r="C270" s="8">
        <f>IFERROR(RANK(到期收益率!C270,到期收益率!$B270:$F270),"")</f>
        <v>3</v>
      </c>
      <c r="D270" s="8">
        <f>IFERROR(RANK(到期收益率!D270,到期收益率!$B270:$F270),"")</f>
        <v>2</v>
      </c>
      <c r="E270" s="8">
        <f>IFERROR(RANK(到期收益率!E270,到期收益率!$B270:$F270),"")</f>
        <v>4</v>
      </c>
      <c r="F270" s="8">
        <f>IFERROR(RANK(到期收益率!F270,到期收益率!$B270:$F270),"")</f>
        <v>5</v>
      </c>
    </row>
    <row r="271" spans="1:6" x14ac:dyDescent="0.15">
      <c r="A271" s="1">
        <v>42683</v>
      </c>
      <c r="B271" s="8">
        <f>IFERROR(RANK(到期收益率!B271,到期收益率!$B271:$F271),"")</f>
        <v>1</v>
      </c>
      <c r="C271" s="8">
        <f>IFERROR(RANK(到期收益率!C271,到期收益率!$B271:$F271),"")</f>
        <v>3</v>
      </c>
      <c r="D271" s="8">
        <f>IFERROR(RANK(到期收益率!D271,到期收益率!$B271:$F271),"")</f>
        <v>2</v>
      </c>
      <c r="E271" s="8">
        <f>IFERROR(RANK(到期收益率!E271,到期收益率!$B271:$F271),"")</f>
        <v>4</v>
      </c>
      <c r="F271" s="8">
        <f>IFERROR(RANK(到期收益率!F271,到期收益率!$B271:$F271),"")</f>
        <v>5</v>
      </c>
    </row>
    <row r="272" spans="1:6" x14ac:dyDescent="0.15">
      <c r="A272" s="1">
        <v>42684</v>
      </c>
      <c r="B272" s="8">
        <f>IFERROR(RANK(到期收益率!B272,到期收益率!$B272:$F272),"")</f>
        <v>1</v>
      </c>
      <c r="C272" s="8">
        <f>IFERROR(RANK(到期收益率!C272,到期收益率!$B272:$F272),"")</f>
        <v>3</v>
      </c>
      <c r="D272" s="8">
        <f>IFERROR(RANK(到期收益率!D272,到期收益率!$B272:$F272),"")</f>
        <v>2</v>
      </c>
      <c r="E272" s="8">
        <f>IFERROR(RANK(到期收益率!E272,到期收益率!$B272:$F272),"")</f>
        <v>4</v>
      </c>
      <c r="F272" s="8">
        <f>IFERROR(RANK(到期收益率!F272,到期收益率!$B272:$F272),"")</f>
        <v>5</v>
      </c>
    </row>
    <row r="273" spans="1:6" x14ac:dyDescent="0.15">
      <c r="A273" s="1">
        <v>42685</v>
      </c>
      <c r="B273" s="8">
        <f>IFERROR(RANK(到期收益率!B273,到期收益率!$B273:$F273),"")</f>
        <v>1</v>
      </c>
      <c r="C273" s="8">
        <f>IFERROR(RANK(到期收益率!C273,到期收益率!$B273:$F273),"")</f>
        <v>3</v>
      </c>
      <c r="D273" s="8">
        <f>IFERROR(RANK(到期收益率!D273,到期收益率!$B273:$F273),"")</f>
        <v>2</v>
      </c>
      <c r="E273" s="8">
        <f>IFERROR(RANK(到期收益率!E273,到期收益率!$B273:$F273),"")</f>
        <v>4</v>
      </c>
      <c r="F273" s="8">
        <f>IFERROR(RANK(到期收益率!F273,到期收益率!$B273:$F273),"")</f>
        <v>5</v>
      </c>
    </row>
    <row r="274" spans="1:6" x14ac:dyDescent="0.15">
      <c r="A274" s="1">
        <v>42688</v>
      </c>
      <c r="B274" s="8">
        <f>IFERROR(RANK(到期收益率!B274,到期收益率!$B274:$F274),"")</f>
        <v>1</v>
      </c>
      <c r="C274" s="8">
        <f>IFERROR(RANK(到期收益率!C274,到期收益率!$B274:$F274),"")</f>
        <v>3</v>
      </c>
      <c r="D274" s="8">
        <f>IFERROR(RANK(到期收益率!D274,到期收益率!$B274:$F274),"")</f>
        <v>2</v>
      </c>
      <c r="E274" s="8">
        <f>IFERROR(RANK(到期收益率!E274,到期收益率!$B274:$F274),"")</f>
        <v>4</v>
      </c>
      <c r="F274" s="8">
        <f>IFERROR(RANK(到期收益率!F274,到期收益率!$B274:$F274),"")</f>
        <v>5</v>
      </c>
    </row>
    <row r="275" spans="1:6" x14ac:dyDescent="0.15">
      <c r="A275" s="1">
        <v>42689</v>
      </c>
      <c r="B275" s="8">
        <f>IFERROR(RANK(到期收益率!B275,到期收益率!$B275:$F275),"")</f>
        <v>1</v>
      </c>
      <c r="C275" s="8">
        <f>IFERROR(RANK(到期收益率!C275,到期收益率!$B275:$F275),"")</f>
        <v>3</v>
      </c>
      <c r="D275" s="8">
        <f>IFERROR(RANK(到期收益率!D275,到期收益率!$B275:$F275),"")</f>
        <v>2</v>
      </c>
      <c r="E275" s="8">
        <f>IFERROR(RANK(到期收益率!E275,到期收益率!$B275:$F275),"")</f>
        <v>4</v>
      </c>
      <c r="F275" s="8">
        <f>IFERROR(RANK(到期收益率!F275,到期收益率!$B275:$F275),"")</f>
        <v>5</v>
      </c>
    </row>
    <row r="276" spans="1:6" x14ac:dyDescent="0.15">
      <c r="A276" s="1">
        <v>42690</v>
      </c>
      <c r="B276" s="8">
        <f>IFERROR(RANK(到期收益率!B276,到期收益率!$B276:$F276),"")</f>
        <v>1</v>
      </c>
      <c r="C276" s="8">
        <f>IFERROR(RANK(到期收益率!C276,到期收益率!$B276:$F276),"")</f>
        <v>3</v>
      </c>
      <c r="D276" s="8">
        <f>IFERROR(RANK(到期收益率!D276,到期收益率!$B276:$F276),"")</f>
        <v>2</v>
      </c>
      <c r="E276" s="8">
        <f>IFERROR(RANK(到期收益率!E276,到期收益率!$B276:$F276),"")</f>
        <v>4</v>
      </c>
      <c r="F276" s="8">
        <f>IFERROR(RANK(到期收益率!F276,到期收益率!$B276:$F276),"")</f>
        <v>5</v>
      </c>
    </row>
    <row r="277" spans="1:6" x14ac:dyDescent="0.15">
      <c r="A277" s="1">
        <v>42691</v>
      </c>
      <c r="B277" s="8">
        <f>IFERROR(RANK(到期收益率!B277,到期收益率!$B277:$F277),"")</f>
        <v>1</v>
      </c>
      <c r="C277" s="8">
        <f>IFERROR(RANK(到期收益率!C277,到期收益率!$B277:$F277),"")</f>
        <v>3</v>
      </c>
      <c r="D277" s="8">
        <f>IFERROR(RANK(到期收益率!D277,到期收益率!$B277:$F277),"")</f>
        <v>2</v>
      </c>
      <c r="E277" s="8">
        <f>IFERROR(RANK(到期收益率!E277,到期收益率!$B277:$F277),"")</f>
        <v>4</v>
      </c>
      <c r="F277" s="8">
        <f>IFERROR(RANK(到期收益率!F277,到期收益率!$B277:$F277),"")</f>
        <v>5</v>
      </c>
    </row>
    <row r="278" spans="1:6" x14ac:dyDescent="0.15">
      <c r="A278" s="1">
        <v>42692</v>
      </c>
      <c r="B278" s="8">
        <f>IFERROR(RANK(到期收益率!B278,到期收益率!$B278:$F278),"")</f>
        <v>1</v>
      </c>
      <c r="C278" s="8">
        <f>IFERROR(RANK(到期收益率!C278,到期收益率!$B278:$F278),"")</f>
        <v>3</v>
      </c>
      <c r="D278" s="8">
        <f>IFERROR(RANK(到期收益率!D278,到期收益率!$B278:$F278),"")</f>
        <v>2</v>
      </c>
      <c r="E278" s="8">
        <f>IFERROR(RANK(到期收益率!E278,到期收益率!$B278:$F278),"")</f>
        <v>4</v>
      </c>
      <c r="F278" s="8">
        <f>IFERROR(RANK(到期收益率!F278,到期收益率!$B278:$F278),"")</f>
        <v>5</v>
      </c>
    </row>
    <row r="279" spans="1:6" x14ac:dyDescent="0.15">
      <c r="A279" s="1">
        <v>42695</v>
      </c>
      <c r="B279" s="8">
        <f>IFERROR(RANK(到期收益率!B279,到期收益率!$B279:$F279),"")</f>
        <v>1</v>
      </c>
      <c r="C279" s="8">
        <f>IFERROR(RANK(到期收益率!C279,到期收益率!$B279:$F279),"")</f>
        <v>3</v>
      </c>
      <c r="D279" s="8">
        <f>IFERROR(RANK(到期收益率!D279,到期收益率!$B279:$F279),"")</f>
        <v>2</v>
      </c>
      <c r="E279" s="8">
        <f>IFERROR(RANK(到期收益率!E279,到期收益率!$B279:$F279),"")</f>
        <v>4</v>
      </c>
      <c r="F279" s="8">
        <f>IFERROR(RANK(到期收益率!F279,到期收益率!$B279:$F279),"")</f>
        <v>5</v>
      </c>
    </row>
    <row r="280" spans="1:6" x14ac:dyDescent="0.15">
      <c r="A280" s="1">
        <v>42696</v>
      </c>
      <c r="B280" s="8">
        <f>IFERROR(RANK(到期收益率!B280,到期收益率!$B280:$F280),"")</f>
        <v>1</v>
      </c>
      <c r="C280" s="8">
        <f>IFERROR(RANK(到期收益率!C280,到期收益率!$B280:$F280),"")</f>
        <v>3</v>
      </c>
      <c r="D280" s="8">
        <f>IFERROR(RANK(到期收益率!D280,到期收益率!$B280:$F280),"")</f>
        <v>2</v>
      </c>
      <c r="E280" s="8">
        <f>IFERROR(RANK(到期收益率!E280,到期收益率!$B280:$F280),"")</f>
        <v>4</v>
      </c>
      <c r="F280" s="8">
        <f>IFERROR(RANK(到期收益率!F280,到期收益率!$B280:$F280),"")</f>
        <v>5</v>
      </c>
    </row>
    <row r="281" spans="1:6" x14ac:dyDescent="0.15">
      <c r="A281" s="1">
        <v>42697</v>
      </c>
      <c r="B281" s="8">
        <f>IFERROR(RANK(到期收益率!B281,到期收益率!$B281:$F281),"")</f>
        <v>1</v>
      </c>
      <c r="C281" s="8">
        <f>IFERROR(RANK(到期收益率!C281,到期收益率!$B281:$F281),"")</f>
        <v>3</v>
      </c>
      <c r="D281" s="8">
        <f>IFERROR(RANK(到期收益率!D281,到期收益率!$B281:$F281),"")</f>
        <v>2</v>
      </c>
      <c r="E281" s="8">
        <f>IFERROR(RANK(到期收益率!E281,到期收益率!$B281:$F281),"")</f>
        <v>4</v>
      </c>
      <c r="F281" s="8">
        <f>IFERROR(RANK(到期收益率!F281,到期收益率!$B281:$F281),"")</f>
        <v>5</v>
      </c>
    </row>
    <row r="282" spans="1:6" x14ac:dyDescent="0.15">
      <c r="A282" s="1">
        <v>42698</v>
      </c>
      <c r="B282" s="8">
        <f>IFERROR(RANK(到期收益率!B282,到期收益率!$B282:$F282),"")</f>
        <v>1</v>
      </c>
      <c r="C282" s="8">
        <f>IFERROR(RANK(到期收益率!C282,到期收益率!$B282:$F282),"")</f>
        <v>2</v>
      </c>
      <c r="D282" s="8">
        <f>IFERROR(RANK(到期收益率!D282,到期收益率!$B282:$F282),"")</f>
        <v>3</v>
      </c>
      <c r="E282" s="8">
        <f>IFERROR(RANK(到期收益率!E282,到期收益率!$B282:$F282),"")</f>
        <v>4</v>
      </c>
      <c r="F282" s="8">
        <f>IFERROR(RANK(到期收益率!F282,到期收益率!$B282:$F282),"")</f>
        <v>5</v>
      </c>
    </row>
    <row r="283" spans="1:6" x14ac:dyDescent="0.15">
      <c r="A283" s="1">
        <v>42699</v>
      </c>
      <c r="B283" s="8">
        <f>IFERROR(RANK(到期收益率!B283,到期收益率!$B283:$F283),"")</f>
        <v>1</v>
      </c>
      <c r="C283" s="8">
        <f>IFERROR(RANK(到期收益率!C283,到期收益率!$B283:$F283),"")</f>
        <v>3</v>
      </c>
      <c r="D283" s="8">
        <f>IFERROR(RANK(到期收益率!D283,到期收益率!$B283:$F283),"")</f>
        <v>2</v>
      </c>
      <c r="E283" s="8">
        <f>IFERROR(RANK(到期收益率!E283,到期收益率!$B283:$F283),"")</f>
        <v>4</v>
      </c>
      <c r="F283" s="8">
        <f>IFERROR(RANK(到期收益率!F283,到期收益率!$B283:$F283),"")</f>
        <v>5</v>
      </c>
    </row>
    <row r="284" spans="1:6" x14ac:dyDescent="0.15">
      <c r="A284" s="1">
        <v>42702</v>
      </c>
      <c r="B284" s="8">
        <f>IFERROR(RANK(到期收益率!B284,到期收益率!$B284:$F284),"")</f>
        <v>1</v>
      </c>
      <c r="C284" s="8">
        <f>IFERROR(RANK(到期收益率!C284,到期收益率!$B284:$F284),"")</f>
        <v>3</v>
      </c>
      <c r="D284" s="8">
        <f>IFERROR(RANK(到期收益率!D284,到期收益率!$B284:$F284),"")</f>
        <v>2</v>
      </c>
      <c r="E284" s="8">
        <f>IFERROR(RANK(到期收益率!E284,到期收益率!$B284:$F284),"")</f>
        <v>5</v>
      </c>
      <c r="F284" s="8">
        <f>IFERROR(RANK(到期收益率!F284,到期收益率!$B284:$F284),"")</f>
        <v>4</v>
      </c>
    </row>
    <row r="285" spans="1:6" x14ac:dyDescent="0.15">
      <c r="A285" s="1">
        <v>42703</v>
      </c>
      <c r="B285" s="8">
        <f>IFERROR(RANK(到期收益率!B285,到期收益率!$B285:$F285),"")</f>
        <v>1</v>
      </c>
      <c r="C285" s="8">
        <f>IFERROR(RANK(到期收益率!C285,到期收益率!$B285:$F285),"")</f>
        <v>2</v>
      </c>
      <c r="D285" s="8">
        <f>IFERROR(RANK(到期收益率!D285,到期收益率!$B285:$F285),"")</f>
        <v>3</v>
      </c>
      <c r="E285" s="8">
        <f>IFERROR(RANK(到期收益率!E285,到期收益率!$B285:$F285),"")</f>
        <v>4</v>
      </c>
      <c r="F285" s="8">
        <f>IFERROR(RANK(到期收益率!F285,到期收益率!$B285:$F285),"")</f>
        <v>5</v>
      </c>
    </row>
    <row r="286" spans="1:6" x14ac:dyDescent="0.15">
      <c r="A286" s="1">
        <v>42704</v>
      </c>
      <c r="B286" s="8">
        <f>IFERROR(RANK(到期收益率!B286,到期收益率!$B286:$F286),"")</f>
        <v>1</v>
      </c>
      <c r="C286" s="8">
        <f>IFERROR(RANK(到期收益率!C286,到期收益率!$B286:$F286),"")</f>
        <v>3</v>
      </c>
      <c r="D286" s="8">
        <f>IFERROR(RANK(到期收益率!D286,到期收益率!$B286:$F286),"")</f>
        <v>2</v>
      </c>
      <c r="E286" s="8">
        <f>IFERROR(RANK(到期收益率!E286,到期收益率!$B286:$F286),"")</f>
        <v>4</v>
      </c>
      <c r="F286" s="8">
        <f>IFERROR(RANK(到期收益率!F286,到期收益率!$B286:$F286),"")</f>
        <v>5</v>
      </c>
    </row>
    <row r="287" spans="1:6" x14ac:dyDescent="0.15">
      <c r="A287" s="1">
        <v>42705</v>
      </c>
      <c r="B287" s="8">
        <f>IFERROR(RANK(到期收益率!B287,到期收益率!$B287:$F287),"")</f>
        <v>1</v>
      </c>
      <c r="C287" s="8">
        <f>IFERROR(RANK(到期收益率!C287,到期收益率!$B287:$F287),"")</f>
        <v>3</v>
      </c>
      <c r="D287" s="8">
        <f>IFERROR(RANK(到期收益率!D287,到期收益率!$B287:$F287),"")</f>
        <v>2</v>
      </c>
      <c r="E287" s="8">
        <f>IFERROR(RANK(到期收益率!E287,到期收益率!$B287:$F287),"")</f>
        <v>4</v>
      </c>
      <c r="F287" s="8">
        <f>IFERROR(RANK(到期收益率!F287,到期收益率!$B287:$F287),"")</f>
        <v>5</v>
      </c>
    </row>
    <row r="288" spans="1:6" x14ac:dyDescent="0.15">
      <c r="A288" s="1">
        <v>42706</v>
      </c>
      <c r="B288" s="8">
        <f>IFERROR(RANK(到期收益率!B288,到期收益率!$B288:$F288),"")</f>
        <v>1</v>
      </c>
      <c r="C288" s="8">
        <f>IFERROR(RANK(到期收益率!C288,到期收益率!$B288:$F288),"")</f>
        <v>3</v>
      </c>
      <c r="D288" s="8">
        <f>IFERROR(RANK(到期收益率!D288,到期收益率!$B288:$F288),"")</f>
        <v>2</v>
      </c>
      <c r="E288" s="8">
        <f>IFERROR(RANK(到期收益率!E288,到期收益率!$B288:$F288),"")</f>
        <v>4</v>
      </c>
      <c r="F288" s="8">
        <f>IFERROR(RANK(到期收益率!F288,到期收益率!$B288:$F288),"")</f>
        <v>5</v>
      </c>
    </row>
    <row r="289" spans="1:6" x14ac:dyDescent="0.15">
      <c r="A289" s="1">
        <v>42709</v>
      </c>
      <c r="B289" s="8">
        <f>IFERROR(RANK(到期收益率!B289,到期收益率!$B289:$F289),"")</f>
        <v>1</v>
      </c>
      <c r="C289" s="8">
        <f>IFERROR(RANK(到期收益率!C289,到期收益率!$B289:$F289),"")</f>
        <v>3</v>
      </c>
      <c r="D289" s="8">
        <f>IFERROR(RANK(到期收益率!D289,到期收益率!$B289:$F289),"")</f>
        <v>2</v>
      </c>
      <c r="E289" s="8">
        <f>IFERROR(RANK(到期收益率!E289,到期收益率!$B289:$F289),"")</f>
        <v>4</v>
      </c>
      <c r="F289" s="8">
        <f>IFERROR(RANK(到期收益率!F289,到期收益率!$B289:$F289),"")</f>
        <v>5</v>
      </c>
    </row>
    <row r="290" spans="1:6" x14ac:dyDescent="0.15">
      <c r="A290" s="1">
        <v>42710</v>
      </c>
      <c r="B290" s="8">
        <f>IFERROR(RANK(到期收益率!B290,到期收益率!$B290:$F290),"")</f>
        <v>1</v>
      </c>
      <c r="C290" s="8">
        <f>IFERROR(RANK(到期收益率!C290,到期收益率!$B290:$F290),"")</f>
        <v>3</v>
      </c>
      <c r="D290" s="8">
        <f>IFERROR(RANK(到期收益率!D290,到期收益率!$B290:$F290),"")</f>
        <v>2</v>
      </c>
      <c r="E290" s="8">
        <f>IFERROR(RANK(到期收益率!E290,到期收益率!$B290:$F290),"")</f>
        <v>4</v>
      </c>
      <c r="F290" s="8">
        <f>IFERROR(RANK(到期收益率!F290,到期收益率!$B290:$F290),"")</f>
        <v>5</v>
      </c>
    </row>
    <row r="291" spans="1:6" x14ac:dyDescent="0.15">
      <c r="A291" s="1">
        <v>42711</v>
      </c>
      <c r="B291" s="8">
        <f>IFERROR(RANK(到期收益率!B291,到期收益率!$B291:$F291),"")</f>
        <v>1</v>
      </c>
      <c r="C291" s="8">
        <f>IFERROR(RANK(到期收益率!C291,到期收益率!$B291:$F291),"")</f>
        <v>3</v>
      </c>
      <c r="D291" s="8">
        <f>IFERROR(RANK(到期收益率!D291,到期收益率!$B291:$F291),"")</f>
        <v>2</v>
      </c>
      <c r="E291" s="8">
        <f>IFERROR(RANK(到期收益率!E291,到期收益率!$B291:$F291),"")</f>
        <v>4</v>
      </c>
      <c r="F291" s="8">
        <f>IFERROR(RANK(到期收益率!F291,到期收益率!$B291:$F291),"")</f>
        <v>5</v>
      </c>
    </row>
    <row r="292" spans="1:6" x14ac:dyDescent="0.15">
      <c r="A292" s="1">
        <v>42712</v>
      </c>
      <c r="B292" s="8">
        <f>IFERROR(RANK(到期收益率!B292,到期收益率!$B292:$F292),"")</f>
        <v>1</v>
      </c>
      <c r="C292" s="8">
        <f>IFERROR(RANK(到期收益率!C292,到期收益率!$B292:$F292),"")</f>
        <v>3</v>
      </c>
      <c r="D292" s="8">
        <f>IFERROR(RANK(到期收益率!D292,到期收益率!$B292:$F292),"")</f>
        <v>2</v>
      </c>
      <c r="E292" s="8">
        <f>IFERROR(RANK(到期收益率!E292,到期收益率!$B292:$F292),"")</f>
        <v>4</v>
      </c>
      <c r="F292" s="8">
        <f>IFERROR(RANK(到期收益率!F292,到期收益率!$B292:$F292),"")</f>
        <v>5</v>
      </c>
    </row>
    <row r="293" spans="1:6" x14ac:dyDescent="0.15">
      <c r="A293" s="1">
        <v>42713</v>
      </c>
      <c r="B293" s="8">
        <f>IFERROR(RANK(到期收益率!B293,到期收益率!$B293:$F293),"")</f>
        <v>1</v>
      </c>
      <c r="C293" s="8">
        <f>IFERROR(RANK(到期收益率!C293,到期收益率!$B293:$F293),"")</f>
        <v>3</v>
      </c>
      <c r="D293" s="8">
        <f>IFERROR(RANK(到期收益率!D293,到期收益率!$B293:$F293),"")</f>
        <v>2</v>
      </c>
      <c r="E293" s="8">
        <f>IFERROR(RANK(到期收益率!E293,到期收益率!$B293:$F293),"")</f>
        <v>4</v>
      </c>
      <c r="F293" s="8">
        <f>IFERROR(RANK(到期收益率!F293,到期收益率!$B293:$F293),"")</f>
        <v>5</v>
      </c>
    </row>
    <row r="294" spans="1:6" x14ac:dyDescent="0.15">
      <c r="A294" s="1">
        <v>42716</v>
      </c>
      <c r="B294" s="8">
        <f>IFERROR(RANK(到期收益率!B294,到期收益率!$B294:$F294),"")</f>
        <v>1</v>
      </c>
      <c r="C294" s="8">
        <f>IFERROR(RANK(到期收益率!C294,到期收益率!$B294:$F294),"")</f>
        <v>3</v>
      </c>
      <c r="D294" s="8">
        <f>IFERROR(RANK(到期收益率!D294,到期收益率!$B294:$F294),"")</f>
        <v>2</v>
      </c>
      <c r="E294" s="8">
        <f>IFERROR(RANK(到期收益率!E294,到期收益率!$B294:$F294),"")</f>
        <v>4</v>
      </c>
      <c r="F294" s="8">
        <f>IFERROR(RANK(到期收益率!F294,到期收益率!$B294:$F294),"")</f>
        <v>5</v>
      </c>
    </row>
    <row r="295" spans="1:6" x14ac:dyDescent="0.15">
      <c r="A295" s="1">
        <v>42717</v>
      </c>
      <c r="B295" s="8">
        <f>IFERROR(RANK(到期收益率!B295,到期收益率!$B295:$F295),"")</f>
        <v>1</v>
      </c>
      <c r="C295" s="8">
        <f>IFERROR(RANK(到期收益率!C295,到期收益率!$B295:$F295),"")</f>
        <v>3</v>
      </c>
      <c r="D295" s="8">
        <f>IFERROR(RANK(到期收益率!D295,到期收益率!$B295:$F295),"")</f>
        <v>2</v>
      </c>
      <c r="E295" s="8">
        <f>IFERROR(RANK(到期收益率!E295,到期收益率!$B295:$F295),"")</f>
        <v>4</v>
      </c>
      <c r="F295" s="8">
        <f>IFERROR(RANK(到期收益率!F295,到期收益率!$B295:$F295),"")</f>
        <v>5</v>
      </c>
    </row>
    <row r="296" spans="1:6" x14ac:dyDescent="0.15">
      <c r="A296" s="1">
        <v>42718</v>
      </c>
      <c r="B296" s="8">
        <f>IFERROR(RANK(到期收益率!B296,到期收益率!$B296:$F296),"")</f>
        <v>1</v>
      </c>
      <c r="C296" s="8">
        <f>IFERROR(RANK(到期收益率!C296,到期收益率!$B296:$F296),"")</f>
        <v>3</v>
      </c>
      <c r="D296" s="8">
        <f>IFERROR(RANK(到期收益率!D296,到期收益率!$B296:$F296),"")</f>
        <v>2</v>
      </c>
      <c r="E296" s="8">
        <f>IFERROR(RANK(到期收益率!E296,到期收益率!$B296:$F296),"")</f>
        <v>4</v>
      </c>
      <c r="F296" s="8">
        <f>IFERROR(RANK(到期收益率!F296,到期收益率!$B296:$F296),"")</f>
        <v>5</v>
      </c>
    </row>
    <row r="297" spans="1:6" x14ac:dyDescent="0.15">
      <c r="A297" s="1">
        <v>42719</v>
      </c>
      <c r="B297" s="8">
        <f>IFERROR(RANK(到期收益率!B297,到期收益率!$B297:$F297),"")</f>
        <v>1</v>
      </c>
      <c r="C297" s="8">
        <f>IFERROR(RANK(到期收益率!C297,到期收益率!$B297:$F297),"")</f>
        <v>4</v>
      </c>
      <c r="D297" s="8">
        <f>IFERROR(RANK(到期收益率!D297,到期收益率!$B297:$F297),"")</f>
        <v>2</v>
      </c>
      <c r="E297" s="8">
        <f>IFERROR(RANK(到期收益率!E297,到期收益率!$B297:$F297),"")</f>
        <v>3</v>
      </c>
      <c r="F297" s="8">
        <f>IFERROR(RANK(到期收益率!F297,到期收益率!$B297:$F297),"")</f>
        <v>5</v>
      </c>
    </row>
    <row r="298" spans="1:6" x14ac:dyDescent="0.15">
      <c r="A298" s="1">
        <v>42720</v>
      </c>
      <c r="B298" s="8">
        <f>IFERROR(RANK(到期收益率!B298,到期收益率!$B298:$F298),"")</f>
        <v>1</v>
      </c>
      <c r="C298" s="8">
        <f>IFERROR(RANK(到期收益率!C298,到期收益率!$B298:$F298),"")</f>
        <v>3</v>
      </c>
      <c r="D298" s="8">
        <f>IFERROR(RANK(到期收益率!D298,到期收益率!$B298:$F298),"")</f>
        <v>2</v>
      </c>
      <c r="E298" s="8">
        <f>IFERROR(RANK(到期收益率!E298,到期收益率!$B298:$F298),"")</f>
        <v>4</v>
      </c>
      <c r="F298" s="8">
        <f>IFERROR(RANK(到期收益率!F298,到期收益率!$B298:$F298),"")</f>
        <v>5</v>
      </c>
    </row>
    <row r="299" spans="1:6" x14ac:dyDescent="0.15">
      <c r="A299" s="1">
        <v>42723</v>
      </c>
      <c r="B299" s="8">
        <f>IFERROR(RANK(到期收益率!B299,到期收益率!$B299:$F299),"")</f>
        <v>2</v>
      </c>
      <c r="C299" s="8">
        <f>IFERROR(RANK(到期收益率!C299,到期收益率!$B299:$F299),"")</f>
        <v>5</v>
      </c>
      <c r="D299" s="8">
        <f>IFERROR(RANK(到期收益率!D299,到期收益率!$B299:$F299),"")</f>
        <v>4</v>
      </c>
      <c r="E299" s="8">
        <f>IFERROR(RANK(到期收益率!E299,到期收益率!$B299:$F299),"")</f>
        <v>1</v>
      </c>
      <c r="F299" s="8">
        <f>IFERROR(RANK(到期收益率!F299,到期收益率!$B299:$F299),"")</f>
        <v>3</v>
      </c>
    </row>
    <row r="300" spans="1:6" x14ac:dyDescent="0.15">
      <c r="A300" s="1">
        <v>42724</v>
      </c>
      <c r="B300" s="8">
        <f>IFERROR(RANK(到期收益率!B300,到期收益率!$B300:$F300),"")</f>
        <v>2</v>
      </c>
      <c r="C300" s="8">
        <f>IFERROR(RANK(到期收益率!C300,到期收益率!$B300:$F300),"")</f>
        <v>5</v>
      </c>
      <c r="D300" s="8">
        <f>IFERROR(RANK(到期收益率!D300,到期收益率!$B300:$F300),"")</f>
        <v>4</v>
      </c>
      <c r="E300" s="8">
        <f>IFERROR(RANK(到期收益率!E300,到期收益率!$B300:$F300),"")</f>
        <v>1</v>
      </c>
      <c r="F300" s="8">
        <f>IFERROR(RANK(到期收益率!F300,到期收益率!$B300:$F300),"")</f>
        <v>3</v>
      </c>
    </row>
    <row r="301" spans="1:6" x14ac:dyDescent="0.15">
      <c r="A301" s="1">
        <v>42725</v>
      </c>
      <c r="B301" s="8">
        <f>IFERROR(RANK(到期收益率!B301,到期收益率!$B301:$F301),"")</f>
        <v>1</v>
      </c>
      <c r="C301" s="8">
        <f>IFERROR(RANK(到期收益率!C301,到期收益率!$B301:$F301),"")</f>
        <v>3</v>
      </c>
      <c r="D301" s="8">
        <f>IFERROR(RANK(到期收益率!D301,到期收益率!$B301:$F301),"")</f>
        <v>2</v>
      </c>
      <c r="E301" s="8">
        <f>IFERROR(RANK(到期收益率!E301,到期收益率!$B301:$F301),"")</f>
        <v>4</v>
      </c>
      <c r="F301" s="8">
        <f>IFERROR(RANK(到期收益率!F301,到期收益率!$B301:$F301),"")</f>
        <v>5</v>
      </c>
    </row>
    <row r="302" spans="1:6" x14ac:dyDescent="0.15">
      <c r="A302" s="1">
        <v>42726</v>
      </c>
      <c r="B302" s="8">
        <f>IFERROR(RANK(到期收益率!B302,到期收益率!$B302:$F302),"")</f>
        <v>1</v>
      </c>
      <c r="C302" s="8">
        <f>IFERROR(RANK(到期收益率!C302,到期收益率!$B302:$F302),"")</f>
        <v>2</v>
      </c>
      <c r="D302" s="8">
        <f>IFERROR(RANK(到期收益率!D302,到期收益率!$B302:$F302),"")</f>
        <v>3</v>
      </c>
      <c r="E302" s="8">
        <f>IFERROR(RANK(到期收益率!E302,到期收益率!$B302:$F302),"")</f>
        <v>4</v>
      </c>
      <c r="F302" s="8">
        <f>IFERROR(RANK(到期收益率!F302,到期收益率!$B302:$F302),"")</f>
        <v>5</v>
      </c>
    </row>
    <row r="303" spans="1:6" x14ac:dyDescent="0.15">
      <c r="A303" s="1">
        <v>42727</v>
      </c>
      <c r="B303" s="8">
        <f>IFERROR(RANK(到期收益率!B303,到期收益率!$B303:$F303),"")</f>
        <v>1</v>
      </c>
      <c r="C303" s="8">
        <f>IFERROR(RANK(到期收益率!C303,到期收益率!$B303:$F303),"")</f>
        <v>2</v>
      </c>
      <c r="D303" s="8">
        <f>IFERROR(RANK(到期收益率!D303,到期收益率!$B303:$F303),"")</f>
        <v>3</v>
      </c>
      <c r="E303" s="8">
        <f>IFERROR(RANK(到期收益率!E303,到期收益率!$B303:$F303),"")</f>
        <v>5</v>
      </c>
      <c r="F303" s="8">
        <f>IFERROR(RANK(到期收益率!F303,到期收益率!$B303:$F303),"")</f>
        <v>4</v>
      </c>
    </row>
    <row r="304" spans="1:6" x14ac:dyDescent="0.15">
      <c r="A304" s="1">
        <v>42730</v>
      </c>
      <c r="B304" s="8">
        <f>IFERROR(RANK(到期收益率!B304,到期收益率!$B304:$F304),"")</f>
        <v>1</v>
      </c>
      <c r="C304" s="8">
        <f>IFERROR(RANK(到期收益率!C304,到期收益率!$B304:$F304),"")</f>
        <v>3</v>
      </c>
      <c r="D304" s="8">
        <f>IFERROR(RANK(到期收益率!D304,到期收益率!$B304:$F304),"")</f>
        <v>2</v>
      </c>
      <c r="E304" s="8">
        <f>IFERROR(RANK(到期收益率!E304,到期收益率!$B304:$F304),"")</f>
        <v>5</v>
      </c>
      <c r="F304" s="8">
        <f>IFERROR(RANK(到期收益率!F304,到期收益率!$B304:$F304),"")</f>
        <v>4</v>
      </c>
    </row>
    <row r="305" spans="1:6" x14ac:dyDescent="0.15">
      <c r="A305" s="1">
        <v>42731</v>
      </c>
      <c r="B305" s="8">
        <f>IFERROR(RANK(到期收益率!B305,到期收益率!$B305:$F305),"")</f>
        <v>1</v>
      </c>
      <c r="C305" s="8">
        <f>IFERROR(RANK(到期收益率!C305,到期收益率!$B305:$F305),"")</f>
        <v>4</v>
      </c>
      <c r="D305" s="8">
        <f>IFERROR(RANK(到期收益率!D305,到期收益率!$B305:$F305),"")</f>
        <v>2</v>
      </c>
      <c r="E305" s="8">
        <f>IFERROR(RANK(到期收益率!E305,到期收益率!$B305:$F305),"")</f>
        <v>3</v>
      </c>
      <c r="F305" s="8">
        <f>IFERROR(RANK(到期收益率!F305,到期收益率!$B305:$F305),"")</f>
        <v>5</v>
      </c>
    </row>
    <row r="306" spans="1:6" x14ac:dyDescent="0.15">
      <c r="A306" s="1">
        <v>42732</v>
      </c>
      <c r="B306" s="8">
        <f>IFERROR(RANK(到期收益率!B306,到期收益率!$B306:$F306),"")</f>
        <v>1</v>
      </c>
      <c r="C306" s="8">
        <f>IFERROR(RANK(到期收益率!C306,到期收益率!$B306:$F306),"")</f>
        <v>3</v>
      </c>
      <c r="D306" s="8">
        <f>IFERROR(RANK(到期收益率!D306,到期收益率!$B306:$F306),"")</f>
        <v>2</v>
      </c>
      <c r="E306" s="8">
        <f>IFERROR(RANK(到期收益率!E306,到期收益率!$B306:$F306),"")</f>
        <v>4</v>
      </c>
      <c r="F306" s="8">
        <f>IFERROR(RANK(到期收益率!F306,到期收益率!$B306:$F306),"")</f>
        <v>5</v>
      </c>
    </row>
    <row r="307" spans="1:6" x14ac:dyDescent="0.15">
      <c r="A307" s="1">
        <v>42733</v>
      </c>
      <c r="B307" s="8">
        <f>IFERROR(RANK(到期收益率!B307,到期收益率!$B307:$F307),"")</f>
        <v>1</v>
      </c>
      <c r="C307" s="8">
        <f>IFERROR(RANK(到期收益率!C307,到期收益率!$B307:$F307),"")</f>
        <v>3</v>
      </c>
      <c r="D307" s="8">
        <f>IFERROR(RANK(到期收益率!D307,到期收益率!$B307:$F307),"")</f>
        <v>2</v>
      </c>
      <c r="E307" s="8">
        <f>IFERROR(RANK(到期收益率!E307,到期收益率!$B307:$F307),"")</f>
        <v>5</v>
      </c>
      <c r="F307" s="8">
        <f>IFERROR(RANK(到期收益率!F307,到期收益率!$B307:$F307),"")</f>
        <v>4</v>
      </c>
    </row>
    <row r="308" spans="1:6" x14ac:dyDescent="0.15">
      <c r="A308" s="1">
        <v>42734</v>
      </c>
      <c r="B308" s="8">
        <f>IFERROR(RANK(到期收益率!B308,到期收益率!$B308:$F308),"")</f>
        <v>1</v>
      </c>
      <c r="C308" s="8">
        <f>IFERROR(RANK(到期收益率!C308,到期收益率!$B308:$F308),"")</f>
        <v>3</v>
      </c>
      <c r="D308" s="8">
        <f>IFERROR(RANK(到期收益率!D308,到期收益率!$B308:$F308),"")</f>
        <v>2</v>
      </c>
      <c r="E308" s="8">
        <f>IFERROR(RANK(到期收益率!E308,到期收益率!$B308:$F308),"")</f>
        <v>5</v>
      </c>
      <c r="F308" s="8">
        <f>IFERROR(RANK(到期收益率!F308,到期收益率!$B308:$F308),"")</f>
        <v>4</v>
      </c>
    </row>
    <row r="309" spans="1:6" x14ac:dyDescent="0.15">
      <c r="A309" s="1">
        <v>42738</v>
      </c>
      <c r="B309" s="8">
        <f>IFERROR(RANK(到期收益率!B309,到期收益率!$B309:$F309),"")</f>
        <v>1</v>
      </c>
      <c r="C309" s="8">
        <f>IFERROR(RANK(到期收益率!C309,到期收益率!$B309:$F309),"")</f>
        <v>3</v>
      </c>
      <c r="D309" s="8">
        <f>IFERROR(RANK(到期收益率!D309,到期收益率!$B309:$F309),"")</f>
        <v>2</v>
      </c>
      <c r="E309" s="8">
        <f>IFERROR(RANK(到期收益率!E309,到期收益率!$B309:$F309),"")</f>
        <v>4</v>
      </c>
      <c r="F309" s="8">
        <f>IFERROR(RANK(到期收益率!F309,到期收益率!$B309:$F309),"")</f>
        <v>5</v>
      </c>
    </row>
    <row r="310" spans="1:6" x14ac:dyDescent="0.15">
      <c r="A310" s="1">
        <v>42739</v>
      </c>
      <c r="B310" s="8">
        <f>IFERROR(RANK(到期收益率!B310,到期收益率!$B310:$F310),"")</f>
        <v>1</v>
      </c>
      <c r="C310" s="8">
        <f>IFERROR(RANK(到期收益率!C310,到期收益率!$B310:$F310),"")</f>
        <v>4</v>
      </c>
      <c r="D310" s="8">
        <f>IFERROR(RANK(到期收益率!D310,到期收益率!$B310:$F310),"")</f>
        <v>3</v>
      </c>
      <c r="E310" s="8">
        <f>IFERROR(RANK(到期收益率!E310,到期收益率!$B310:$F310),"")</f>
        <v>2</v>
      </c>
      <c r="F310" s="8">
        <f>IFERROR(RANK(到期收益率!F310,到期收益率!$B310:$F310),"")</f>
        <v>5</v>
      </c>
    </row>
    <row r="311" spans="1:6" x14ac:dyDescent="0.15">
      <c r="A311" s="1">
        <v>42740</v>
      </c>
      <c r="B311" s="8">
        <f>IFERROR(RANK(到期收益率!B311,到期收益率!$B311:$F311),"")</f>
        <v>1</v>
      </c>
      <c r="C311" s="8">
        <f>IFERROR(RANK(到期收益率!C311,到期收益率!$B311:$F311),"")</f>
        <v>4</v>
      </c>
      <c r="D311" s="8">
        <f>IFERROR(RANK(到期收益率!D311,到期收益率!$B311:$F311),"")</f>
        <v>3</v>
      </c>
      <c r="E311" s="8">
        <f>IFERROR(RANK(到期收益率!E311,到期收益率!$B311:$F311),"")</f>
        <v>2</v>
      </c>
      <c r="F311" s="8">
        <f>IFERROR(RANK(到期收益率!F311,到期收益率!$B311:$F311),"")</f>
        <v>5</v>
      </c>
    </row>
    <row r="312" spans="1:6" x14ac:dyDescent="0.15">
      <c r="A312" s="1">
        <v>42741</v>
      </c>
      <c r="B312" s="8">
        <f>IFERROR(RANK(到期收益率!B312,到期收益率!$B312:$F312),"")</f>
        <v>1</v>
      </c>
      <c r="C312" s="8">
        <f>IFERROR(RANK(到期收益率!C312,到期收益率!$B312:$F312),"")</f>
        <v>4</v>
      </c>
      <c r="D312" s="8">
        <f>IFERROR(RANK(到期收益率!D312,到期收益率!$B312:$F312),"")</f>
        <v>3</v>
      </c>
      <c r="E312" s="8">
        <f>IFERROR(RANK(到期收益率!E312,到期收益率!$B312:$F312),"")</f>
        <v>2</v>
      </c>
      <c r="F312" s="8">
        <f>IFERROR(RANK(到期收益率!F312,到期收益率!$B312:$F312),"")</f>
        <v>5</v>
      </c>
    </row>
    <row r="313" spans="1:6" x14ac:dyDescent="0.15">
      <c r="A313" s="1">
        <v>42744</v>
      </c>
      <c r="B313" s="8">
        <f>IFERROR(RANK(到期收益率!B313,到期收益率!$B313:$F313),"")</f>
        <v>1</v>
      </c>
      <c r="C313" s="8">
        <f>IFERROR(RANK(到期收益率!C313,到期收益率!$B313:$F313),"")</f>
        <v>3</v>
      </c>
      <c r="D313" s="8">
        <f>IFERROR(RANK(到期收益率!D313,到期收益率!$B313:$F313),"")</f>
        <v>2</v>
      </c>
      <c r="E313" s="8" t="str">
        <f>IFERROR(RANK(到期收益率!E313,到期收益率!$B313:$F313),"")</f>
        <v/>
      </c>
      <c r="F313" s="8">
        <f>IFERROR(RANK(到期收益率!F313,到期收益率!$B313:$F313),"")</f>
        <v>4</v>
      </c>
    </row>
    <row r="314" spans="1:6" x14ac:dyDescent="0.15">
      <c r="A314" s="1">
        <v>42745</v>
      </c>
      <c r="B314" s="8">
        <f>IFERROR(RANK(到期收益率!B314,到期收益率!$B314:$F314),"")</f>
        <v>1</v>
      </c>
      <c r="C314" s="8">
        <f>IFERROR(RANK(到期收益率!C314,到期收益率!$B314:$F314),"")</f>
        <v>2</v>
      </c>
      <c r="D314" s="8">
        <f>IFERROR(RANK(到期收益率!D314,到期收益率!$B314:$F314),"")</f>
        <v>3</v>
      </c>
      <c r="E314" s="8" t="str">
        <f>IFERROR(RANK(到期收益率!E314,到期收益率!$B314:$F314),"")</f>
        <v/>
      </c>
      <c r="F314" s="8">
        <f>IFERROR(RANK(到期收益率!F314,到期收益率!$B314:$F314),"")</f>
        <v>4</v>
      </c>
    </row>
    <row r="315" spans="1:6" x14ac:dyDescent="0.15">
      <c r="A315" s="1">
        <v>42746</v>
      </c>
      <c r="B315" s="8">
        <f>IFERROR(RANK(到期收益率!B315,到期收益率!$B315:$F315),"")</f>
        <v>1</v>
      </c>
      <c r="C315" s="8">
        <f>IFERROR(RANK(到期收益率!C315,到期收益率!$B315:$F315),"")</f>
        <v>2</v>
      </c>
      <c r="D315" s="8">
        <f>IFERROR(RANK(到期收益率!D315,到期收益率!$B315:$F315),"")</f>
        <v>3</v>
      </c>
      <c r="E315" s="8" t="str">
        <f>IFERROR(RANK(到期收益率!E315,到期收益率!$B315:$F315),"")</f>
        <v/>
      </c>
      <c r="F315" s="8">
        <f>IFERROR(RANK(到期收益率!F315,到期收益率!$B315:$F315),"")</f>
        <v>4</v>
      </c>
    </row>
    <row r="316" spans="1:6" x14ac:dyDescent="0.15">
      <c r="A316" s="1">
        <v>42747</v>
      </c>
      <c r="B316" s="8">
        <f>IFERROR(RANK(到期收益率!B316,到期收益率!$B316:$F316),"")</f>
        <v>1</v>
      </c>
      <c r="C316" s="8">
        <f>IFERROR(RANK(到期收益率!C316,到期收益率!$B316:$F316),"")</f>
        <v>2</v>
      </c>
      <c r="D316" s="8">
        <f>IFERROR(RANK(到期收益率!D316,到期收益率!$B316:$F316),"")</f>
        <v>3</v>
      </c>
      <c r="E316" s="8" t="str">
        <f>IFERROR(RANK(到期收益率!E316,到期收益率!$B316:$F316),"")</f>
        <v/>
      </c>
      <c r="F316" s="8">
        <f>IFERROR(RANK(到期收益率!F316,到期收益率!$B316:$F316),"")</f>
        <v>4</v>
      </c>
    </row>
    <row r="317" spans="1:6" x14ac:dyDescent="0.15">
      <c r="A317" s="1">
        <v>42748</v>
      </c>
      <c r="B317" s="8">
        <f>IFERROR(RANK(到期收益率!B317,到期收益率!$B317:$F317),"")</f>
        <v>1</v>
      </c>
      <c r="C317" s="8">
        <f>IFERROR(RANK(到期收益率!C317,到期收益率!$B317:$F317),"")</f>
        <v>2</v>
      </c>
      <c r="D317" s="8">
        <f>IFERROR(RANK(到期收益率!D317,到期收益率!$B317:$F317),"")</f>
        <v>3</v>
      </c>
      <c r="E317" s="8" t="str">
        <f>IFERROR(RANK(到期收益率!E317,到期收益率!$B317:$F317),"")</f>
        <v/>
      </c>
      <c r="F317" s="8">
        <f>IFERROR(RANK(到期收益率!F317,到期收益率!$B317:$F317),"")</f>
        <v>4</v>
      </c>
    </row>
    <row r="318" spans="1:6" x14ac:dyDescent="0.15">
      <c r="A318" s="1">
        <v>42751</v>
      </c>
      <c r="B318" s="8">
        <f>IFERROR(RANK(到期收益率!B318,到期收益率!$B318:$F318),"")</f>
        <v>1</v>
      </c>
      <c r="C318" s="8">
        <f>IFERROR(RANK(到期收益率!C318,到期收益率!$B318:$F318),"")</f>
        <v>2</v>
      </c>
      <c r="D318" s="8">
        <f>IFERROR(RANK(到期收益率!D318,到期收益率!$B318:$F318),"")</f>
        <v>3</v>
      </c>
      <c r="E318" s="8">
        <f>IFERROR(RANK(到期收益率!E318,到期收益率!$B318:$F318),"")</f>
        <v>4</v>
      </c>
      <c r="F318" s="8">
        <f>IFERROR(RANK(到期收益率!F318,到期收益率!$B318:$F318),"")</f>
        <v>5</v>
      </c>
    </row>
    <row r="319" spans="1:6" x14ac:dyDescent="0.15">
      <c r="A319" s="1">
        <v>42752</v>
      </c>
      <c r="B319" s="8">
        <f>IFERROR(RANK(到期收益率!B319,到期收益率!$B319:$F319),"")</f>
        <v>1</v>
      </c>
      <c r="C319" s="8">
        <f>IFERROR(RANK(到期收益率!C319,到期收益率!$B319:$F319),"")</f>
        <v>2</v>
      </c>
      <c r="D319" s="8">
        <f>IFERROR(RANK(到期收益率!D319,到期收益率!$B319:$F319),"")</f>
        <v>3</v>
      </c>
      <c r="E319" s="8">
        <f>IFERROR(RANK(到期收益率!E319,到期收益率!$B319:$F319),"")</f>
        <v>5</v>
      </c>
      <c r="F319" s="8">
        <f>IFERROR(RANK(到期收益率!F319,到期收益率!$B319:$F319),"")</f>
        <v>4</v>
      </c>
    </row>
    <row r="320" spans="1:6" x14ac:dyDescent="0.15">
      <c r="A320" s="1">
        <v>42753</v>
      </c>
      <c r="B320" s="8">
        <f>IFERROR(RANK(到期收益率!B320,到期收益率!$B320:$F320),"")</f>
        <v>2</v>
      </c>
      <c r="C320" s="8">
        <f>IFERROR(RANK(到期收益率!C320,到期收益率!$B320:$F320),"")</f>
        <v>3</v>
      </c>
      <c r="D320" s="8">
        <f>IFERROR(RANK(到期收益率!D320,到期收益率!$B320:$F320),"")</f>
        <v>4</v>
      </c>
      <c r="E320" s="8">
        <f>IFERROR(RANK(到期收益率!E320,到期收益率!$B320:$F320),"")</f>
        <v>5</v>
      </c>
      <c r="F320" s="8">
        <f>IFERROR(RANK(到期收益率!F320,到期收益率!$B320:$F320),"")</f>
        <v>1</v>
      </c>
    </row>
    <row r="321" spans="1:6" x14ac:dyDescent="0.15">
      <c r="A321" s="1">
        <v>42754</v>
      </c>
      <c r="B321" s="8">
        <f>IFERROR(RANK(到期收益率!B321,到期收益率!$B321:$F321),"")</f>
        <v>2</v>
      </c>
      <c r="C321" s="8">
        <f>IFERROR(RANK(到期收益率!C321,到期收益率!$B321:$F321),"")</f>
        <v>3</v>
      </c>
      <c r="D321" s="8">
        <f>IFERROR(RANK(到期收益率!D321,到期收益率!$B321:$F321),"")</f>
        <v>4</v>
      </c>
      <c r="E321" s="8">
        <f>IFERROR(RANK(到期收益率!E321,到期收益率!$B321:$F321),"")</f>
        <v>5</v>
      </c>
      <c r="F321" s="8">
        <f>IFERROR(RANK(到期收益率!F321,到期收益率!$B321:$F321),"")</f>
        <v>1</v>
      </c>
    </row>
    <row r="322" spans="1:6" x14ac:dyDescent="0.15">
      <c r="A322" s="1">
        <v>42755</v>
      </c>
      <c r="B322" s="8">
        <f>IFERROR(RANK(到期收益率!B322,到期收益率!$B322:$F322),"")</f>
        <v>2</v>
      </c>
      <c r="C322" s="8">
        <f>IFERROR(RANK(到期收益率!C322,到期收益率!$B322:$F322),"")</f>
        <v>3</v>
      </c>
      <c r="D322" s="8">
        <f>IFERROR(RANK(到期收益率!D322,到期收益率!$B322:$F322),"")</f>
        <v>4</v>
      </c>
      <c r="E322" s="8">
        <f>IFERROR(RANK(到期收益率!E322,到期收益率!$B322:$F322),"")</f>
        <v>5</v>
      </c>
      <c r="F322" s="8">
        <f>IFERROR(RANK(到期收益率!F322,到期收益率!$B322:$F322),"")</f>
        <v>1</v>
      </c>
    </row>
    <row r="323" spans="1:6" x14ac:dyDescent="0.15">
      <c r="A323" s="1">
        <v>42758</v>
      </c>
      <c r="B323" s="8">
        <f>IFERROR(RANK(到期收益率!B323,到期收益率!$B323:$F323),"")</f>
        <v>1</v>
      </c>
      <c r="C323" s="8">
        <f>IFERROR(RANK(到期收益率!C323,到期收益率!$B323:$F323),"")</f>
        <v>2</v>
      </c>
      <c r="D323" s="8">
        <f>IFERROR(RANK(到期收益率!D323,到期收益率!$B323:$F323),"")</f>
        <v>3</v>
      </c>
      <c r="E323" s="8">
        <f>IFERROR(RANK(到期收益率!E323,到期收益率!$B323:$F323),"")</f>
        <v>4</v>
      </c>
      <c r="F323" s="8" t="str">
        <f>IFERROR(RANK(到期收益率!F323,到期收益率!$B323:$F323),"")</f>
        <v/>
      </c>
    </row>
    <row r="324" spans="1:6" x14ac:dyDescent="0.15">
      <c r="A324" s="1">
        <v>42759</v>
      </c>
      <c r="B324" s="8">
        <f>IFERROR(RANK(到期收益率!B324,到期收益率!$B324:$F324),"")</f>
        <v>1</v>
      </c>
      <c r="C324" s="8">
        <f>IFERROR(RANK(到期收益率!C324,到期收益率!$B324:$F324),"")</f>
        <v>2</v>
      </c>
      <c r="D324" s="8">
        <f>IFERROR(RANK(到期收益率!D324,到期收益率!$B324:$F324),"")</f>
        <v>3</v>
      </c>
      <c r="E324" s="8">
        <f>IFERROR(RANK(到期收益率!E324,到期收益率!$B324:$F324),"")</f>
        <v>4</v>
      </c>
      <c r="F324" s="8" t="str">
        <f>IFERROR(RANK(到期收益率!F324,到期收益率!$B324:$F324),"")</f>
        <v/>
      </c>
    </row>
    <row r="325" spans="1:6" x14ac:dyDescent="0.15">
      <c r="A325" s="1">
        <v>42760</v>
      </c>
      <c r="B325" s="8">
        <f>IFERROR(RANK(到期收益率!B325,到期收益率!$B325:$F325),"")</f>
        <v>1</v>
      </c>
      <c r="C325" s="8">
        <f>IFERROR(RANK(到期收益率!C325,到期收益率!$B325:$F325),"")</f>
        <v>2</v>
      </c>
      <c r="D325" s="8">
        <f>IFERROR(RANK(到期收益率!D325,到期收益率!$B325:$F325),"")</f>
        <v>3</v>
      </c>
      <c r="E325" s="8">
        <f>IFERROR(RANK(到期收益率!E325,到期收益率!$B325:$F325),"")</f>
        <v>4</v>
      </c>
      <c r="F325" s="8" t="str">
        <f>IFERROR(RANK(到期收益率!F325,到期收益率!$B325:$F325),"")</f>
        <v/>
      </c>
    </row>
    <row r="326" spans="1:6" x14ac:dyDescent="0.15">
      <c r="A326" s="1">
        <v>42761</v>
      </c>
      <c r="B326" s="8">
        <f>IFERROR(RANK(到期收益率!B326,到期收益率!$B326:$F326),"")</f>
        <v>1</v>
      </c>
      <c r="C326" s="8">
        <f>IFERROR(RANK(到期收益率!C326,到期收益率!$B326:$F326),"")</f>
        <v>2</v>
      </c>
      <c r="D326" s="8">
        <f>IFERROR(RANK(到期收益率!D326,到期收益率!$B326:$F326),"")</f>
        <v>3</v>
      </c>
      <c r="E326" s="8">
        <f>IFERROR(RANK(到期收益率!E326,到期收益率!$B326:$F326),"")</f>
        <v>4</v>
      </c>
      <c r="F326" s="8" t="str">
        <f>IFERROR(RANK(到期收益率!F326,到期收益率!$B326:$F326),"")</f>
        <v/>
      </c>
    </row>
    <row r="327" spans="1:6" x14ac:dyDescent="0.15">
      <c r="A327" s="1">
        <v>42769</v>
      </c>
      <c r="B327" s="8">
        <f>IFERROR(RANK(到期收益率!B327,到期收益率!$B327:$F327),"")</f>
        <v>2</v>
      </c>
      <c r="C327" s="8">
        <f>IFERROR(RANK(到期收益率!C327,到期收益率!$B327:$F327),"")</f>
        <v>1</v>
      </c>
      <c r="D327" s="8">
        <f>IFERROR(RANK(到期收益率!D327,到期收益率!$B327:$F327),"")</f>
        <v>3</v>
      </c>
      <c r="E327" s="8">
        <f>IFERROR(RANK(到期收益率!E327,到期收益率!$B327:$F327),"")</f>
        <v>4</v>
      </c>
      <c r="F327" s="8" t="str">
        <f>IFERROR(RANK(到期收益率!F327,到期收益率!$B327:$F327),"")</f>
        <v/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F35" sqref="F35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IFERROR(IF('排序（YTM）'!B3=1,日收益率!B4,""),"")</f>
        <v/>
      </c>
      <c r="C4" s="4" t="str">
        <f>IFERROR(IF('排序（YTM）'!C3=1,日收益率!C4,""),"")</f>
        <v/>
      </c>
      <c r="D4" s="4" t="str">
        <f>IFERROR(IF('排序（YTM）'!D3=1,日收益率!D4,""),"")</f>
        <v/>
      </c>
      <c r="E4" s="4">
        <f>IFERROR(IF('排序（YTM）'!E3=1,日收益率!E4,""),"")</f>
        <v>1.460103328383644E-3</v>
      </c>
      <c r="F4" s="4" t="str">
        <f>IFERROR(IF('排序（YTM）'!F3=1,日收益率!F4,""),"")</f>
        <v/>
      </c>
      <c r="G4" s="2" t="str">
        <f>IF('排序（YTM）'!G3=1,全价!G4/全价!G3-1,"")</f>
        <v/>
      </c>
      <c r="H4" s="9">
        <f>IFERROR(H3*(1+AVERAGE(B4:F4)),H3)</f>
        <v>1.0014601033283836</v>
      </c>
    </row>
    <row r="5" spans="1:8" x14ac:dyDescent="0.15">
      <c r="A5" s="1">
        <v>42286</v>
      </c>
      <c r="B5" s="4" t="str">
        <f>IFERROR(IF('排序（YTM）'!B4=1,日收益率!B5,""),"")</f>
        <v/>
      </c>
      <c r="C5" s="4" t="str">
        <f>IFERROR(IF('排序（YTM）'!C4=1,日收益率!C5,""),"")</f>
        <v/>
      </c>
      <c r="D5" s="4" t="str">
        <f>IFERROR(IF('排序（YTM）'!D4=1,日收益率!D5,""),"")</f>
        <v/>
      </c>
      <c r="E5" s="4" t="str">
        <f>IFERROR(IF('排序（YTM）'!E4=1,日收益率!E5,""),"")</f>
        <v/>
      </c>
      <c r="F5" s="4">
        <f>IFERROR(IF('排序（YTM）'!F4=1,日收益率!F5,""),"")</f>
        <v>1.7101691545626796E-3</v>
      </c>
      <c r="H5" s="9">
        <f t="shared" ref="H5:H68" si="0">IFERROR(H4*(1+AVERAGE(B5:F5)),H4)</f>
        <v>1.003172769506621</v>
      </c>
    </row>
    <row r="6" spans="1:8" x14ac:dyDescent="0.15">
      <c r="A6" s="1">
        <v>42289</v>
      </c>
      <c r="B6" s="4" t="str">
        <f>IFERROR(IF('排序（YTM）'!B5=1,日收益率!B6,""),"")</f>
        <v/>
      </c>
      <c r="C6" s="4" t="str">
        <f>IFERROR(IF('排序（YTM）'!C5=1,日收益率!C6,""),"")</f>
        <v/>
      </c>
      <c r="D6" s="4" t="str">
        <f>IFERROR(IF('排序（YTM）'!D5=1,日收益率!D6,""),"")</f>
        <v/>
      </c>
      <c r="E6" s="4">
        <f>IFERROR(IF('排序（YTM）'!E5=1,日收益率!E6,""),"")</f>
        <v>5.4664082704136696E-4</v>
      </c>
      <c r="F6" s="4" t="str">
        <f>IFERROR(IF('排序（YTM）'!F5=1,日收益率!F6,""),"")</f>
        <v/>
      </c>
      <c r="H6" s="9">
        <f t="shared" si="0"/>
        <v>1.0037211446990095</v>
      </c>
    </row>
    <row r="7" spans="1:8" x14ac:dyDescent="0.15">
      <c r="A7" s="1">
        <v>42290</v>
      </c>
      <c r="B7" s="4" t="str">
        <f>IFERROR(IF('排序（YTM）'!B6=1,日收益率!B7,""),"")</f>
        <v/>
      </c>
      <c r="C7" s="4" t="str">
        <f>IFERROR(IF('排序（YTM）'!C6=1,日收益率!C7,""),"")</f>
        <v/>
      </c>
      <c r="D7" s="4" t="str">
        <f>IFERROR(IF('排序（YTM）'!D6=1,日收益率!D7,""),"")</f>
        <v/>
      </c>
      <c r="E7" s="4">
        <f>IFERROR(IF('排序（YTM）'!E6=1,日收益率!E7,""),"")</f>
        <v>1.8211405803469916E-4</v>
      </c>
      <c r="F7" s="4" t="str">
        <f>IFERROR(IF('排序（YTM）'!F6=1,日收益率!F7,""),"")</f>
        <v/>
      </c>
      <c r="H7" s="9">
        <f t="shared" si="0"/>
        <v>1.0039039364298059</v>
      </c>
    </row>
    <row r="8" spans="1:8" x14ac:dyDescent="0.15">
      <c r="A8" s="1">
        <v>42291</v>
      </c>
      <c r="B8" s="4" t="str">
        <f>IFERROR(IF('排序（YTM）'!B7=1,日收益率!B8,""),"")</f>
        <v/>
      </c>
      <c r="C8" s="4" t="str">
        <f>IFERROR(IF('排序（YTM）'!C7=1,日收益率!C8,""),"")</f>
        <v/>
      </c>
      <c r="D8" s="4" t="str">
        <f>IFERROR(IF('排序（YTM）'!D7=1,日收益率!D8,""),"")</f>
        <v/>
      </c>
      <c r="E8" s="4">
        <f>IFERROR(IF('排序（YTM）'!E7=1,日收益率!E8,""),"")</f>
        <v>1.8208089854332421E-4</v>
      </c>
      <c r="F8" s="4" t="str">
        <f>IFERROR(IF('排序（YTM）'!F7=1,日收益率!F8,""),"")</f>
        <v/>
      </c>
      <c r="H8" s="9">
        <f t="shared" si="0"/>
        <v>1.0040867281606023</v>
      </c>
    </row>
    <row r="9" spans="1:8" x14ac:dyDescent="0.15">
      <c r="A9" s="1">
        <v>42292</v>
      </c>
      <c r="B9" s="4" t="str">
        <f>IFERROR(IF('排序（YTM）'!B8=1,日收益率!B9,""),"")</f>
        <v/>
      </c>
      <c r="C9" s="4" t="str">
        <f>IFERROR(IF('排序（YTM）'!C8=1,日收益率!C9,""),"")</f>
        <v/>
      </c>
      <c r="D9" s="4" t="str">
        <f>IFERROR(IF('排序（YTM）'!D8=1,日收益率!D9,""),"")</f>
        <v/>
      </c>
      <c r="E9" s="4">
        <f>IFERROR(IF('排序（YTM）'!E8=1,日收益率!E9,""),"")</f>
        <v>1.8204775112495852E-4</v>
      </c>
      <c r="F9" s="4" t="str">
        <f>IFERROR(IF('排序（YTM）'!F8=1,日收益率!F9,""),"")</f>
        <v/>
      </c>
      <c r="H9" s="9">
        <f t="shared" si="0"/>
        <v>1.0042695198913985</v>
      </c>
    </row>
    <row r="10" spans="1:8" x14ac:dyDescent="0.15">
      <c r="A10" s="1">
        <v>42293</v>
      </c>
      <c r="B10" s="4" t="str">
        <f>IFERROR(IF('排序（YTM）'!B9=1,日收益率!B10,""),"")</f>
        <v/>
      </c>
      <c r="C10" s="4" t="str">
        <f>IFERROR(IF('排序（YTM）'!C9=1,日收益率!C10,""),"")</f>
        <v/>
      </c>
      <c r="D10" s="4" t="str">
        <f>IFERROR(IF('排序（YTM）'!D9=1,日收益率!D10,""),"")</f>
        <v/>
      </c>
      <c r="E10" s="4">
        <f>IFERROR(IF('排序（YTM）'!E9=1,日收益率!E10,""),"")</f>
        <v>1.8201461577360689E-4</v>
      </c>
      <c r="F10" s="4" t="str">
        <f>IFERROR(IF('排序（YTM）'!F9=1,日收益率!F10,""),"")</f>
        <v/>
      </c>
      <c r="H10" s="9">
        <f t="shared" si="0"/>
        <v>1.0044523116221946</v>
      </c>
    </row>
    <row r="11" spans="1:8" x14ac:dyDescent="0.15">
      <c r="A11" s="1">
        <v>42296</v>
      </c>
      <c r="B11" s="4" t="str">
        <f>IFERROR(IF('排序（YTM）'!B10=1,日收益率!B11,""),"")</f>
        <v/>
      </c>
      <c r="C11" s="4" t="str">
        <f>IFERROR(IF('排序（YTM）'!C10=1,日收益率!C11,""),"")</f>
        <v/>
      </c>
      <c r="D11" s="4" t="str">
        <f>IFERROR(IF('排序（YTM）'!D10=1,日收益率!D11,""),"")</f>
        <v/>
      </c>
      <c r="E11" s="4">
        <f>IFERROR(IF('排序（YTM）'!E10=1,日收益率!E11,""),"")</f>
        <v>5.4594447744671371E-4</v>
      </c>
      <c r="F11" s="4" t="str">
        <f>IFERROR(IF('排序（YTM）'!F10=1,日收益率!F11,""),"")</f>
        <v/>
      </c>
      <c r="H11" s="9">
        <f t="shared" si="0"/>
        <v>1.0050006868145833</v>
      </c>
    </row>
    <row r="12" spans="1:8" x14ac:dyDescent="0.15">
      <c r="A12" s="1">
        <v>42297</v>
      </c>
      <c r="B12" s="4" t="str">
        <f>IFERROR(IF('排序（YTM）'!B11=1,日收益率!B12,""),"")</f>
        <v/>
      </c>
      <c r="C12" s="4" t="str">
        <f>IFERROR(IF('排序（YTM）'!C11=1,日收益率!C12,""),"")</f>
        <v/>
      </c>
      <c r="D12" s="4" t="str">
        <f>IFERROR(IF('排序（YTM）'!D11=1,日收益率!D12,""),"")</f>
        <v/>
      </c>
      <c r="E12" s="4">
        <f>IFERROR(IF('排序（YTM）'!E11=1,日收益率!E12,""),"")</f>
        <v>1.8188219490244961E-4</v>
      </c>
      <c r="F12" s="4" t="str">
        <f>IFERROR(IF('排序（YTM）'!F11=1,日收益率!F12,""),"")</f>
        <v/>
      </c>
      <c r="H12" s="9">
        <f t="shared" si="0"/>
        <v>1.0051834785453797</v>
      </c>
    </row>
    <row r="13" spans="1:8" x14ac:dyDescent="0.15">
      <c r="A13" s="1">
        <v>42298</v>
      </c>
      <c r="B13" s="4" t="str">
        <f>IFERROR(IF('排序（YTM）'!B12=1,日收益率!B13,""),"")</f>
        <v/>
      </c>
      <c r="C13" s="4" t="str">
        <f>IFERROR(IF('排序（YTM）'!C12=1,日收益率!C13,""),"")</f>
        <v/>
      </c>
      <c r="D13" s="4" t="str">
        <f>IFERROR(IF('排序（YTM）'!D12=1,日收益率!D13,""),"")</f>
        <v/>
      </c>
      <c r="E13" s="4">
        <f>IFERROR(IF('排序（YTM）'!E12=1,日收益率!E13,""),"")</f>
        <v>1.8184911978513796E-4</v>
      </c>
      <c r="F13" s="4" t="str">
        <f>IFERROR(IF('排序（YTM）'!F12=1,日收益率!F13,""),"")</f>
        <v/>
      </c>
      <c r="H13" s="9">
        <f t="shared" si="0"/>
        <v>1.0053662702761756</v>
      </c>
    </row>
    <row r="14" spans="1:8" x14ac:dyDescent="0.15">
      <c r="A14" s="1">
        <v>42299</v>
      </c>
      <c r="B14" s="4" t="str">
        <f>IFERROR(IF('排序（YTM）'!B13=1,日收益率!B14,""),"")</f>
        <v/>
      </c>
      <c r="C14" s="4" t="str">
        <f>IFERROR(IF('排序（YTM）'!C13=1,日收益率!C14,""),"")</f>
        <v/>
      </c>
      <c r="D14" s="4" t="str">
        <f>IFERROR(IF('排序（YTM）'!D13=1,日收益率!D14,""),"")</f>
        <v/>
      </c>
      <c r="E14" s="4">
        <f>IFERROR(IF('排序（YTM）'!E13=1,日收益率!E14,""),"")</f>
        <v>1.8181605669553846E-4</v>
      </c>
      <c r="F14" s="4" t="str">
        <f>IFERROR(IF('排序（YTM）'!F13=1,日收益率!F14,""),"")</f>
        <v/>
      </c>
      <c r="H14" s="9">
        <f t="shared" si="0"/>
        <v>1.005549062006972</v>
      </c>
    </row>
    <row r="15" spans="1:8" x14ac:dyDescent="0.15">
      <c r="A15" s="1">
        <v>42300</v>
      </c>
      <c r="B15" s="4" t="str">
        <f>IFERROR(IF('排序（YTM）'!B14=1,日收益率!B15,""),"")</f>
        <v/>
      </c>
      <c r="C15" s="4" t="str">
        <f>IFERROR(IF('排序（YTM）'!C14=1,日收益率!C15,""),"")</f>
        <v/>
      </c>
      <c r="D15" s="4" t="str">
        <f>IFERROR(IF('排序（YTM）'!D14=1,日收益率!D15,""),"")</f>
        <v/>
      </c>
      <c r="E15" s="4">
        <f>IFERROR(IF('排序（YTM）'!E14=1,日收益率!E15,""),"")</f>
        <v>1.8178300562610161E-4</v>
      </c>
      <c r="F15" s="4" t="str">
        <f>IFERROR(IF('排序（YTM）'!F14=1,日收益率!F15,""),"")</f>
        <v/>
      </c>
      <c r="H15" s="9">
        <f t="shared" si="0"/>
        <v>1.0057318537377682</v>
      </c>
    </row>
    <row r="16" spans="1:8" x14ac:dyDescent="0.15">
      <c r="A16" s="1">
        <v>42303</v>
      </c>
      <c r="B16" s="4" t="str">
        <f>IFERROR(IF('排序（YTM）'!B15=1,日收益率!B16,""),"")</f>
        <v/>
      </c>
      <c r="C16" s="4" t="str">
        <f>IFERROR(IF('排序（YTM）'!C15=1,日收益率!C16,""),"")</f>
        <v/>
      </c>
      <c r="D16" s="4" t="str">
        <f>IFERROR(IF('排序（YTM）'!D15=1,日收益率!D16,""),"")</f>
        <v/>
      </c>
      <c r="E16" s="4">
        <f>IFERROR(IF('排序（YTM）'!E15=1,日收益率!E16,""),"")</f>
        <v>5.4524989971294069E-4</v>
      </c>
      <c r="F16" s="4" t="str">
        <f>IFERROR(IF('排序（YTM）'!F15=1,日收益率!F16,""),"")</f>
        <v/>
      </c>
      <c r="H16" s="9">
        <f t="shared" si="0"/>
        <v>1.0062802289301569</v>
      </c>
    </row>
    <row r="17" spans="1:8" x14ac:dyDescent="0.15">
      <c r="A17" s="1">
        <v>42304</v>
      </c>
      <c r="B17" s="4" t="str">
        <f>IFERROR(IF('排序（YTM）'!B16=1,日收益率!B17,""),"")</f>
        <v/>
      </c>
      <c r="C17" s="4" t="str">
        <f>IFERROR(IF('排序（YTM）'!C16=1,日收益率!C17,""),"")</f>
        <v/>
      </c>
      <c r="D17" s="4" t="str">
        <f>IFERROR(IF('排序（YTM）'!D16=1,日收益率!D17,""),"")</f>
        <v/>
      </c>
      <c r="E17" s="4">
        <f>IFERROR(IF('排序（YTM）'!E16=1,日收益率!E17,""),"")</f>
        <v>1.8165092142430339E-4</v>
      </c>
      <c r="F17" s="4" t="str">
        <f>IFERROR(IF('排序（YTM）'!F16=1,日收益率!F17,""),"")</f>
        <v/>
      </c>
      <c r="H17" s="9">
        <f t="shared" si="0"/>
        <v>1.0064630206609531</v>
      </c>
    </row>
    <row r="18" spans="1:8" x14ac:dyDescent="0.15">
      <c r="A18" s="1">
        <v>42305</v>
      </c>
      <c r="B18" s="4" t="str">
        <f>IFERROR(IF('排序（YTM）'!B17=1,日收益率!B18,""),"")</f>
        <v/>
      </c>
      <c r="C18" s="4" t="str">
        <f>IFERROR(IF('排序（YTM）'!C17=1,日收益率!C18,""),"")</f>
        <v/>
      </c>
      <c r="D18" s="4" t="str">
        <f>IFERROR(IF('排序（YTM）'!D17=1,日收益率!D18,""),"")</f>
        <v/>
      </c>
      <c r="E18" s="4">
        <f>IFERROR(IF('排序（YTM）'!E17=1,日收益率!E18,""),"")</f>
        <v>1.8161793035997853E-4</v>
      </c>
      <c r="F18" s="4" t="str">
        <f>IFERROR(IF('排序（YTM）'!F17=1,日收益率!F18,""),"")</f>
        <v/>
      </c>
      <c r="H18" s="9">
        <f t="shared" si="0"/>
        <v>1.0066458123917494</v>
      </c>
    </row>
    <row r="19" spans="1:8" x14ac:dyDescent="0.15">
      <c r="A19" s="1">
        <v>42306</v>
      </c>
      <c r="B19" s="4" t="str">
        <f>IFERROR(IF('排序（YTM）'!B18=1,日收益率!B19,""),"")</f>
        <v/>
      </c>
      <c r="C19" s="4" t="str">
        <f>IFERROR(IF('排序（YTM）'!C18=1,日收益率!C19,""),"")</f>
        <v/>
      </c>
      <c r="D19" s="4" t="str">
        <f>IFERROR(IF('排序（YTM）'!D18=1,日收益率!D19,""),"")</f>
        <v/>
      </c>
      <c r="E19" s="4">
        <f>IFERROR(IF('排序（YTM）'!E18=1,日收益率!E19,""),"")</f>
        <v>1.8158495127673646E-4</v>
      </c>
      <c r="F19" s="4" t="str">
        <f>IFERROR(IF('排序（YTM）'!F18=1,日收益率!F19,""),"")</f>
        <v/>
      </c>
      <c r="H19" s="9">
        <f t="shared" si="0"/>
        <v>1.0068286041225456</v>
      </c>
    </row>
    <row r="20" spans="1:8" x14ac:dyDescent="0.15">
      <c r="A20" s="1">
        <v>42307</v>
      </c>
      <c r="B20" s="4" t="str">
        <f>IFERROR(IF('排序（YTM）'!B19=1,日收益率!B20,""),"")</f>
        <v/>
      </c>
      <c r="C20" s="4" t="str">
        <f>IFERROR(IF('排序（YTM）'!C19=1,日收益率!C20,""),"")</f>
        <v/>
      </c>
      <c r="D20" s="4" t="str">
        <f>IFERROR(IF('排序（YTM）'!D19=1,日收益率!D20,""),"")</f>
        <v/>
      </c>
      <c r="E20" s="4">
        <f>IFERROR(IF('排序（YTM）'!E19=1,日收益率!E20,""),"")</f>
        <v>1.8155198416880403E-4</v>
      </c>
      <c r="F20" s="4" t="str">
        <f>IFERROR(IF('排序（YTM）'!F19=1,日收益率!F20,""),"")</f>
        <v/>
      </c>
      <c r="H20" s="9">
        <f t="shared" si="0"/>
        <v>1.007011395853342</v>
      </c>
    </row>
    <row r="21" spans="1:8" x14ac:dyDescent="0.15">
      <c r="A21" s="1">
        <v>42310</v>
      </c>
      <c r="B21" s="4" t="str">
        <f>IFERROR(IF('排序（YTM）'!B20=1,日收益率!B21,""),"")</f>
        <v/>
      </c>
      <c r="C21" s="4" t="str">
        <f>IFERROR(IF('排序（YTM）'!C20=1,日收益率!C21,""),"")</f>
        <v/>
      </c>
      <c r="D21" s="4" t="str">
        <f>IFERROR(IF('排序（YTM）'!D20=1,日收益率!D21,""),"")</f>
        <v/>
      </c>
      <c r="E21" s="4">
        <f>IFERROR(IF('排序（YTM）'!E20=1,日收益率!E21,""),"")</f>
        <v>5.4455708708633921E-4</v>
      </c>
      <c r="F21" s="4" t="str">
        <f>IFERROR(IF('排序（YTM）'!F20=1,日收益率!F21,""),"")</f>
        <v/>
      </c>
      <c r="H21" s="9">
        <f t="shared" si="0"/>
        <v>1.0075597710457307</v>
      </c>
    </row>
    <row r="22" spans="1:8" x14ac:dyDescent="0.15">
      <c r="A22" s="1">
        <v>42311</v>
      </c>
      <c r="B22" s="4" t="str">
        <f>IFERROR(IF('排序（YTM）'!B21=1,日收益率!B22,""),"")</f>
        <v/>
      </c>
      <c r="C22" s="4" t="str">
        <f>IFERROR(IF('排序（YTM）'!C21=1,日收益率!C22,""),"")</f>
        <v/>
      </c>
      <c r="D22" s="4" t="str">
        <f>IFERROR(IF('排序（YTM）'!D21=1,日收益率!D22,""),"")</f>
        <v/>
      </c>
      <c r="E22" s="4">
        <f>IFERROR(IF('排序（YTM）'!E21=1,日收益率!E22,""),"")</f>
        <v>1.8142023535383522E-4</v>
      </c>
      <c r="F22" s="4" t="str">
        <f>IFERROR(IF('排序（YTM）'!F21=1,日收益率!F22,""),"")</f>
        <v/>
      </c>
      <c r="H22" s="9">
        <f t="shared" si="0"/>
        <v>1.0077425627765269</v>
      </c>
    </row>
    <row r="23" spans="1:8" x14ac:dyDescent="0.15">
      <c r="A23" s="1">
        <v>42312</v>
      </c>
      <c r="B23" s="4" t="str">
        <f>IFERROR(IF('排序（YTM）'!B22=1,日收益率!B23,""),"")</f>
        <v/>
      </c>
      <c r="C23" s="4" t="str">
        <f>IFERROR(IF('排序（YTM）'!C22=1,日收益率!C23,""),"")</f>
        <v/>
      </c>
      <c r="D23" s="4" t="str">
        <f>IFERROR(IF('排序（YTM）'!D22=1,日收益率!D23,""),"")</f>
        <v/>
      </c>
      <c r="E23" s="4">
        <f>IFERROR(IF('排序（YTM）'!E22=1,日收益率!E23,""),"")</f>
        <v>1.8138732802208679E-4</v>
      </c>
      <c r="F23" s="4" t="str">
        <f>IFERROR(IF('排序（YTM）'!F22=1,日收益率!F23,""),"")</f>
        <v/>
      </c>
      <c r="H23" s="9">
        <f t="shared" si="0"/>
        <v>1.007925354507323</v>
      </c>
    </row>
    <row r="24" spans="1:8" x14ac:dyDescent="0.15">
      <c r="A24" s="1">
        <v>42313</v>
      </c>
      <c r="B24" s="4">
        <f>IFERROR(IF('排序（YTM）'!B23=1,日收益率!B24,""),"")</f>
        <v>2.7855802817189357E-4</v>
      </c>
      <c r="C24" s="4" t="str">
        <f>IFERROR(IF('排序（YTM）'!C23=1,日收益率!C24,""),"")</f>
        <v/>
      </c>
      <c r="D24" s="4" t="str">
        <f>IFERROR(IF('排序（YTM）'!D23=1,日收益率!D24,""),"")</f>
        <v/>
      </c>
      <c r="E24" s="4" t="str">
        <f>IFERROR(IF('排序（YTM）'!E23=1,日收益率!E24,""),"")</f>
        <v/>
      </c>
      <c r="F24" s="4" t="str">
        <f>IFERROR(IF('排序（YTM）'!F23=1,日收益率!F24,""),"")</f>
        <v/>
      </c>
      <c r="H24" s="9">
        <f t="shared" si="0"/>
        <v>1.008206120206619</v>
      </c>
    </row>
    <row r="25" spans="1:8" x14ac:dyDescent="0.15">
      <c r="A25" s="1">
        <v>42314</v>
      </c>
      <c r="B25" s="4">
        <f>IFERROR(IF('排序（YTM）'!B24=1,日收益率!B25,""),"")</f>
        <v>1.5076802319029525E-3</v>
      </c>
      <c r="C25" s="4" t="str">
        <f>IFERROR(IF('排序（YTM）'!C24=1,日收益率!C25,""),"")</f>
        <v/>
      </c>
      <c r="D25" s="4" t="str">
        <f>IFERROR(IF('排序（YTM）'!D24=1,日收益率!D25,""),"")</f>
        <v/>
      </c>
      <c r="E25" s="4" t="str">
        <f>IFERROR(IF('排序（YTM）'!E24=1,日收益率!E25,""),"")</f>
        <v/>
      </c>
      <c r="F25" s="4" t="str">
        <f>IFERROR(IF('排序（YTM）'!F24=1,日收益率!F25,""),"")</f>
        <v/>
      </c>
      <c r="H25" s="9">
        <f t="shared" si="0"/>
        <v>1.0097261726437381</v>
      </c>
    </row>
    <row r="26" spans="1:8" x14ac:dyDescent="0.15">
      <c r="A26" s="1">
        <v>42317</v>
      </c>
      <c r="B26" s="4" t="str">
        <f>IFERROR(IF('排序（YTM）'!B25=1,日收益率!B26,""),"")</f>
        <v/>
      </c>
      <c r="C26" s="4" t="str">
        <f>IFERROR(IF('排序（YTM）'!C25=1,日收益率!C26,""),"")</f>
        <v/>
      </c>
      <c r="D26" s="4" t="str">
        <f>IFERROR(IF('排序（YTM）'!D25=1,日收益率!D26,""),"")</f>
        <v/>
      </c>
      <c r="E26" s="4">
        <f>IFERROR(IF('排序（YTM）'!E25=1,日收益率!E26,""),"")</f>
        <v>5.4386603284695134E-4</v>
      </c>
      <c r="F26" s="4" t="str">
        <f>IFERROR(IF('排序（YTM）'!F25=1,日收益率!F26,""),"")</f>
        <v/>
      </c>
      <c r="H26" s="9">
        <f t="shared" si="0"/>
        <v>1.0102753284115156</v>
      </c>
    </row>
    <row r="27" spans="1:8" x14ac:dyDescent="0.15">
      <c r="A27" s="1">
        <v>42318</v>
      </c>
      <c r="B27" s="4" t="str">
        <f>IFERROR(IF('排序（YTM）'!B26=1,日收益率!B27,""),"")</f>
        <v/>
      </c>
      <c r="C27" s="4" t="str">
        <f>IFERROR(IF('排序（YTM）'!C26=1,日收益率!C27,""),"")</f>
        <v/>
      </c>
      <c r="D27" s="4" t="str">
        <f>IFERROR(IF('排序（YTM）'!D26=1,日收益率!D27,""),"")</f>
        <v/>
      </c>
      <c r="E27" s="4">
        <f>IFERROR(IF('排序（YTM）'!E26=1,日收益率!E27,""),"")</f>
        <v>1.8119013445616616E-4</v>
      </c>
      <c r="F27" s="4" t="str">
        <f>IFERROR(IF('排序（YTM）'!F26=1,日收益率!F27,""),"")</f>
        <v/>
      </c>
      <c r="H27" s="9">
        <f t="shared" si="0"/>
        <v>1.0104583803341083</v>
      </c>
    </row>
    <row r="28" spans="1:8" x14ac:dyDescent="0.15">
      <c r="A28" s="1">
        <v>42319</v>
      </c>
      <c r="B28" s="4" t="str">
        <f>IFERROR(IF('排序（YTM）'!B27=1,日收益率!B28,""),"")</f>
        <v/>
      </c>
      <c r="C28" s="4" t="str">
        <f>IFERROR(IF('排序（YTM）'!C27=1,日收益率!C28,""),"")</f>
        <v/>
      </c>
      <c r="D28" s="4" t="str">
        <f>IFERROR(IF('排序（YTM）'!D27=1,日收益率!D28,""),"")</f>
        <v/>
      </c>
      <c r="E28" s="4">
        <f>IFERROR(IF('排序（YTM）'!E27=1,日收益率!E28,""),"")</f>
        <v>1.8115731053858219E-4</v>
      </c>
      <c r="F28" s="4" t="str">
        <f>IFERROR(IF('排序（YTM）'!F27=1,日收益率!F28,""),"")</f>
        <v/>
      </c>
      <c r="H28" s="9">
        <f t="shared" si="0"/>
        <v>1.0106414322567008</v>
      </c>
    </row>
    <row r="29" spans="1:8" x14ac:dyDescent="0.15">
      <c r="A29" s="1">
        <v>42320</v>
      </c>
      <c r="B29" s="4" t="str">
        <f>IFERROR(IF('排序（YTM）'!B28=1,日收益率!B29,""),"")</f>
        <v/>
      </c>
      <c r="C29" s="4" t="str">
        <f>IFERROR(IF('排序（YTM）'!C28=1,日收益率!C29,""),"")</f>
        <v/>
      </c>
      <c r="D29" s="4" t="str">
        <f>IFERROR(IF('排序（YTM）'!D28=1,日收益率!D29,""),"")</f>
        <v/>
      </c>
      <c r="E29" s="4">
        <f>IFERROR(IF('排序（YTM）'!E28=1,日收益率!E29,""),"")</f>
        <v>1.8112449851148682E-4</v>
      </c>
      <c r="F29" s="4" t="str">
        <f>IFERROR(IF('排序（YTM）'!F28=1,日收益率!F29,""),"")</f>
        <v/>
      </c>
      <c r="H29" s="9">
        <f t="shared" si="0"/>
        <v>1.0108244841792933</v>
      </c>
    </row>
    <row r="30" spans="1:8" x14ac:dyDescent="0.15">
      <c r="A30" s="1">
        <v>42321</v>
      </c>
      <c r="B30" s="4" t="str">
        <f>IFERROR(IF('排序（YTM）'!B29=1,日收益率!B30,""),"")</f>
        <v/>
      </c>
      <c r="C30" s="4" t="str">
        <f>IFERROR(IF('排序（YTM）'!C29=1,日收益率!C30,""),"")</f>
        <v/>
      </c>
      <c r="D30" s="4">
        <f>IFERROR(IF('排序（YTM）'!D29=1,日收益率!D30,""),"")</f>
        <v>-1.1992916078771287E-3</v>
      </c>
      <c r="E30" s="4" t="str">
        <f>IFERROR(IF('排序（YTM）'!E29=1,日收益率!E30,""),"")</f>
        <v/>
      </c>
      <c r="F30" s="4" t="str">
        <f>IFERROR(IF('排序（YTM）'!F29=1,日收益率!F30,""),"")</f>
        <v/>
      </c>
      <c r="H30" s="9">
        <f t="shared" si="0"/>
        <v>1.0096122108583803</v>
      </c>
    </row>
    <row r="31" spans="1:8" x14ac:dyDescent="0.15">
      <c r="A31" s="1">
        <v>42324</v>
      </c>
      <c r="B31" s="4">
        <f>IFERROR(IF('排序（YTM）'!B30=1,日收益率!B31,""),"")</f>
        <v>-3.9856098507484727E-4</v>
      </c>
      <c r="C31" s="4" t="str">
        <f>IFERROR(IF('排序（YTM）'!C30=1,日收益率!C31,""),"")</f>
        <v/>
      </c>
      <c r="D31" s="4" t="str">
        <f>IFERROR(IF('排序（YTM）'!D30=1,日收益率!D31,""),"")</f>
        <v/>
      </c>
      <c r="E31" s="4" t="str">
        <f>IFERROR(IF('排序（YTM）'!E30=1,日收益率!E31,""),"")</f>
        <v/>
      </c>
      <c r="F31" s="4" t="str">
        <f>IFERROR(IF('排序（YTM）'!F30=1,日收益率!F31,""),"")</f>
        <v/>
      </c>
      <c r="H31" s="9">
        <f t="shared" si="0"/>
        <v>1.009209818821077</v>
      </c>
    </row>
    <row r="32" spans="1:8" x14ac:dyDescent="0.15">
      <c r="A32" s="1">
        <v>42325</v>
      </c>
      <c r="B32" s="4">
        <f>IFERROR(IF('排序（YTM）'!B31=1,日收益率!B32,""),"")</f>
        <v>8.5646083626245151E-4</v>
      </c>
      <c r="C32" s="4" t="str">
        <f>IFERROR(IF('排序（YTM）'!C31=1,日收益率!C32,""),"")</f>
        <v/>
      </c>
      <c r="D32" s="4" t="str">
        <f>IFERROR(IF('排序（YTM）'!D31=1,日收益率!D32,""),"")</f>
        <v/>
      </c>
      <c r="E32" s="4" t="str">
        <f>IFERROR(IF('排序（YTM）'!E31=1,日收益率!E32,""),"")</f>
        <v/>
      </c>
      <c r="F32" s="4" t="str">
        <f>IFERROR(IF('排序（YTM）'!F31=1,日收益率!F32,""),"")</f>
        <v/>
      </c>
      <c r="H32" s="9">
        <f t="shared" si="0"/>
        <v>1.0100741675064688</v>
      </c>
    </row>
    <row r="33" spans="1:8" x14ac:dyDescent="0.15">
      <c r="A33" s="1">
        <v>42326</v>
      </c>
      <c r="B33" s="4" t="str">
        <f>IFERROR(IF('排序（YTM）'!B32=1,日收益率!B33,""),"")</f>
        <v/>
      </c>
      <c r="C33" s="4" t="str">
        <f>IFERROR(IF('排序（YTM）'!C32=1,日收益率!C33,""),"")</f>
        <v/>
      </c>
      <c r="D33" s="4">
        <f>IFERROR(IF('排序（YTM）'!D32=1,日收益率!D33,""),"")</f>
        <v>-3.8193584016944504E-3</v>
      </c>
      <c r="E33" s="4" t="str">
        <f>IFERROR(IF('排序（YTM）'!E32=1,日收益率!E33,""),"")</f>
        <v/>
      </c>
      <c r="F33" s="4" t="str">
        <f>IFERROR(IF('排序（YTM）'!F32=1,日收益率!F33,""),"")</f>
        <v/>
      </c>
      <c r="H33" s="9">
        <f t="shared" si="0"/>
        <v>1.0062163322484685</v>
      </c>
    </row>
    <row r="34" spans="1:8" x14ac:dyDescent="0.15">
      <c r="A34" s="1">
        <v>42327</v>
      </c>
      <c r="B34" s="4" t="str">
        <f>IFERROR(IF('排序（YTM）'!B33=1,日收益率!B34,""),"")</f>
        <v/>
      </c>
      <c r="C34" s="4" t="str">
        <f>IFERROR(IF('排序（YTM）'!C33=1,日收益率!C34,""),"")</f>
        <v/>
      </c>
      <c r="D34" s="4" t="str">
        <f>IFERROR(IF('排序（YTM）'!D33=1,日收益率!D34,""),"")</f>
        <v/>
      </c>
      <c r="E34" s="4" t="str">
        <f>IFERROR(IF('排序（YTM）'!E33=1,日收益率!E34,""),"")</f>
        <v/>
      </c>
      <c r="F34" s="4">
        <f>IFERROR(IF('排序（YTM）'!F33=1,日收益率!F34,""),"")</f>
        <v>1.8231347598240966E-4</v>
      </c>
      <c r="H34" s="9">
        <f t="shared" si="0"/>
        <v>1.006399779045591</v>
      </c>
    </row>
    <row r="35" spans="1:8" x14ac:dyDescent="0.15">
      <c r="A35" s="1">
        <v>42328</v>
      </c>
      <c r="B35" s="4" t="str">
        <f>IFERROR(IF('排序（YTM）'!B34=1,日收益率!B35,""),"")</f>
        <v/>
      </c>
      <c r="C35" s="4" t="str">
        <f>IFERROR(IF('排序（YTM）'!C34=1,日收益率!C35,""),"")</f>
        <v/>
      </c>
      <c r="D35" s="4" t="str">
        <f>IFERROR(IF('排序（YTM）'!D34=1,日收益率!D35,""),"")</f>
        <v/>
      </c>
      <c r="E35" s="4" t="str">
        <f>IFERROR(IF('排序（YTM）'!E34=1,日收益率!E35,""),"")</f>
        <v/>
      </c>
      <c r="F35" s="4">
        <f>IFERROR(IF('排序（YTM）'!F34=1,日收益率!F35,""),"")</f>
        <v>1.8228024383737385E-4</v>
      </c>
      <c r="H35" s="9">
        <f t="shared" si="0"/>
        <v>1.0065832258427132</v>
      </c>
    </row>
    <row r="36" spans="1:8" x14ac:dyDescent="0.15">
      <c r="A36" s="1">
        <v>42331</v>
      </c>
      <c r="B36" s="4" t="str">
        <f>IFERROR(IF('排序（YTM）'!B35=1,日收益率!B36,""),"")</f>
        <v/>
      </c>
      <c r="C36" s="4" t="str">
        <f>IFERROR(IF('排序（YTM）'!C35=1,日收益率!C36,""),"")</f>
        <v/>
      </c>
      <c r="D36" s="4" t="str">
        <f>IFERROR(IF('排序（YTM）'!D35=1,日收益率!D36,""),"")</f>
        <v/>
      </c>
      <c r="E36" s="4" t="str">
        <f>IFERROR(IF('排序（YTM）'!E35=1,日收益率!E36,""),"")</f>
        <v/>
      </c>
      <c r="F36" s="4">
        <f>IFERROR(IF('排序（YTM）'!F35=1,日收益率!F36,""),"")</f>
        <v>5.4674107141683415E-4</v>
      </c>
      <c r="H36" s="9">
        <f t="shared" si="0"/>
        <v>1.0071335662340806</v>
      </c>
    </row>
    <row r="37" spans="1:8" x14ac:dyDescent="0.15">
      <c r="A37" s="1">
        <v>42332</v>
      </c>
      <c r="B37" s="4" t="str">
        <f>IFERROR(IF('排序（YTM）'!B36=1,日收益率!B37,""),"")</f>
        <v/>
      </c>
      <c r="C37" s="4" t="str">
        <f>IFERROR(IF('排序（YTM）'!C36=1,日收益率!C37,""),"")</f>
        <v/>
      </c>
      <c r="D37" s="4" t="str">
        <f>IFERROR(IF('排序（YTM）'!D36=1,日收益率!D37,""),"")</f>
        <v/>
      </c>
      <c r="E37" s="4" t="str">
        <f>IFERROR(IF('排序（YTM）'!E36=1,日收益率!E37,""),"")</f>
        <v/>
      </c>
      <c r="F37" s="4">
        <f>IFERROR(IF('排序（YTM）'!F36=1,日收益率!F37,""),"")</f>
        <v>8.2875761701453055E-3</v>
      </c>
      <c r="H37" s="9">
        <f t="shared" si="0"/>
        <v>1.0154802623777557</v>
      </c>
    </row>
    <row r="38" spans="1:8" x14ac:dyDescent="0.15">
      <c r="A38" s="1">
        <v>42333</v>
      </c>
      <c r="B38" s="4" t="str">
        <f>IFERROR(IF('排序（YTM）'!B37=1,日收益率!B38,""),"")</f>
        <v/>
      </c>
      <c r="C38" s="4" t="str">
        <f>IFERROR(IF('排序（YTM）'!C37=1,日收益率!C38,""),"")</f>
        <v/>
      </c>
      <c r="D38" s="4">
        <f>IFERROR(IF('排序（YTM）'!D37=1,日收益率!D38,""),"")</f>
        <v>4.9892557150843508E-4</v>
      </c>
      <c r="E38" s="4" t="str">
        <f>IFERROR(IF('排序（YTM）'!E37=1,日收益率!E38,""),"")</f>
        <v/>
      </c>
      <c r="F38" s="4" t="str">
        <f>IFERROR(IF('排序（YTM）'!F37=1,日收益率!F38,""),"")</f>
        <v/>
      </c>
      <c r="H38" s="9">
        <f t="shared" si="0"/>
        <v>1.015986911448018</v>
      </c>
    </row>
    <row r="39" spans="1:8" x14ac:dyDescent="0.15">
      <c r="A39" s="1">
        <v>42334</v>
      </c>
      <c r="B39" s="4" t="str">
        <f>IFERROR(IF('排序（YTM）'!B38=1,日收益率!B39,""),"")</f>
        <v/>
      </c>
      <c r="C39" s="4" t="str">
        <f>IFERROR(IF('排序（YTM）'!C38=1,日收益率!C39,""),"")</f>
        <v/>
      </c>
      <c r="D39" s="4">
        <f>IFERROR(IF('排序（YTM）'!D38=1,日收益率!D39,""),"")</f>
        <v>-6.087276709063616E-4</v>
      </c>
      <c r="E39" s="4" t="str">
        <f>IFERROR(IF('排序（YTM）'!E38=1,日收益率!E39,""),"")</f>
        <v/>
      </c>
      <c r="F39" s="4" t="str">
        <f>IFERROR(IF('排序（YTM）'!F38=1,日收益率!F39,""),"")</f>
        <v/>
      </c>
      <c r="H39" s="9">
        <f t="shared" si="0"/>
        <v>1.015368452101741</v>
      </c>
    </row>
    <row r="40" spans="1:8" x14ac:dyDescent="0.15">
      <c r="A40" s="1">
        <v>42335</v>
      </c>
      <c r="B40" s="4" t="str">
        <f>IFERROR(IF('排序（YTM）'!B39=1,日收益率!B40,""),"")</f>
        <v/>
      </c>
      <c r="C40" s="4" t="str">
        <f>IFERROR(IF('排序（YTM）'!C39=1,日收益率!C40,""),"")</f>
        <v/>
      </c>
      <c r="D40" s="4" t="str">
        <f>IFERROR(IF('排序（YTM）'!D39=1,日收益率!D40,""),"")</f>
        <v/>
      </c>
      <c r="E40" s="4" t="str">
        <f>IFERROR(IF('排序（YTM）'!E39=1,日收益率!E40,""),"")</f>
        <v/>
      </c>
      <c r="F40" s="4">
        <f>IFERROR(IF('排序（YTM）'!F39=1,日收益率!F40,""),"")</f>
        <v>1.8248793831543431E-4</v>
      </c>
      <c r="H40" s="9">
        <f t="shared" si="0"/>
        <v>1.0155537445971956</v>
      </c>
    </row>
    <row r="41" spans="1:8" x14ac:dyDescent="0.15">
      <c r="A41" s="1">
        <v>42338</v>
      </c>
      <c r="B41" s="4" t="str">
        <f>IFERROR(IF('排序（YTM）'!B40=1,日收益率!B41,""),"")</f>
        <v/>
      </c>
      <c r="C41" s="4" t="str">
        <f>IFERROR(IF('排序（YTM）'!C40=1,日收益率!C41,""),"")</f>
        <v/>
      </c>
      <c r="D41" s="4" t="str">
        <f>IFERROR(IF('排序（YTM）'!D40=1,日收益率!D41,""),"")</f>
        <v/>
      </c>
      <c r="E41" s="4" t="str">
        <f>IFERROR(IF('排序（YTM）'!E40=1,日收益率!E41,""),"")</f>
        <v/>
      </c>
      <c r="F41" s="4">
        <f>IFERROR(IF('排序（YTM）'!F40=1,日收益率!F41,""),"")</f>
        <v>5.4736392763143904E-4</v>
      </c>
      <c r="H41" s="9">
        <f t="shared" si="0"/>
        <v>1.016109622083559</v>
      </c>
    </row>
    <row r="42" spans="1:8" x14ac:dyDescent="0.15">
      <c r="A42" s="1">
        <v>42339</v>
      </c>
      <c r="B42" s="4" t="str">
        <f>IFERROR(IF('排序（YTM）'!B41=1,日收益率!B42,""),"")</f>
        <v/>
      </c>
      <c r="C42" s="4" t="str">
        <f>IFERROR(IF('排序（YTM）'!C41=1,日收益率!C42,""),"")</f>
        <v/>
      </c>
      <c r="D42" s="4" t="str">
        <f>IFERROR(IF('排序（YTM）'!D41=1,日收益率!D42,""),"")</f>
        <v/>
      </c>
      <c r="E42" s="4" t="str">
        <f>IFERROR(IF('排序（YTM）'!E41=1,日收益率!E42,""),"")</f>
        <v/>
      </c>
      <c r="F42" s="4">
        <f>IFERROR(IF('排序（YTM）'!F41=1,日收益率!F42,""),"")</f>
        <v>2.7895789376741753E-4</v>
      </c>
      <c r="H42" s="9">
        <f t="shared" si="0"/>
        <v>1.0163930738835723</v>
      </c>
    </row>
    <row r="43" spans="1:8" x14ac:dyDescent="0.15">
      <c r="A43" s="1">
        <v>42340</v>
      </c>
      <c r="B43" s="4" t="str">
        <f>IFERROR(IF('排序（YTM）'!B42=1,日收益率!B43,""),"")</f>
        <v/>
      </c>
      <c r="C43" s="4" t="str">
        <f>IFERROR(IF('排序（YTM）'!C42=1,日收益率!C43,""),"")</f>
        <v/>
      </c>
      <c r="D43" s="4" t="str">
        <f>IFERROR(IF('排序（YTM）'!D42=1,日收益率!D43,""),"")</f>
        <v/>
      </c>
      <c r="E43" s="4" t="str">
        <f>IFERROR(IF('排序（YTM）'!E42=1,日收益率!E43,""),"")</f>
        <v/>
      </c>
      <c r="F43" s="4">
        <f>IFERROR(IF('排序（YTM）'!F42=1,日收益率!F43,""),"")</f>
        <v>1.0515949348600673E-2</v>
      </c>
      <c r="H43" s="9">
        <f t="shared" si="0"/>
        <v>1.0270814119668004</v>
      </c>
    </row>
    <row r="44" spans="1:8" x14ac:dyDescent="0.15">
      <c r="A44" s="1">
        <v>42341</v>
      </c>
      <c r="B44" s="4">
        <f>IFERROR(IF('排序（YTM）'!B43=1,日收益率!B44,""),"")</f>
        <v>3.188192155854308E-3</v>
      </c>
      <c r="C44" s="4" t="str">
        <f>IFERROR(IF('排序（YTM）'!C43=1,日收益率!C44,""),"")</f>
        <v/>
      </c>
      <c r="D44" s="4" t="str">
        <f>IFERROR(IF('排序（YTM）'!D43=1,日收益率!D44,""),"")</f>
        <v/>
      </c>
      <c r="E44" s="4" t="str">
        <f>IFERROR(IF('排序（YTM）'!E43=1,日收益率!E44,""),"")</f>
        <v/>
      </c>
      <c r="F44" s="4" t="str">
        <f>IFERROR(IF('排序（YTM）'!F43=1,日收益率!F44,""),"")</f>
        <v/>
      </c>
      <c r="H44" s="9">
        <f t="shared" si="0"/>
        <v>1.0303559448678568</v>
      </c>
    </row>
    <row r="45" spans="1:8" x14ac:dyDescent="0.15">
      <c r="A45" s="1">
        <v>42342</v>
      </c>
      <c r="B45" s="4" t="str">
        <f>IFERROR(IF('排序（YTM）'!B44=1,日收益率!B45,""),"")</f>
        <v/>
      </c>
      <c r="C45" s="4" t="str">
        <f>IFERROR(IF('排序（YTM）'!C44=1,日收益率!C45,""),"")</f>
        <v/>
      </c>
      <c r="D45" s="4" t="str">
        <f>IFERROR(IF('排序（YTM）'!D44=1,日收益率!D45,""),"")</f>
        <v/>
      </c>
      <c r="E45" s="4" t="str">
        <f>IFERROR(IF('排序（YTM）'!E44=1,日收益率!E45,""),"")</f>
        <v/>
      </c>
      <c r="F45" s="4">
        <f>IFERROR(IF('排序（YTM）'!F44=1,日收益率!F45,""),"")</f>
        <v>5.005417977112403E-3</v>
      </c>
      <c r="H45" s="9">
        <f t="shared" si="0"/>
        <v>1.035513307037123</v>
      </c>
    </row>
    <row r="46" spans="1:8" x14ac:dyDescent="0.15">
      <c r="A46" s="1">
        <v>42345</v>
      </c>
      <c r="B46" s="4" t="str">
        <f>IFERROR(IF('排序（YTM）'!B45=1,日收益率!B46,""),"")</f>
        <v/>
      </c>
      <c r="C46" s="4" t="str">
        <f>IFERROR(IF('排序（YTM）'!C45=1,日收益率!C46,""),"")</f>
        <v/>
      </c>
      <c r="D46" s="4" t="str">
        <f>IFERROR(IF('排序（YTM）'!D45=1,日收益率!D46,""),"")</f>
        <v/>
      </c>
      <c r="E46" s="4" t="str">
        <f>IFERROR(IF('排序（YTM）'!E45=1,日收益率!E46,""),"")</f>
        <v/>
      </c>
      <c r="F46" s="4">
        <f>IFERROR(IF('排序（YTM）'!F45=1,日收益率!F46,""),"")</f>
        <v>5.2468824939730929E-3</v>
      </c>
      <c r="H46" s="9">
        <f t="shared" si="0"/>
        <v>1.0409465236800923</v>
      </c>
    </row>
    <row r="47" spans="1:8" x14ac:dyDescent="0.15">
      <c r="A47" s="1">
        <v>42346</v>
      </c>
      <c r="B47" s="4" t="str">
        <f>IFERROR(IF('排序（YTM）'!B46=1,日收益率!B47,""),"")</f>
        <v/>
      </c>
      <c r="C47" s="4" t="str">
        <f>IFERROR(IF('排序（YTM）'!C46=1,日收益率!C47,""),"")</f>
        <v/>
      </c>
      <c r="D47" s="4">
        <f>IFERROR(IF('排序（YTM）'!D46=1,日收益率!D47,""),"")</f>
        <v>-9.1217586264447093E-4</v>
      </c>
      <c r="E47" s="4" t="str">
        <f>IFERROR(IF('排序（YTM）'!E46=1,日收益率!E47,""),"")</f>
        <v/>
      </c>
      <c r="F47" s="4" t="str">
        <f>IFERROR(IF('排序（YTM）'!F46=1,日收益率!F47,""),"")</f>
        <v/>
      </c>
      <c r="H47" s="9">
        <f t="shared" si="0"/>
        <v>1.0399969973868877</v>
      </c>
    </row>
    <row r="48" spans="1:8" x14ac:dyDescent="0.15">
      <c r="A48" s="1">
        <v>42347</v>
      </c>
      <c r="B48" s="4" t="str">
        <f>IFERROR(IF('排序（YTM）'!B47=1,日收益率!B48,""),"")</f>
        <v/>
      </c>
      <c r="C48" s="4" t="str">
        <f>IFERROR(IF('排序（YTM）'!C47=1,日收益率!C48,""),"")</f>
        <v/>
      </c>
      <c r="D48" s="4">
        <f>IFERROR(IF('排序（YTM）'!D47=1,日收益率!D48,""),"")</f>
        <v>-2.2250093595832521E-3</v>
      </c>
      <c r="E48" s="4" t="str">
        <f>IFERROR(IF('排序（YTM）'!E47=1,日收益率!E48,""),"")</f>
        <v/>
      </c>
      <c r="F48" s="4" t="str">
        <f>IFERROR(IF('排序（YTM）'!F47=1,日收益率!F48,""),"")</f>
        <v/>
      </c>
      <c r="H48" s="9">
        <f t="shared" si="0"/>
        <v>1.0376829943337633</v>
      </c>
    </row>
    <row r="49" spans="1:8" x14ac:dyDescent="0.15">
      <c r="A49" s="1">
        <v>42348</v>
      </c>
      <c r="B49" s="4" t="str">
        <f>IFERROR(IF('排序（YTM）'!B48=1,日收益率!B49,""),"")</f>
        <v/>
      </c>
      <c r="C49" s="4" t="str">
        <f>IFERROR(IF('排序（YTM）'!C48=1,日收益率!C49,""),"")</f>
        <v/>
      </c>
      <c r="D49" s="4">
        <f>IFERROR(IF('排序（YTM）'!D48=1,日收益率!D49,""),"")</f>
        <v>-3.5448974620673201E-3</v>
      </c>
      <c r="E49" s="4" t="str">
        <f>IFERROR(IF('排序（YTM）'!E48=1,日收益率!E49,""),"")</f>
        <v/>
      </c>
      <c r="F49" s="4" t="str">
        <f>IFERROR(IF('排序（YTM）'!F48=1,日收益率!F49,""),"")</f>
        <v/>
      </c>
      <c r="H49" s="9">
        <f t="shared" si="0"/>
        <v>1.0340045145207191</v>
      </c>
    </row>
    <row r="50" spans="1:8" x14ac:dyDescent="0.15">
      <c r="A50" s="1">
        <v>42349</v>
      </c>
      <c r="B50" s="4" t="str">
        <f>IFERROR(IF('排序（YTM）'!B49=1,日收益率!B50,""),"")</f>
        <v/>
      </c>
      <c r="C50" s="4" t="str">
        <f>IFERROR(IF('排序（YTM）'!C49=1,日收益率!C50,""),"")</f>
        <v/>
      </c>
      <c r="D50" s="4">
        <f>IFERROR(IF('排序（YTM）'!D49=1,日收益率!D50,""),"")</f>
        <v>-1.015552975366929E-2</v>
      </c>
      <c r="E50" s="4" t="str">
        <f>IFERROR(IF('排序（YTM）'!E49=1,日收益率!E50,""),"")</f>
        <v/>
      </c>
      <c r="F50" s="4" t="str">
        <f>IFERROR(IF('排序（YTM）'!F49=1,日收益率!F50,""),"")</f>
        <v/>
      </c>
      <c r="H50" s="9">
        <f t="shared" si="0"/>
        <v>1.0235036509080755</v>
      </c>
    </row>
    <row r="51" spans="1:8" x14ac:dyDescent="0.15">
      <c r="A51" s="1">
        <v>42352</v>
      </c>
      <c r="B51" s="4" t="str">
        <f>IFERROR(IF('排序（YTM）'!B50=1,日收益率!B51,""),"")</f>
        <v/>
      </c>
      <c r="C51" s="4" t="str">
        <f>IFERROR(IF('排序（YTM）'!C50=1,日收益率!C51,""),"")</f>
        <v/>
      </c>
      <c r="D51" s="4">
        <f>IFERROR(IF('排序（YTM）'!D50=1,日收益率!D51,""),"")</f>
        <v>-3.1933622120116079E-3</v>
      </c>
      <c r="E51" s="4" t="str">
        <f>IFERROR(IF('排序（YTM）'!E50=1,日收益率!E51,""),"")</f>
        <v/>
      </c>
      <c r="F51" s="4" t="str">
        <f>IFERROR(IF('排序（YTM）'!F50=1,日收益率!F51,""),"")</f>
        <v/>
      </c>
      <c r="H51" s="9">
        <f t="shared" si="0"/>
        <v>1.0202352330254096</v>
      </c>
    </row>
    <row r="52" spans="1:8" x14ac:dyDescent="0.15">
      <c r="A52" s="1">
        <v>42353</v>
      </c>
      <c r="B52" s="4" t="str">
        <f>IFERROR(IF('排序（YTM）'!B51=1,日收益率!B52,""),"")</f>
        <v/>
      </c>
      <c r="C52" s="4" t="str">
        <f>IFERROR(IF('排序（YTM）'!C51=1,日收益率!C52,""),"")</f>
        <v/>
      </c>
      <c r="D52" s="4">
        <f>IFERROR(IF('排序（YTM）'!D51=1,日收益率!D52,""),"")</f>
        <v>-1.2393274654357578E-3</v>
      </c>
      <c r="E52" s="4" t="str">
        <f>IFERROR(IF('排序（YTM）'!E51=1,日收益率!E52,""),"")</f>
        <v/>
      </c>
      <c r="F52" s="4" t="str">
        <f>IFERROR(IF('排序（YTM）'!F51=1,日收益率!F52,""),"")</f>
        <v/>
      </c>
      <c r="H52" s="9">
        <f t="shared" si="0"/>
        <v>1.0189708274799161</v>
      </c>
    </row>
    <row r="53" spans="1:8" x14ac:dyDescent="0.15">
      <c r="A53" s="1">
        <v>42354</v>
      </c>
      <c r="B53" s="4" t="str">
        <f>IFERROR(IF('排序（YTM）'!B52=1,日收益率!B53,""),"")</f>
        <v/>
      </c>
      <c r="C53" s="4" t="str">
        <f>IFERROR(IF('排序（YTM）'!C52=1,日收益率!C53,""),"")</f>
        <v/>
      </c>
      <c r="D53" s="4">
        <f>IFERROR(IF('排序（YTM）'!D52=1,日收益率!D53,""),"")</f>
        <v>8.1924766367680313E-4</v>
      </c>
      <c r="E53" s="4" t="str">
        <f>IFERROR(IF('排序（YTM）'!E52=1,日收益率!E53,""),"")</f>
        <v/>
      </c>
      <c r="F53" s="4" t="str">
        <f>IFERROR(IF('排序（YTM）'!F52=1,日收益率!F53,""),"")</f>
        <v/>
      </c>
      <c r="H53" s="9">
        <f t="shared" si="0"/>
        <v>1.0198056169496839</v>
      </c>
    </row>
    <row r="54" spans="1:8" x14ac:dyDescent="0.15">
      <c r="A54" s="1">
        <v>42355</v>
      </c>
      <c r="B54" s="4" t="str">
        <f>IFERROR(IF('排序（YTM）'!B53=1,日收益率!B54,""),"")</f>
        <v/>
      </c>
      <c r="C54" s="4" t="str">
        <f>IFERROR(IF('排序（YTM）'!C53=1,日收益率!C54,""),"")</f>
        <v/>
      </c>
      <c r="D54" s="4">
        <f>IFERROR(IF('排序（YTM）'!D53=1,日收益率!D54,""),"")</f>
        <v>-5.1940024780072758E-4</v>
      </c>
      <c r="E54" s="4" t="str">
        <f>IFERROR(IF('排序（YTM）'!E53=1,日收益率!E54,""),"")</f>
        <v/>
      </c>
      <c r="F54" s="4" t="str">
        <f>IFERROR(IF('排序（YTM）'!F53=1,日收益率!F54,""),"")</f>
        <v/>
      </c>
      <c r="H54" s="9">
        <f t="shared" si="0"/>
        <v>1.0192759296595315</v>
      </c>
    </row>
    <row r="55" spans="1:8" x14ac:dyDescent="0.15">
      <c r="A55" s="1">
        <v>42356</v>
      </c>
      <c r="B55" s="4" t="str">
        <f>IFERROR(IF('排序（YTM）'!B54=1,日收益率!B55,""),"")</f>
        <v/>
      </c>
      <c r="C55" s="4" t="str">
        <f>IFERROR(IF('排序（YTM）'!C54=1,日收益率!C55,""),"")</f>
        <v/>
      </c>
      <c r="D55" s="4">
        <f>IFERROR(IF('排序（YTM）'!D54=1,日收益率!D55,""),"")</f>
        <v>-8.2859461100348586E-4</v>
      </c>
      <c r="E55" s="4" t="str">
        <f>IFERROR(IF('排序（YTM）'!E54=1,日收益率!E55,""),"")</f>
        <v/>
      </c>
      <c r="F55" s="4" t="str">
        <f>IFERROR(IF('排序（YTM）'!F54=1,日收益率!F55,""),"")</f>
        <v/>
      </c>
      <c r="H55" s="9">
        <f t="shared" si="0"/>
        <v>1.01843136311709</v>
      </c>
    </row>
    <row r="56" spans="1:8" x14ac:dyDescent="0.15">
      <c r="A56" s="1">
        <v>42359</v>
      </c>
      <c r="B56" s="4" t="str">
        <f>IFERROR(IF('排序（YTM）'!B55=1,日收益率!B56,""),"")</f>
        <v/>
      </c>
      <c r="C56" s="4" t="str">
        <f>IFERROR(IF('排序（YTM）'!C55=1,日收益率!C56,""),"")</f>
        <v/>
      </c>
      <c r="D56" s="4">
        <f>IFERROR(IF('排序（YTM）'!D55=1,日收益率!D56,""),"")</f>
        <v>-4.9612903025423316E-3</v>
      </c>
      <c r="E56" s="4" t="str">
        <f>IFERROR(IF('排序（YTM）'!E55=1,日收益率!E56,""),"")</f>
        <v/>
      </c>
      <c r="F56" s="4" t="str">
        <f>IFERROR(IF('排序（YTM）'!F55=1,日收益率!F56,""),"")</f>
        <v/>
      </c>
      <c r="H56" s="9">
        <f t="shared" si="0"/>
        <v>1.0133786294714522</v>
      </c>
    </row>
    <row r="57" spans="1:8" x14ac:dyDescent="0.15">
      <c r="A57" s="1">
        <v>42360</v>
      </c>
      <c r="B57" s="4" t="str">
        <f>IFERROR(IF('排序（YTM）'!B56=1,日收益率!B57,""),"")</f>
        <v/>
      </c>
      <c r="C57" s="4" t="str">
        <f>IFERROR(IF('排序（YTM）'!C56=1,日收益率!C57,""),"")</f>
        <v/>
      </c>
      <c r="D57" s="4">
        <f>IFERROR(IF('排序（YTM）'!D56=1,日收益率!D57,""),"")</f>
        <v>-8.6014719436284803E-3</v>
      </c>
      <c r="E57" s="4" t="str">
        <f>IFERROR(IF('排序（YTM）'!E56=1,日收益率!E57,""),"")</f>
        <v/>
      </c>
      <c r="F57" s="4" t="str">
        <f>IFERROR(IF('排序（YTM）'!F56=1,日收益率!F57,""),"")</f>
        <v/>
      </c>
      <c r="H57" s="9">
        <f t="shared" si="0"/>
        <v>1.0046620816217808</v>
      </c>
    </row>
    <row r="58" spans="1:8" x14ac:dyDescent="0.15">
      <c r="A58" s="1">
        <v>42361</v>
      </c>
      <c r="B58" s="4" t="str">
        <f>IFERROR(IF('排序（YTM）'!B57=1,日收益率!B58,""),"")</f>
        <v/>
      </c>
      <c r="C58" s="4" t="str">
        <f>IFERROR(IF('排序（YTM）'!C57=1,日收益率!C58,""),"")</f>
        <v/>
      </c>
      <c r="D58" s="4">
        <f>IFERROR(IF('排序（YTM）'!D57=1,日收益率!D58,""),"")</f>
        <v>-1.3272897551503626E-2</v>
      </c>
      <c r="E58" s="4" t="str">
        <f>IFERROR(IF('排序（YTM）'!E57=1,日收益率!E58,""),"")</f>
        <v/>
      </c>
      <c r="F58" s="4" t="str">
        <f>IFERROR(IF('排序（YTM）'!F57=1,日收益率!F58,""),"")</f>
        <v/>
      </c>
      <c r="H58" s="9">
        <f t="shared" si="0"/>
        <v>0.99132730473853459</v>
      </c>
    </row>
    <row r="59" spans="1:8" x14ac:dyDescent="0.15">
      <c r="A59" s="1">
        <v>42362</v>
      </c>
      <c r="B59" s="4" t="str">
        <f>IFERROR(IF('排序（YTM）'!B58=1,日收益率!B59,""),"")</f>
        <v/>
      </c>
      <c r="C59" s="4" t="str">
        <f>IFERROR(IF('排序（YTM）'!C58=1,日收益率!C59,""),"")</f>
        <v/>
      </c>
      <c r="D59" s="4">
        <f>IFERROR(IF('排序（YTM）'!D58=1,日收益率!D59,""),"")</f>
        <v>-1.4872232813245567E-3</v>
      </c>
      <c r="E59" s="4" t="str">
        <f>IFERROR(IF('排序（YTM）'!E58=1,日收益率!E59,""),"")</f>
        <v/>
      </c>
      <c r="F59" s="4" t="str">
        <f>IFERROR(IF('排序（YTM）'!F58=1,日收益率!F59,""),"")</f>
        <v/>
      </c>
      <c r="H59" s="9">
        <f t="shared" si="0"/>
        <v>0.98985297969151476</v>
      </c>
    </row>
    <row r="60" spans="1:8" x14ac:dyDescent="0.15">
      <c r="A60" s="1">
        <v>42363</v>
      </c>
      <c r="B60" s="4" t="str">
        <f>IFERROR(IF('排序（YTM）'!B59=1,日收益率!B60,""),"")</f>
        <v/>
      </c>
      <c r="C60" s="4" t="str">
        <f>IFERROR(IF('排序（YTM）'!C59=1,日收益率!C60,""),"")</f>
        <v/>
      </c>
      <c r="D60" s="4">
        <f>IFERROR(IF('排序（YTM）'!D59=1,日收益率!D60,""),"")</f>
        <v>2.2218109909342143E-3</v>
      </c>
      <c r="E60" s="4" t="str">
        <f>IFERROR(IF('排序（YTM）'!E59=1,日收益率!E60,""),"")</f>
        <v/>
      </c>
      <c r="F60" s="4" t="str">
        <f>IFERROR(IF('排序（YTM）'!F59=1,日收益率!F60,""),"")</f>
        <v/>
      </c>
      <c r="H60" s="9">
        <f t="shared" si="0"/>
        <v>0.99205224592120234</v>
      </c>
    </row>
    <row r="61" spans="1:8" x14ac:dyDescent="0.15">
      <c r="A61" s="1">
        <v>42366</v>
      </c>
      <c r="B61" s="4" t="str">
        <f>IFERROR(IF('排序（YTM）'!B60=1,日收益率!B61,""),"")</f>
        <v/>
      </c>
      <c r="C61" s="4" t="str">
        <f>IFERROR(IF('排序（YTM）'!C60=1,日收益率!C61,""),"")</f>
        <v/>
      </c>
      <c r="D61" s="4">
        <f>IFERROR(IF('排序（YTM）'!D60=1,日收益率!D61,""),"")</f>
        <v>-6.4958687028704443E-4</v>
      </c>
      <c r="E61" s="4" t="str">
        <f>IFERROR(IF('排序（YTM）'!E60=1,日收益率!E61,""),"")</f>
        <v/>
      </c>
      <c r="F61" s="4" t="str">
        <f>IFERROR(IF('排序（YTM）'!F60=1,日收益率!F61,""),"")</f>
        <v/>
      </c>
      <c r="H61" s="9">
        <f t="shared" si="0"/>
        <v>0.99140782180761311</v>
      </c>
    </row>
    <row r="62" spans="1:8" x14ac:dyDescent="0.15">
      <c r="A62" s="1">
        <v>42367</v>
      </c>
      <c r="B62" s="4">
        <f>IFERROR(IF('排序（YTM）'!B61=1,日收益率!B62,""),"")</f>
        <v>-6.332068783320266E-3</v>
      </c>
      <c r="C62" s="4" t="str">
        <f>IFERROR(IF('排序（YTM）'!C61=1,日收益率!C62,""),"")</f>
        <v/>
      </c>
      <c r="D62" s="4" t="str">
        <f>IFERROR(IF('排序（YTM）'!D61=1,日收益率!D62,""),"")</f>
        <v/>
      </c>
      <c r="E62" s="4" t="str">
        <f>IFERROR(IF('排序（YTM）'!E61=1,日收益率!E62,""),"")</f>
        <v/>
      </c>
      <c r="F62" s="4" t="str">
        <f>IFERROR(IF('排序（YTM）'!F61=1,日收益率!F62,""),"")</f>
        <v/>
      </c>
      <c r="H62" s="9">
        <f t="shared" si="0"/>
        <v>0.98513015928760561</v>
      </c>
    </row>
    <row r="63" spans="1:8" x14ac:dyDescent="0.15">
      <c r="A63" s="1">
        <v>42368</v>
      </c>
      <c r="B63" s="4">
        <f>IFERROR(IF('排序（YTM）'!B62=1,日收益率!B63,""),"")</f>
        <v>-1.304728250777909E-2</v>
      </c>
      <c r="C63" s="4" t="str">
        <f>IFERROR(IF('排序（YTM）'!C62=1,日收益率!C63,""),"")</f>
        <v/>
      </c>
      <c r="D63" s="4" t="str">
        <f>IFERROR(IF('排序（YTM）'!D62=1,日收益率!D63,""),"")</f>
        <v/>
      </c>
      <c r="E63" s="4" t="str">
        <f>IFERROR(IF('排序（YTM）'!E62=1,日收益率!E63,""),"")</f>
        <v/>
      </c>
      <c r="F63" s="4" t="str">
        <f>IFERROR(IF('排序（YTM）'!F62=1,日收益率!F63,""),"")</f>
        <v/>
      </c>
      <c r="H63" s="9">
        <f t="shared" si="0"/>
        <v>0.97227688779244681</v>
      </c>
    </row>
    <row r="64" spans="1:8" x14ac:dyDescent="0.15">
      <c r="A64" s="1">
        <v>42369</v>
      </c>
      <c r="B64" s="4">
        <f>IFERROR(IF('排序（YTM）'!B63=1,日收益率!B64,""),"")</f>
        <v>4.4683516699663972E-3</v>
      </c>
      <c r="C64" s="4" t="str">
        <f>IFERROR(IF('排序（YTM）'!C63=1,日收益率!C64,""),"")</f>
        <v/>
      </c>
      <c r="D64" s="4" t="str">
        <f>IFERROR(IF('排序（YTM）'!D63=1,日收益率!D64,""),"")</f>
        <v/>
      </c>
      <c r="E64" s="4" t="str">
        <f>IFERROR(IF('排序（YTM）'!E63=1,日收益率!E64,""),"")</f>
        <v/>
      </c>
      <c r="F64" s="4" t="str">
        <f>IFERROR(IF('排序（YTM）'!F63=1,日收益率!F64,""),"")</f>
        <v/>
      </c>
      <c r="H64" s="9">
        <f t="shared" si="0"/>
        <v>0.97662136284768397</v>
      </c>
    </row>
    <row r="65" spans="1:8" x14ac:dyDescent="0.15">
      <c r="A65" s="1">
        <v>42373</v>
      </c>
      <c r="B65" s="4">
        <f>IFERROR(IF('排序（YTM）'!B64=1,日收益率!B65,""),"")</f>
        <v>7.0239068246835679E-4</v>
      </c>
      <c r="C65" s="4" t="str">
        <f>IFERROR(IF('排序（YTM）'!C64=1,日收益率!C65,""),"")</f>
        <v/>
      </c>
      <c r="D65" s="4" t="str">
        <f>IFERROR(IF('排序（YTM）'!D64=1,日收益率!D65,""),"")</f>
        <v/>
      </c>
      <c r="E65" s="4" t="str">
        <f>IFERROR(IF('排序（YTM）'!E64=1,日收益率!E65,""),"")</f>
        <v/>
      </c>
      <c r="F65" s="4" t="str">
        <f>IFERROR(IF('排序（YTM）'!F64=1,日收益率!F65,""),"")</f>
        <v/>
      </c>
      <c r="H65" s="9">
        <f t="shared" si="0"/>
        <v>0.97730733259324776</v>
      </c>
    </row>
    <row r="66" spans="1:8" x14ac:dyDescent="0.15">
      <c r="A66" s="1">
        <v>42374</v>
      </c>
      <c r="B66" s="4" t="str">
        <f>IFERROR(IF('排序（YTM）'!B65=1,日收益率!B66,""),"")</f>
        <v/>
      </c>
      <c r="C66" s="4" t="str">
        <f>IFERROR(IF('排序（YTM）'!C65=1,日收益率!C66,""),"")</f>
        <v/>
      </c>
      <c r="D66" s="4" t="str">
        <f>IFERROR(IF('排序（YTM）'!D65=1,日收益率!D66,""),"")</f>
        <v/>
      </c>
      <c r="E66" s="4">
        <f>IFERROR(IF('排序（YTM）'!E65=1,日收益率!E66,""),"")</f>
        <v>6.2841019329715975E-2</v>
      </c>
      <c r="F66" s="4" t="str">
        <f>IFERROR(IF('排序（YTM）'!F65=1,日收益率!F66,""),"")</f>
        <v/>
      </c>
      <c r="H66" s="9">
        <f t="shared" si="0"/>
        <v>1.0387223215718131</v>
      </c>
    </row>
    <row r="67" spans="1:8" x14ac:dyDescent="0.15">
      <c r="A67" s="1">
        <v>42375</v>
      </c>
      <c r="B67" s="4">
        <f>IFERROR(IF('排序（YTM）'!B66=1,日收益率!B67,""),"")</f>
        <v>-1.8687083510562363E-3</v>
      </c>
      <c r="C67" s="4" t="str">
        <f>IFERROR(IF('排序（YTM）'!C66=1,日收益率!C67,""),"")</f>
        <v/>
      </c>
      <c r="D67" s="4" t="str">
        <f>IFERROR(IF('排序（YTM）'!D66=1,日收益率!D67,""),"")</f>
        <v/>
      </c>
      <c r="E67" s="4" t="str">
        <f>IFERROR(IF('排序（YTM）'!E66=1,日收益率!E67,""),"")</f>
        <v/>
      </c>
      <c r="F67" s="4" t="str">
        <f>IFERROR(IF('排序（YTM）'!F66=1,日收益率!F67,""),"")</f>
        <v/>
      </c>
      <c r="H67" s="9">
        <f t="shared" si="0"/>
        <v>1.0367812524950633</v>
      </c>
    </row>
    <row r="68" spans="1:8" x14ac:dyDescent="0.15">
      <c r="A68" s="1">
        <v>42376</v>
      </c>
      <c r="B68" s="4">
        <f>IFERROR(IF('排序（YTM）'!B67=1,日收益率!B68,""),"")</f>
        <v>-3.3239486236863458E-3</v>
      </c>
      <c r="C68" s="4" t="str">
        <f>IFERROR(IF('排序（YTM）'!C67=1,日收益率!C68,""),"")</f>
        <v/>
      </c>
      <c r="D68" s="4" t="str">
        <f>IFERROR(IF('排序（YTM）'!D67=1,日收益率!D68,""),"")</f>
        <v/>
      </c>
      <c r="E68" s="4" t="str">
        <f>IFERROR(IF('排序（YTM）'!E67=1,日收益率!E68,""),"")</f>
        <v/>
      </c>
      <c r="F68" s="4" t="str">
        <f>IFERROR(IF('排序（YTM）'!F67=1,日收益率!F68,""),"")</f>
        <v/>
      </c>
      <c r="H68" s="9">
        <f t="shared" si="0"/>
        <v>1.0333350448777685</v>
      </c>
    </row>
    <row r="69" spans="1:8" x14ac:dyDescent="0.15">
      <c r="A69" s="1">
        <v>42377</v>
      </c>
      <c r="B69" s="4">
        <f>IFERROR(IF('排序（YTM）'!B68=1,日收益率!B69,""),"")</f>
        <v>-6.299508866345338E-4</v>
      </c>
      <c r="C69" s="4" t="str">
        <f>IFERROR(IF('排序（YTM）'!C68=1,日收益率!C69,""),"")</f>
        <v/>
      </c>
      <c r="D69" s="4" t="str">
        <f>IFERROR(IF('排序（YTM）'!D68=1,日收益率!D69,""),"")</f>
        <v/>
      </c>
      <c r="E69" s="4" t="str">
        <f>IFERROR(IF('排序（YTM）'!E68=1,日收益率!E69,""),"")</f>
        <v/>
      </c>
      <c r="F69" s="4" t="str">
        <f>IFERROR(IF('排序（YTM）'!F68=1,日收益率!F69,""),"")</f>
        <v/>
      </c>
      <c r="H69" s="9">
        <f t="shared" ref="H69:H132" si="1">IFERROR(H68*(1+AVERAGE(B69:F69)),H68)</f>
        <v>1.0326840945500573</v>
      </c>
    </row>
    <row r="70" spans="1:8" x14ac:dyDescent="0.15">
      <c r="A70" s="1">
        <v>42380</v>
      </c>
      <c r="B70" s="4">
        <f>IFERROR(IF('排序（YTM）'!B69=1,日收益率!B70,""),"")</f>
        <v>7.1163719338285247E-4</v>
      </c>
      <c r="C70" s="4" t="str">
        <f>IFERROR(IF('排序（YTM）'!C69=1,日收益率!C70,""),"")</f>
        <v/>
      </c>
      <c r="D70" s="4" t="str">
        <f>IFERROR(IF('排序（YTM）'!D69=1,日收益率!D70,""),"")</f>
        <v/>
      </c>
      <c r="E70" s="4" t="str">
        <f>IFERROR(IF('排序（YTM）'!E69=1,日收益率!E70,""),"")</f>
        <v/>
      </c>
      <c r="F70" s="4" t="str">
        <f>IFERROR(IF('排序（YTM）'!F69=1,日收益率!F70,""),"")</f>
        <v/>
      </c>
      <c r="H70" s="9">
        <f t="shared" si="1"/>
        <v>1.0334189909607541</v>
      </c>
    </row>
    <row r="71" spans="1:8" x14ac:dyDescent="0.15">
      <c r="A71" s="1">
        <v>42381</v>
      </c>
      <c r="B71" s="4">
        <f>IFERROR(IF('排序（YTM）'!B70=1,日收益率!B71,""),"")</f>
        <v>9.833276091320009E-5</v>
      </c>
      <c r="C71" s="4" t="str">
        <f>IFERROR(IF('排序（YTM）'!C70=1,日收益率!C71,""),"")</f>
        <v/>
      </c>
      <c r="D71" s="4" t="str">
        <f>IFERROR(IF('排序（YTM）'!D70=1,日收益率!D71,""),"")</f>
        <v/>
      </c>
      <c r="E71" s="4" t="str">
        <f>IFERROR(IF('排序（YTM）'!E70=1,日收益率!E71,""),"")</f>
        <v/>
      </c>
      <c r="F71" s="4" t="str">
        <f>IFERROR(IF('排序（YTM）'!F70=1,日收益率!F71,""),"")</f>
        <v/>
      </c>
      <c r="H71" s="9">
        <f t="shared" si="1"/>
        <v>1.0335206099033154</v>
      </c>
    </row>
    <row r="72" spans="1:8" x14ac:dyDescent="0.15">
      <c r="A72" s="1">
        <v>42382</v>
      </c>
      <c r="B72" s="4">
        <f>IFERROR(IF('排序（YTM）'!B71=1,日收益率!B72,""),"")</f>
        <v>5.1441502034865749E-4</v>
      </c>
      <c r="C72" s="4" t="str">
        <f>IFERROR(IF('排序（YTM）'!C71=1,日收益率!C72,""),"")</f>
        <v/>
      </c>
      <c r="D72" s="4" t="str">
        <f>IFERROR(IF('排序（YTM）'!D71=1,日收益率!D72,""),"")</f>
        <v/>
      </c>
      <c r="E72" s="4" t="str">
        <f>IFERROR(IF('排序（YTM）'!E71=1,日收益率!E72,""),"")</f>
        <v/>
      </c>
      <c r="F72" s="4" t="str">
        <f>IFERROR(IF('排序（YTM）'!F71=1,日收益率!F72,""),"")</f>
        <v/>
      </c>
      <c r="H72" s="9">
        <f t="shared" si="1"/>
        <v>1.0340522684288895</v>
      </c>
    </row>
    <row r="73" spans="1:8" x14ac:dyDescent="0.15">
      <c r="A73" s="1">
        <v>42383</v>
      </c>
      <c r="B73" s="4">
        <f>IFERROR(IF('排序（YTM）'!B72=1,日收益率!B73,""),"")</f>
        <v>6.5443814455747873E-3</v>
      </c>
      <c r="C73" s="4" t="str">
        <f>IFERROR(IF('排序（YTM）'!C72=1,日收益率!C73,""),"")</f>
        <v/>
      </c>
      <c r="D73" s="4" t="str">
        <f>IFERROR(IF('排序（YTM）'!D72=1,日收益率!D73,""),"")</f>
        <v/>
      </c>
      <c r="E73" s="4" t="str">
        <f>IFERROR(IF('排序（YTM）'!E72=1,日收益率!E73,""),"")</f>
        <v/>
      </c>
      <c r="F73" s="4" t="str">
        <f>IFERROR(IF('排序（YTM）'!F72=1,日收益率!F73,""),"")</f>
        <v/>
      </c>
      <c r="H73" s="9">
        <f t="shared" si="1"/>
        <v>1.04081950090815</v>
      </c>
    </row>
    <row r="74" spans="1:8" x14ac:dyDescent="0.15">
      <c r="A74" s="1">
        <v>42384</v>
      </c>
      <c r="B74" s="4">
        <f>IFERROR(IF('排序（YTM）'!B73=1,日收益率!B74,""),"")</f>
        <v>1.1873093315070582E-2</v>
      </c>
      <c r="C74" s="4" t="str">
        <f>IFERROR(IF('排序（YTM）'!C73=1,日收益率!C74,""),"")</f>
        <v/>
      </c>
      <c r="D74" s="4" t="str">
        <f>IFERROR(IF('排序（YTM）'!D73=1,日收益率!D74,""),"")</f>
        <v/>
      </c>
      <c r="E74" s="4" t="str">
        <f>IFERROR(IF('排序（YTM）'!E73=1,日收益率!E74,""),"")</f>
        <v/>
      </c>
      <c r="F74" s="4" t="str">
        <f>IFERROR(IF('排序（YTM）'!F73=1,日收益率!F74,""),"")</f>
        <v/>
      </c>
      <c r="H74" s="9">
        <f t="shared" si="1"/>
        <v>1.0531772479665777</v>
      </c>
    </row>
    <row r="75" spans="1:8" x14ac:dyDescent="0.15">
      <c r="A75" s="1">
        <v>42387</v>
      </c>
      <c r="B75" s="4">
        <f>IFERROR(IF('排序（YTM）'!B74=1,日收益率!B75,""),"")</f>
        <v>7.8434937038098784E-3</v>
      </c>
      <c r="C75" s="4" t="str">
        <f>IFERROR(IF('排序（YTM）'!C74=1,日收益率!C75,""),"")</f>
        <v/>
      </c>
      <c r="D75" s="4" t="str">
        <f>IFERROR(IF('排序（YTM）'!D74=1,日收益率!D75,""),"")</f>
        <v/>
      </c>
      <c r="E75" s="4" t="str">
        <f>IFERROR(IF('排序（YTM）'!E74=1,日收益率!E75,""),"")</f>
        <v/>
      </c>
      <c r="F75" s="4" t="str">
        <f>IFERROR(IF('排序（YTM）'!F74=1,日收益率!F75,""),"")</f>
        <v/>
      </c>
      <c r="H75" s="9">
        <f t="shared" si="1"/>
        <v>1.0614378370799995</v>
      </c>
    </row>
    <row r="76" spans="1:8" x14ac:dyDescent="0.15">
      <c r="A76" s="1">
        <v>42388</v>
      </c>
      <c r="B76" s="4">
        <f>IFERROR(IF('排序（YTM）'!B75=1,日收益率!B76,""),"")</f>
        <v>-1.3222814836192365E-3</v>
      </c>
      <c r="C76" s="4" t="str">
        <f>IFERROR(IF('排序（YTM）'!C75=1,日收益率!C76,""),"")</f>
        <v/>
      </c>
      <c r="D76" s="4" t="str">
        <f>IFERROR(IF('排序（YTM）'!D75=1,日收益率!D76,""),"")</f>
        <v/>
      </c>
      <c r="E76" s="4" t="str">
        <f>IFERROR(IF('排序（YTM）'!E75=1,日收益率!E76,""),"")</f>
        <v/>
      </c>
      <c r="F76" s="4" t="str">
        <f>IFERROR(IF('排序（YTM）'!F75=1,日收益率!F76,""),"")</f>
        <v/>
      </c>
      <c r="H76" s="9">
        <f t="shared" si="1"/>
        <v>1.0600343174820157</v>
      </c>
    </row>
    <row r="77" spans="1:8" x14ac:dyDescent="0.15">
      <c r="A77" s="1">
        <v>42389</v>
      </c>
      <c r="B77" s="4">
        <f>IFERROR(IF('排序（YTM）'!B76=1,日收益率!B77,""),"")</f>
        <v>-1.2226110804686163E-3</v>
      </c>
      <c r="C77" s="4" t="str">
        <f>IFERROR(IF('排序（YTM）'!C76=1,日收益率!C77,""),"")</f>
        <v/>
      </c>
      <c r="D77" s="4" t="str">
        <f>IFERROR(IF('排序（YTM）'!D76=1,日收益率!D77,""),"")</f>
        <v/>
      </c>
      <c r="E77" s="4" t="str">
        <f>IFERROR(IF('排序（YTM）'!E76=1,日收益率!E77,""),"")</f>
        <v/>
      </c>
      <c r="F77" s="4" t="str">
        <f>IFERROR(IF('排序（YTM）'!F76=1,日收益率!F77,""),"")</f>
        <v/>
      </c>
      <c r="H77" s="9">
        <f t="shared" si="1"/>
        <v>1.0587383077797852</v>
      </c>
    </row>
    <row r="78" spans="1:8" x14ac:dyDescent="0.15">
      <c r="A78" s="1">
        <v>42390</v>
      </c>
      <c r="B78" s="4">
        <f>IFERROR(IF('排序（YTM）'!B77=1,日收益率!B78,""),"")</f>
        <v>1.9752646785109462E-4</v>
      </c>
      <c r="C78" s="4" t="str">
        <f>IFERROR(IF('排序（YTM）'!C77=1,日收益率!C78,""),"")</f>
        <v/>
      </c>
      <c r="D78" s="4" t="str">
        <f>IFERROR(IF('排序（YTM）'!D77=1,日收益率!D78,""),"")</f>
        <v/>
      </c>
      <c r="E78" s="4" t="str">
        <f>IFERROR(IF('排序（YTM）'!E77=1,日收益率!E78,""),"")</f>
        <v/>
      </c>
      <c r="F78" s="4" t="str">
        <f>IFERROR(IF('排序（YTM）'!F77=1,日收益率!F78,""),"")</f>
        <v/>
      </c>
      <c r="H78" s="9">
        <f t="shared" si="1"/>
        <v>1.0589474366180995</v>
      </c>
    </row>
    <row r="79" spans="1:8" x14ac:dyDescent="0.15">
      <c r="A79" s="1">
        <v>42391</v>
      </c>
      <c r="B79" s="4">
        <f>IFERROR(IF('排序（YTM）'!B78=1,日收益率!B79,""),"")</f>
        <v>2.2279923174597371E-3</v>
      </c>
      <c r="C79" s="4" t="str">
        <f>IFERROR(IF('排序（YTM）'!C78=1,日收益率!C79,""),"")</f>
        <v/>
      </c>
      <c r="D79" s="4" t="str">
        <f>IFERROR(IF('排序（YTM）'!D78=1,日收益率!D79,""),"")</f>
        <v/>
      </c>
      <c r="E79" s="4" t="str">
        <f>IFERROR(IF('排序（YTM）'!E78=1,日收益率!E79,""),"")</f>
        <v/>
      </c>
      <c r="F79" s="4" t="str">
        <f>IFERROR(IF('排序（YTM）'!F78=1,日收益率!F79,""),"")</f>
        <v/>
      </c>
      <c r="H79" s="9">
        <f t="shared" si="1"/>
        <v>1.0613067633714783</v>
      </c>
    </row>
    <row r="80" spans="1:8" x14ac:dyDescent="0.15">
      <c r="A80" s="1">
        <v>42394</v>
      </c>
      <c r="B80" s="4">
        <f>IFERROR(IF('排序（YTM）'!B79=1,日收益率!B80,""),"")</f>
        <v>9.9634350260524585E-4</v>
      </c>
      <c r="C80" s="4" t="str">
        <f>IFERROR(IF('排序（YTM）'!C79=1,日收益率!C80,""),"")</f>
        <v/>
      </c>
      <c r="D80" s="4" t="str">
        <f>IFERROR(IF('排序（YTM）'!D79=1,日收益率!D80,""),"")</f>
        <v/>
      </c>
      <c r="E80" s="4" t="str">
        <f>IFERROR(IF('排序（YTM）'!E79=1,日收益率!E80,""),"")</f>
        <v/>
      </c>
      <c r="F80" s="4" t="str">
        <f>IFERROR(IF('排序（YTM）'!F79=1,日收益率!F80,""),"")</f>
        <v/>
      </c>
      <c r="H80" s="9">
        <f t="shared" si="1"/>
        <v>1.0623641894694345</v>
      </c>
    </row>
    <row r="81" spans="1:8" x14ac:dyDescent="0.15">
      <c r="A81" s="1">
        <v>42395</v>
      </c>
      <c r="B81" s="4">
        <f>IFERROR(IF('排序（YTM）'!B80=1,日收益率!B81,""),"")</f>
        <v>-1.422327210117591E-3</v>
      </c>
      <c r="C81" s="4" t="str">
        <f>IFERROR(IF('排序（YTM）'!C80=1,日收益率!C81,""),"")</f>
        <v/>
      </c>
      <c r="D81" s="4" t="str">
        <f>IFERROR(IF('排序（YTM）'!D80=1,日收益率!D81,""),"")</f>
        <v/>
      </c>
      <c r="E81" s="4" t="str">
        <f>IFERROR(IF('排序（YTM）'!E80=1,日收益率!E81,""),"")</f>
        <v/>
      </c>
      <c r="F81" s="4" t="str">
        <f>IFERROR(IF('排序（YTM）'!F80=1,日收益率!F81,""),"")</f>
        <v/>
      </c>
      <c r="H81" s="9">
        <f t="shared" si="1"/>
        <v>1.0608531599756976</v>
      </c>
    </row>
    <row r="82" spans="1:8" x14ac:dyDescent="0.15">
      <c r="A82" s="1">
        <v>42396</v>
      </c>
      <c r="B82" s="4" t="str">
        <f>IFERROR(IF('排序（YTM）'!B81=1,日收益率!B82,""),"")</f>
        <v/>
      </c>
      <c r="C82" s="4" t="str">
        <f>IFERROR(IF('排序（YTM）'!C81=1,日收益率!C82,""),"")</f>
        <v/>
      </c>
      <c r="D82" s="4">
        <f>IFERROR(IF('排序（YTM）'!D81=1,日收益率!D82,""),"")</f>
        <v>-3.2741783421713633E-3</v>
      </c>
      <c r="E82" s="4" t="str">
        <f>IFERROR(IF('排序（YTM）'!E81=1,日收益率!E82,""),"")</f>
        <v/>
      </c>
      <c r="F82" s="4" t="str">
        <f>IFERROR(IF('排序（YTM）'!F81=1,日收益率!F82,""),"")</f>
        <v/>
      </c>
      <c r="H82" s="9">
        <f t="shared" si="1"/>
        <v>1.0573797375350811</v>
      </c>
    </row>
    <row r="83" spans="1:8" x14ac:dyDescent="0.15">
      <c r="A83" s="1">
        <v>42397</v>
      </c>
      <c r="B83" s="4" t="str">
        <f>IFERROR(IF('排序（YTM）'!B82=1,日收益率!B83,""),"")</f>
        <v/>
      </c>
      <c r="C83" s="4" t="str">
        <f>IFERROR(IF('排序（YTM）'!C82=1,日收益率!C83,""),"")</f>
        <v/>
      </c>
      <c r="D83" s="4">
        <f>IFERROR(IF('排序（YTM）'!D82=1,日收益率!D83,""),"")</f>
        <v>-3.2234789860763335E-4</v>
      </c>
      <c r="E83" s="4" t="str">
        <f>IFERROR(IF('排序（YTM）'!E82=1,日收益率!E83,""),"")</f>
        <v/>
      </c>
      <c r="F83" s="4" t="str">
        <f>IFERROR(IF('排序（YTM）'!F82=1,日收益率!F83,""),"")</f>
        <v/>
      </c>
      <c r="H83" s="9">
        <f t="shared" si="1"/>
        <v>1.0570388933986563</v>
      </c>
    </row>
    <row r="84" spans="1:8" x14ac:dyDescent="0.15">
      <c r="A84" s="1">
        <v>42398</v>
      </c>
      <c r="B84" s="4" t="str">
        <f>IFERROR(IF('排序（YTM）'!B83=1,日收益率!B84,""),"")</f>
        <v/>
      </c>
      <c r="C84" s="4" t="str">
        <f>IFERROR(IF('排序（YTM）'!C83=1,日收益率!C84,""),"")</f>
        <v/>
      </c>
      <c r="D84" s="4">
        <f>IFERROR(IF('排序（YTM）'!D83=1,日收益率!D84,""),"")</f>
        <v>-1.9100631941811885E-3</v>
      </c>
      <c r="E84" s="4" t="str">
        <f>IFERROR(IF('排序（YTM）'!E83=1,日收益率!E84,""),"")</f>
        <v/>
      </c>
      <c r="F84" s="4" t="str">
        <f>IFERROR(IF('排序（YTM）'!F83=1,日收益率!F84,""),"")</f>
        <v/>
      </c>
      <c r="H84" s="9">
        <f t="shared" si="1"/>
        <v>1.0550198823135575</v>
      </c>
    </row>
    <row r="85" spans="1:8" x14ac:dyDescent="0.15">
      <c r="A85" s="1">
        <v>42401</v>
      </c>
      <c r="B85" s="4" t="str">
        <f>IFERROR(IF('排序（YTM）'!B84=1,日收益率!B85,""),"")</f>
        <v/>
      </c>
      <c r="C85" s="4" t="str">
        <f>IFERROR(IF('排序（YTM）'!C84=1,日收益率!C85,""),"")</f>
        <v/>
      </c>
      <c r="D85" s="4">
        <f>IFERROR(IF('排序（YTM）'!D84=1,日收益率!D85,""),"")</f>
        <v>-8.4982815173780812E-3</v>
      </c>
      <c r="E85" s="4" t="str">
        <f>IFERROR(IF('排序（YTM）'!E84=1,日收益率!E85,""),"")</f>
        <v/>
      </c>
      <c r="F85" s="4" t="str">
        <f>IFERROR(IF('排序（YTM）'!F84=1,日收益率!F85,""),"")</f>
        <v/>
      </c>
      <c r="H85" s="9">
        <f t="shared" si="1"/>
        <v>1.0460540263472258</v>
      </c>
    </row>
    <row r="86" spans="1:8" x14ac:dyDescent="0.15">
      <c r="A86" s="1">
        <v>42402</v>
      </c>
      <c r="B86" s="4" t="str">
        <f>IFERROR(IF('排序（YTM）'!B85=1,日收益率!B86,""),"")</f>
        <v/>
      </c>
      <c r="C86" s="4" t="str">
        <f>IFERROR(IF('排序（YTM）'!C85=1,日收益率!C86,""),"")</f>
        <v/>
      </c>
      <c r="D86" s="4">
        <f>IFERROR(IF('排序（YTM）'!D85=1,日收益率!D86,""),"")</f>
        <v>-1.0745034999748437E-3</v>
      </c>
      <c r="E86" s="4" t="str">
        <f>IFERROR(IF('排序（YTM）'!E85=1,日收益率!E86,""),"")</f>
        <v/>
      </c>
      <c r="F86" s="4" t="str">
        <f>IFERROR(IF('排序（YTM）'!F85=1,日收益率!F86,""),"")</f>
        <v/>
      </c>
      <c r="H86" s="9">
        <f t="shared" si="1"/>
        <v>1.044930037634753</v>
      </c>
    </row>
    <row r="87" spans="1:8" x14ac:dyDescent="0.15">
      <c r="A87" s="1">
        <v>42403</v>
      </c>
      <c r="B87" s="4" t="str">
        <f>IFERROR(IF('排序（YTM）'!B86=1,日收益率!B87,""),"")</f>
        <v/>
      </c>
      <c r="C87" s="4" t="str">
        <f>IFERROR(IF('排序（YTM）'!C86=1,日收益率!C87,""),"")</f>
        <v/>
      </c>
      <c r="D87" s="4">
        <f>IFERROR(IF('排序（YTM）'!D86=1,日收益率!D87,""),"")</f>
        <v>-9.6859203912380565E-4</v>
      </c>
      <c r="E87" s="4" t="str">
        <f>IFERROR(IF('排序（YTM）'!E86=1,日收益率!E87,""),"")</f>
        <v/>
      </c>
      <c r="F87" s="4" t="str">
        <f>IFERROR(IF('排序（YTM）'!F86=1,日收益率!F87,""),"")</f>
        <v/>
      </c>
      <c r="H87" s="9">
        <f t="shared" si="1"/>
        <v>1.0439179267188587</v>
      </c>
    </row>
    <row r="88" spans="1:8" x14ac:dyDescent="0.15">
      <c r="A88" s="1">
        <v>42404</v>
      </c>
      <c r="B88" s="4" t="str">
        <f>IFERROR(IF('排序（YTM）'!B87=1,日收益率!B88,""),"")</f>
        <v/>
      </c>
      <c r="C88" s="4" t="str">
        <f>IFERROR(IF('排序（YTM）'!C87=1,日收益率!C88,""),"")</f>
        <v/>
      </c>
      <c r="D88" s="4">
        <f>IFERROR(IF('排序（YTM）'!D87=1,日收益率!D88,""),"")</f>
        <v>3.4244825692868464E-3</v>
      </c>
      <c r="E88" s="4" t="str">
        <f>IFERROR(IF('排序（YTM）'!E87=1,日收益率!E88,""),"")</f>
        <v/>
      </c>
      <c r="F88" s="4" t="str">
        <f>IFERROR(IF('排序（YTM）'!F87=1,日收益率!F88,""),"")</f>
        <v/>
      </c>
      <c r="H88" s="9">
        <f t="shared" si="1"/>
        <v>1.0474928054626735</v>
      </c>
    </row>
    <row r="89" spans="1:8" x14ac:dyDescent="0.15">
      <c r="A89" s="1">
        <v>42405</v>
      </c>
      <c r="B89" s="4" t="str">
        <f>IFERROR(IF('排序（YTM）'!B88=1,日收益率!B89,""),"")</f>
        <v/>
      </c>
      <c r="C89" s="4" t="str">
        <f>IFERROR(IF('排序（YTM）'!C88=1,日收益率!C89,""),"")</f>
        <v/>
      </c>
      <c r="D89" s="4">
        <f>IFERROR(IF('排序（YTM）'!D88=1,日收益率!D89,""),"")</f>
        <v>4.3740433243315557E-3</v>
      </c>
      <c r="E89" s="4" t="str">
        <f>IFERROR(IF('排序（YTM）'!E88=1,日收益率!E89,""),"")</f>
        <v/>
      </c>
      <c r="F89" s="4" t="str">
        <f>IFERROR(IF('排序（YTM）'!F88=1,日收益率!F89,""),"")</f>
        <v/>
      </c>
      <c r="H89" s="9">
        <f t="shared" si="1"/>
        <v>1.0520745843756929</v>
      </c>
    </row>
    <row r="90" spans="1:8" x14ac:dyDescent="0.15">
      <c r="A90" s="1">
        <v>42415</v>
      </c>
      <c r="B90" s="4" t="str">
        <f>IFERROR(IF('排序（YTM）'!B89=1,日收益率!B90,""),"")</f>
        <v/>
      </c>
      <c r="C90" s="4" t="str">
        <f>IFERROR(IF('排序（YTM）'!C89=1,日收益率!C90,""),"")</f>
        <v/>
      </c>
      <c r="D90" s="4">
        <f>IFERROR(IF('排序（YTM）'!D89=1,日收益率!D90,""),"")</f>
        <v>4.8217257932603452E-4</v>
      </c>
      <c r="E90" s="4" t="str">
        <f>IFERROR(IF('排序（YTM）'!E89=1,日收益率!E90,""),"")</f>
        <v/>
      </c>
      <c r="F90" s="4" t="str">
        <f>IFERROR(IF('排序（YTM）'!F89=1,日收益率!F90,""),"")</f>
        <v/>
      </c>
      <c r="H90" s="9">
        <f t="shared" si="1"/>
        <v>1.0525818658916848</v>
      </c>
    </row>
    <row r="91" spans="1:8" x14ac:dyDescent="0.15">
      <c r="A91" s="1">
        <v>42416</v>
      </c>
      <c r="B91" s="4" t="str">
        <f>IFERROR(IF('排序（YTM）'!B90=1,日收益率!B91,""),"")</f>
        <v/>
      </c>
      <c r="C91" s="4" t="str">
        <f>IFERROR(IF('排序（YTM）'!C90=1,日收益率!C91,""),"")</f>
        <v/>
      </c>
      <c r="D91" s="4">
        <f>IFERROR(IF('排序（YTM）'!D90=1,日收益率!D91,""),"")</f>
        <v>-8.5526185514661623E-4</v>
      </c>
      <c r="E91" s="4" t="str">
        <f>IFERROR(IF('排序（YTM）'!E90=1,日收益率!E91,""),"")</f>
        <v/>
      </c>
      <c r="F91" s="4" t="str">
        <f>IFERROR(IF('排序（YTM）'!F90=1,日收益率!F91,""),"")</f>
        <v/>
      </c>
      <c r="H91" s="9">
        <f t="shared" si="1"/>
        <v>1.0516816327723686</v>
      </c>
    </row>
    <row r="92" spans="1:8" x14ac:dyDescent="0.15">
      <c r="A92" s="1">
        <v>42417</v>
      </c>
      <c r="B92" s="4" t="str">
        <f>IFERROR(IF('排序（YTM）'!B91=1,日收益率!B92,""),"")</f>
        <v/>
      </c>
      <c r="C92" s="4" t="str">
        <f>IFERROR(IF('排序（YTM）'!C91=1,日收益率!C92,""),"")</f>
        <v/>
      </c>
      <c r="D92" s="4">
        <f>IFERROR(IF('排序（YTM）'!D91=1,日收益率!D92,""),"")</f>
        <v>2.0780513765417119E-4</v>
      </c>
      <c r="E92" s="4" t="str">
        <f>IFERROR(IF('排序（YTM）'!E91=1,日收益率!E92,""),"")</f>
        <v/>
      </c>
      <c r="F92" s="4" t="str">
        <f>IFERROR(IF('排序（YTM）'!F91=1,日收益率!F92,""),"")</f>
        <v/>
      </c>
      <c r="H92" s="9">
        <f t="shared" si="1"/>
        <v>1.0519001776188353</v>
      </c>
    </row>
    <row r="93" spans="1:8" x14ac:dyDescent="0.15">
      <c r="A93" s="1">
        <v>42418</v>
      </c>
      <c r="B93" s="4" t="str">
        <f>IFERROR(IF('排序（YTM）'!B92=1,日收益率!B93,""),"")</f>
        <v/>
      </c>
      <c r="C93" s="4" t="str">
        <f>IFERROR(IF('排序（YTM）'!C92=1,日收益率!C93,""),"")</f>
        <v/>
      </c>
      <c r="D93" s="4">
        <f>IFERROR(IF('排序（YTM）'!D92=1,日收益率!D93,""),"")</f>
        <v>-9.6217391861797008E-4</v>
      </c>
      <c r="E93" s="4" t="str">
        <f>IFERROR(IF('排序（YTM）'!E92=1,日收益率!E93,""),"")</f>
        <v/>
      </c>
      <c r="F93" s="4" t="str">
        <f>IFERROR(IF('排序（YTM）'!F92=1,日收益率!F93,""),"")</f>
        <v/>
      </c>
      <c r="H93" s="9">
        <f t="shared" si="1"/>
        <v>1.0508880667029408</v>
      </c>
    </row>
    <row r="94" spans="1:8" x14ac:dyDescent="0.15">
      <c r="A94" s="1">
        <v>42419</v>
      </c>
      <c r="B94" s="4" t="str">
        <f>IFERROR(IF('排序（YTM）'!B93=1,日收益率!B94,""),"")</f>
        <v/>
      </c>
      <c r="C94" s="4" t="str">
        <f>IFERROR(IF('排序（YTM）'!C93=1,日收益率!C94,""),"")</f>
        <v/>
      </c>
      <c r="D94" s="4">
        <f>IFERROR(IF('排序（YTM）'!D93=1,日收益率!D94,""),"")</f>
        <v>4.2088254081229515E-4</v>
      </c>
      <c r="E94" s="4" t="str">
        <f>IFERROR(IF('排序（YTM）'!E93=1,日收益率!E94,""),"")</f>
        <v/>
      </c>
      <c r="F94" s="4" t="str">
        <f>IFERROR(IF('排序（YTM）'!F93=1,日收益率!F94,""),"")</f>
        <v/>
      </c>
      <c r="H94" s="9">
        <f t="shared" si="1"/>
        <v>1.051330367142564</v>
      </c>
    </row>
    <row r="95" spans="1:8" x14ac:dyDescent="0.15">
      <c r="A95" s="1">
        <v>42422</v>
      </c>
      <c r="B95" s="4" t="str">
        <f>IFERROR(IF('排序（YTM）'!B94=1,日收益率!B95,""),"")</f>
        <v/>
      </c>
      <c r="C95" s="4" t="str">
        <f>IFERROR(IF('排序（YTM）'!C94=1,日收益率!C95,""),"")</f>
        <v/>
      </c>
      <c r="D95" s="4">
        <f>IFERROR(IF('排序（YTM）'!D94=1,日收益率!D95,""),"")</f>
        <v>-5.4694627010920538E-4</v>
      </c>
      <c r="E95" s="4" t="str">
        <f>IFERROR(IF('排序（YTM）'!E94=1,日收益率!E95,""),"")</f>
        <v/>
      </c>
      <c r="F95" s="4" t="str">
        <f>IFERROR(IF('排序（YTM）'!F94=1,日收益率!F95,""),"")</f>
        <v/>
      </c>
      <c r="H95" s="9">
        <f t="shared" si="1"/>
        <v>1.0507553459196028</v>
      </c>
    </row>
    <row r="96" spans="1:8" x14ac:dyDescent="0.15">
      <c r="A96" s="1">
        <v>42423</v>
      </c>
      <c r="B96" s="4" t="str">
        <f>IFERROR(IF('排序（YTM）'!B95=1,日收益率!B96,""),"")</f>
        <v/>
      </c>
      <c r="C96" s="4" t="str">
        <f>IFERROR(IF('排序（YTM）'!C95=1,日收益率!C96,""),"")</f>
        <v/>
      </c>
      <c r="D96" s="4">
        <f>IFERROR(IF('排序（YTM）'!D95=1,日收益率!D96,""),"")</f>
        <v>-4.9590484695327675E-6</v>
      </c>
      <c r="E96" s="4" t="str">
        <f>IFERROR(IF('排序（YTM）'!E95=1,日收益率!E96,""),"")</f>
        <v/>
      </c>
      <c r="F96" s="4" t="str">
        <f>IFERROR(IF('排序（YTM）'!F95=1,日收益率!F96,""),"")</f>
        <v/>
      </c>
      <c r="H96" s="9">
        <f t="shared" si="1"/>
        <v>1.0507501351729127</v>
      </c>
    </row>
    <row r="97" spans="1:8" x14ac:dyDescent="0.15">
      <c r="A97" s="1">
        <v>42424</v>
      </c>
      <c r="B97" s="4" t="str">
        <f>IFERROR(IF('排序（YTM）'!B96=1,日收益率!B97,""),"")</f>
        <v/>
      </c>
      <c r="C97" s="4" t="str">
        <f>IFERROR(IF('排序（YTM）'!C96=1,日收益率!C97,""),"")</f>
        <v/>
      </c>
      <c r="D97" s="4">
        <f>IFERROR(IF('排序（YTM）'!D96=1,日收益率!D97,""),"")</f>
        <v>-1.81502074059392E-3</v>
      </c>
      <c r="E97" s="4" t="str">
        <f>IFERROR(IF('排序（YTM）'!E96=1,日收益率!E97,""),"")</f>
        <v/>
      </c>
      <c r="F97" s="4" t="str">
        <f>IFERROR(IF('排序（YTM）'!F96=1,日收益率!F97,""),"")</f>
        <v/>
      </c>
      <c r="H97" s="9">
        <f t="shared" si="1"/>
        <v>1.0488430018843919</v>
      </c>
    </row>
    <row r="98" spans="1:8" x14ac:dyDescent="0.15">
      <c r="A98" s="1">
        <v>42425</v>
      </c>
      <c r="B98" s="4" t="str">
        <f>IFERROR(IF('排序（YTM）'!B97=1,日收益率!B98,""),"")</f>
        <v/>
      </c>
      <c r="C98" s="4" t="str">
        <f>IFERROR(IF('排序（YTM）'!C97=1,日收益率!C98,""),"")</f>
        <v/>
      </c>
      <c r="D98" s="4">
        <f>IFERROR(IF('排序（YTM）'!D97=1,日收益率!D98,""),"")</f>
        <v>-1.5471801996470802E-2</v>
      </c>
      <c r="E98" s="4" t="str">
        <f>IFERROR(IF('排序（YTM）'!E97=1,日收益率!E98,""),"")</f>
        <v/>
      </c>
      <c r="F98" s="4" t="str">
        <f>IFERROR(IF('排序（YTM）'!F97=1,日收益率!F98,""),"")</f>
        <v/>
      </c>
      <c r="H98" s="9">
        <f t="shared" si="1"/>
        <v>1.0326155106338526</v>
      </c>
    </row>
    <row r="99" spans="1:8" x14ac:dyDescent="0.15">
      <c r="A99" s="1">
        <v>42426</v>
      </c>
      <c r="B99" s="4" t="str">
        <f>IFERROR(IF('排序（YTM）'!B98=1,日收益率!B99,""),"")</f>
        <v/>
      </c>
      <c r="C99" s="4" t="str">
        <f>IFERROR(IF('排序（YTM）'!C98=1,日收益率!C99,""),"")</f>
        <v/>
      </c>
      <c r="D99" s="4">
        <f>IFERROR(IF('排序（YTM）'!D98=1,日收益率!D99,""),"")</f>
        <v>1.0783948213302086E-3</v>
      </c>
      <c r="E99" s="4" t="str">
        <f>IFERROR(IF('排序（YTM）'!E98=1,日收益率!E99,""),"")</f>
        <v/>
      </c>
      <c r="F99" s="4" t="str">
        <f>IFERROR(IF('排序（YTM）'!F98=1,日收益率!F99,""),"")</f>
        <v/>
      </c>
      <c r="H99" s="9">
        <f t="shared" si="1"/>
        <v>1.0337290778529453</v>
      </c>
    </row>
    <row r="100" spans="1:8" x14ac:dyDescent="0.15">
      <c r="A100" s="1">
        <v>42429</v>
      </c>
      <c r="B100" s="4" t="str">
        <f>IFERROR(IF('排序（YTM）'!B99=1,日收益率!B100,""),"")</f>
        <v/>
      </c>
      <c r="C100" s="4" t="str">
        <f>IFERROR(IF('排序（YTM）'!C99=1,日收益率!C100,""),"")</f>
        <v/>
      </c>
      <c r="D100" s="4">
        <f>IFERROR(IF('排序（YTM）'!D99=1,日收益率!D100,""),"")</f>
        <v>-4.9935819677161541E-3</v>
      </c>
      <c r="E100" s="4" t="str">
        <f>IFERROR(IF('排序（YTM）'!E99=1,日收益率!E100,""),"")</f>
        <v/>
      </c>
      <c r="F100" s="4" t="str">
        <f>IFERROR(IF('排序（YTM）'!F99=1,日收益率!F100,""),"")</f>
        <v/>
      </c>
      <c r="H100" s="9">
        <f t="shared" si="1"/>
        <v>1.0285670669702751</v>
      </c>
    </row>
    <row r="101" spans="1:8" x14ac:dyDescent="0.15">
      <c r="A101" s="1">
        <v>42430</v>
      </c>
      <c r="B101" s="4" t="str">
        <f>IFERROR(IF('排序（YTM）'!B100=1,日收益率!B101,""),"")</f>
        <v/>
      </c>
      <c r="C101" s="4" t="str">
        <f>IFERROR(IF('排序（YTM）'!C100=1,日收益率!C101,""),"")</f>
        <v/>
      </c>
      <c r="D101" s="4">
        <f>IFERROR(IF('排序（YTM）'!D100=1,日收益率!D101,""),"")</f>
        <v>-1.4190830613572958E-3</v>
      </c>
      <c r="E101" s="4" t="str">
        <f>IFERROR(IF('排序（YTM）'!E100=1,日收益率!E101,""),"")</f>
        <v/>
      </c>
      <c r="F101" s="4" t="str">
        <f>IFERROR(IF('排序（YTM）'!F100=1,日收益率!F101,""),"")</f>
        <v/>
      </c>
      <c r="H101" s="9">
        <f t="shared" si="1"/>
        <v>1.0271074448680677</v>
      </c>
    </row>
    <row r="102" spans="1:8" x14ac:dyDescent="0.15">
      <c r="A102" s="1">
        <v>42431</v>
      </c>
      <c r="B102" s="4" t="str">
        <f>IFERROR(IF('排序（YTM）'!B101=1,日收益率!B102,""),"")</f>
        <v/>
      </c>
      <c r="C102" s="4" t="str">
        <f>IFERROR(IF('排序（YTM）'!C101=1,日收益率!C102,""),"")</f>
        <v/>
      </c>
      <c r="D102" s="4">
        <f>IFERROR(IF('排序（YTM）'!D101=1,日收益率!D102,""),"")</f>
        <v>8.6000108626689276E-3</v>
      </c>
      <c r="E102" s="4" t="str">
        <f>IFERROR(IF('排序（YTM）'!E101=1,日收益率!E102,""),"")</f>
        <v/>
      </c>
      <c r="F102" s="4" t="str">
        <f>IFERROR(IF('排序（YTM）'!F101=1,日收益率!F102,""),"")</f>
        <v/>
      </c>
      <c r="H102" s="9">
        <f t="shared" si="1"/>
        <v>1.0359405800510613</v>
      </c>
    </row>
    <row r="103" spans="1:8" x14ac:dyDescent="0.15">
      <c r="A103" s="1">
        <v>42432</v>
      </c>
      <c r="B103" s="4" t="str">
        <f>IFERROR(IF('排序（YTM）'!B102=1,日收益率!B103,""),"")</f>
        <v/>
      </c>
      <c r="C103" s="4" t="str">
        <f>IFERROR(IF('排序（YTM）'!C102=1,日收益率!C103,""),"")</f>
        <v/>
      </c>
      <c r="D103" s="4">
        <f>IFERROR(IF('排序（YTM）'!D102=1,日收益率!D103,""),"")</f>
        <v>4.8548055710728732E-3</v>
      </c>
      <c r="E103" s="4" t="str">
        <f>IFERROR(IF('排序（YTM）'!E102=1,日收益率!E103,""),"")</f>
        <v/>
      </c>
      <c r="F103" s="4" t="str">
        <f>IFERROR(IF('排序（YTM）'!F102=1,日收益率!F103,""),"")</f>
        <v/>
      </c>
      <c r="H103" s="9">
        <f t="shared" si="1"/>
        <v>1.0409698701503936</v>
      </c>
    </row>
    <row r="104" spans="1:8" x14ac:dyDescent="0.15">
      <c r="A104" s="1">
        <v>42433</v>
      </c>
      <c r="B104" s="4" t="str">
        <f>IFERROR(IF('排序（YTM）'!B103=1,日收益率!B104,""),"")</f>
        <v/>
      </c>
      <c r="C104" s="4" t="str">
        <f>IFERROR(IF('排序（YTM）'!C103=1,日收益率!C104,""),"")</f>
        <v/>
      </c>
      <c r="D104" s="4">
        <f>IFERROR(IF('排序（YTM）'!D103=1,日收益率!D104,""),"")</f>
        <v>2.251960454066948E-3</v>
      </c>
      <c r="E104" s="4" t="str">
        <f>IFERROR(IF('排序（YTM）'!E103=1,日收益率!E104,""),"")</f>
        <v/>
      </c>
      <c r="F104" s="4" t="str">
        <f>IFERROR(IF('排序（YTM）'!F103=1,日收益率!F104,""),"")</f>
        <v/>
      </c>
      <c r="H104" s="9">
        <f t="shared" si="1"/>
        <v>1.0433140931318474</v>
      </c>
    </row>
    <row r="105" spans="1:8" x14ac:dyDescent="0.15">
      <c r="A105" s="1">
        <v>42436</v>
      </c>
      <c r="B105" s="4" t="str">
        <f>IFERROR(IF('排序（YTM）'!B104=1,日收益率!B105,""),"")</f>
        <v/>
      </c>
      <c r="C105" s="4" t="str">
        <f>IFERROR(IF('排序（YTM）'!C104=1,日收益率!C105,""),"")</f>
        <v/>
      </c>
      <c r="D105" s="4">
        <f>IFERROR(IF('排序（YTM）'!D104=1,日收益率!D105,""),"")</f>
        <v>3.4164757036254656E-3</v>
      </c>
      <c r="E105" s="4" t="str">
        <f>IFERROR(IF('排序（YTM）'!E104=1,日收益率!E105,""),"")</f>
        <v/>
      </c>
      <c r="F105" s="4" t="str">
        <f>IFERROR(IF('排序（YTM）'!F104=1,日收益率!F105,""),"")</f>
        <v/>
      </c>
      <c r="H105" s="9">
        <f t="shared" si="1"/>
        <v>1.0468785503822824</v>
      </c>
    </row>
    <row r="106" spans="1:8" x14ac:dyDescent="0.15">
      <c r="A106" s="1">
        <v>42437</v>
      </c>
      <c r="B106" s="4" t="str">
        <f>IFERROR(IF('排序（YTM）'!B105=1,日收益率!B106,""),"")</f>
        <v/>
      </c>
      <c r="C106" s="4" t="str">
        <f>IFERROR(IF('排序（YTM）'!C105=1,日收益率!C106,""),"")</f>
        <v/>
      </c>
      <c r="D106" s="4">
        <f>IFERROR(IF('排序（YTM）'!D105=1,日收益率!D106,""),"")</f>
        <v>-2.1871337392775914E-4</v>
      </c>
      <c r="E106" s="4" t="str">
        <f>IFERROR(IF('排序（YTM）'!E105=1,日收益率!E106,""),"")</f>
        <v/>
      </c>
      <c r="F106" s="4" t="str">
        <f>IFERROR(IF('排序（YTM）'!F105=1,日收益率!F106,""),"")</f>
        <v/>
      </c>
      <c r="H106" s="9">
        <f t="shared" si="1"/>
        <v>1.0466495840424357</v>
      </c>
    </row>
    <row r="107" spans="1:8" x14ac:dyDescent="0.15">
      <c r="A107" s="1">
        <v>42438</v>
      </c>
      <c r="B107" s="4" t="str">
        <f>IFERROR(IF('排序（YTM）'!B106=1,日收益率!B107,""),"")</f>
        <v/>
      </c>
      <c r="C107" s="4" t="str">
        <f>IFERROR(IF('排序（YTM）'!C106=1,日收益率!C107,""),"")</f>
        <v/>
      </c>
      <c r="D107" s="4">
        <f>IFERROR(IF('排序（YTM）'!D106=1,日收益率!D107,""),"")</f>
        <v>7.4326101229948982E-4</v>
      </c>
      <c r="E107" s="4" t="str">
        <f>IFERROR(IF('排序（YTM）'!E106=1,日收益率!E107,""),"")</f>
        <v/>
      </c>
      <c r="F107" s="4" t="str">
        <f>IFERROR(IF('排序（YTM）'!F106=1,日收益率!F107,""),"")</f>
        <v/>
      </c>
      <c r="H107" s="9">
        <f t="shared" si="1"/>
        <v>1.047427517871794</v>
      </c>
    </row>
    <row r="108" spans="1:8" x14ac:dyDescent="0.15">
      <c r="A108" s="1">
        <v>42439</v>
      </c>
      <c r="B108" s="4" t="str">
        <f>IFERROR(IF('排序（YTM）'!B107=1,日收益率!B108,""),"")</f>
        <v/>
      </c>
      <c r="C108" s="4" t="str">
        <f>IFERROR(IF('排序（YTM）'!C107=1,日收益率!C108,""),"")</f>
        <v/>
      </c>
      <c r="D108" s="4">
        <f>IFERROR(IF('排序（YTM）'!D107=1,日收益率!D108,""),"")</f>
        <v>-1.1799064736833786E-3</v>
      </c>
      <c r="E108" s="4" t="str">
        <f>IFERROR(IF('排序（YTM）'!E107=1,日收益率!E108,""),"")</f>
        <v/>
      </c>
      <c r="F108" s="4" t="str">
        <f>IFERROR(IF('排序（YTM）'!F107=1,日收益率!F108,""),"")</f>
        <v/>
      </c>
      <c r="H108" s="9">
        <f t="shared" si="1"/>
        <v>1.0461916513627429</v>
      </c>
    </row>
    <row r="109" spans="1:8" x14ac:dyDescent="0.15">
      <c r="A109" s="1">
        <v>42440</v>
      </c>
      <c r="B109" s="4" t="str">
        <f>IFERROR(IF('排序（YTM）'!B108=1,日收益率!B109,""),"")</f>
        <v/>
      </c>
      <c r="C109" s="4" t="str">
        <f>IFERROR(IF('排序（YTM）'!C108=1,日收益率!C109,""),"")</f>
        <v/>
      </c>
      <c r="D109" s="4">
        <f>IFERROR(IF('排序（YTM）'!D108=1,日收益率!D109,""),"")</f>
        <v>2.775411140552464E-3</v>
      </c>
      <c r="E109" s="4" t="str">
        <f>IFERROR(IF('排序（YTM）'!E108=1,日收益率!E109,""),"")</f>
        <v/>
      </c>
      <c r="F109" s="4" t="str">
        <f>IFERROR(IF('排序（YTM）'!F108=1,日收益率!F109,""),"")</f>
        <v/>
      </c>
      <c r="H109" s="9">
        <f t="shared" si="1"/>
        <v>1.049095263327088</v>
      </c>
    </row>
    <row r="110" spans="1:8" x14ac:dyDescent="0.15">
      <c r="A110" s="1">
        <v>42443</v>
      </c>
      <c r="B110" s="4" t="str">
        <f>IFERROR(IF('排序（YTM）'!B109=1,日收益率!B110,""),"")</f>
        <v/>
      </c>
      <c r="C110" s="4" t="str">
        <f>IFERROR(IF('排序（YTM）'!C109=1,日收益率!C110,""),"")</f>
        <v/>
      </c>
      <c r="D110" s="4">
        <f>IFERROR(IF('排序（YTM）'!D109=1,日收益率!D110,""),"")</f>
        <v>2.4378692485174103E-3</v>
      </c>
      <c r="E110" s="4" t="str">
        <f>IFERROR(IF('排序（YTM）'!E109=1,日收益率!E110,""),"")</f>
        <v/>
      </c>
      <c r="F110" s="4" t="str">
        <f>IFERROR(IF('排序（YTM）'!F109=1,日收益率!F110,""),"")</f>
        <v/>
      </c>
      <c r="H110" s="9">
        <f t="shared" si="1"/>
        <v>1.0516528204083184</v>
      </c>
    </row>
    <row r="111" spans="1:8" x14ac:dyDescent="0.15">
      <c r="A111" s="1">
        <v>42444</v>
      </c>
      <c r="B111" s="4" t="str">
        <f>IFERROR(IF('排序（YTM）'!B110=1,日收益率!B111,""),"")</f>
        <v/>
      </c>
      <c r="C111" s="4" t="str">
        <f>IFERROR(IF('排序（YTM）'!C110=1,日收益率!C111,""),"")</f>
        <v/>
      </c>
      <c r="D111" s="4">
        <f>IFERROR(IF('排序（YTM）'!D110=1,日收益率!D111,""),"")</f>
        <v>8.3992882551906511E-3</v>
      </c>
      <c r="E111" s="4" t="str">
        <f>IFERROR(IF('排序（YTM）'!E110=1,日收益率!E111,""),"")</f>
        <v/>
      </c>
      <c r="F111" s="4" t="str">
        <f>IFERROR(IF('排序（YTM）'!F110=1,日收益率!F111,""),"")</f>
        <v/>
      </c>
      <c r="H111" s="9">
        <f t="shared" si="1"/>
        <v>1.0604859555913122</v>
      </c>
    </row>
    <row r="112" spans="1:8" x14ac:dyDescent="0.15">
      <c r="A112" s="1">
        <v>42445</v>
      </c>
      <c r="B112" s="4" t="str">
        <f>IFERROR(IF('排序（YTM）'!B111=1,日收益率!B112,""),"")</f>
        <v/>
      </c>
      <c r="C112" s="4" t="str">
        <f>IFERROR(IF('排序（YTM）'!C111=1,日收益率!C112,""),"")</f>
        <v/>
      </c>
      <c r="D112" s="4">
        <f>IFERROR(IF('排序（YTM）'!D111=1,日收益率!D112,""),"")</f>
        <v>-4.9135461555049886E-6</v>
      </c>
      <c r="E112" s="4" t="str">
        <f>IFERROR(IF('排序（YTM）'!E111=1,日收益率!E112,""),"")</f>
        <v/>
      </c>
      <c r="F112" s="4" t="str">
        <f>IFERROR(IF('排序（YTM）'!F111=1,日收益率!F112,""),"")</f>
        <v/>
      </c>
      <c r="H112" s="9">
        <f t="shared" si="1"/>
        <v>1.0604807448446221</v>
      </c>
    </row>
    <row r="113" spans="1:8" x14ac:dyDescent="0.15">
      <c r="A113" s="1">
        <v>42446</v>
      </c>
      <c r="B113" s="4" t="str">
        <f>IFERROR(IF('排序（YTM）'!B112=1,日收益率!B113,""),"")</f>
        <v/>
      </c>
      <c r="C113" s="4" t="str">
        <f>IFERROR(IF('排序（YTM）'!C112=1,日收益率!C113,""),"")</f>
        <v/>
      </c>
      <c r="D113" s="4">
        <f>IFERROR(IF('排序（YTM）'!D112=1,日收益率!D113,""),"")</f>
        <v>5.2257265291766331E-4</v>
      </c>
      <c r="E113" s="4" t="str">
        <f>IFERROR(IF('排序（YTM）'!E112=1,日收益率!E113,""),"")</f>
        <v/>
      </c>
      <c r="F113" s="4" t="str">
        <f>IFERROR(IF('排序（YTM）'!F112=1,日收益率!F113,""),"")</f>
        <v/>
      </c>
      <c r="H113" s="9">
        <f t="shared" si="1"/>
        <v>1.0610349230808236</v>
      </c>
    </row>
    <row r="114" spans="1:8" x14ac:dyDescent="0.15">
      <c r="A114" s="1">
        <v>42447</v>
      </c>
      <c r="B114" s="4" t="str">
        <f>IFERROR(IF('排序（YTM）'!B113=1,日收益率!B114,""),"")</f>
        <v/>
      </c>
      <c r="C114" s="4" t="str">
        <f>IFERROR(IF('排序（YTM）'!C113=1,日收益率!C114,""),"")</f>
        <v/>
      </c>
      <c r="D114" s="4">
        <f>IFERROR(IF('排序（YTM）'!D113=1,日收益率!D114,""),"")</f>
        <v>1.2603947176086372E-3</v>
      </c>
      <c r="E114" s="4" t="str">
        <f>IFERROR(IF('排序（YTM）'!E113=1,日收益率!E114,""),"")</f>
        <v/>
      </c>
      <c r="F114" s="4" t="str">
        <f>IFERROR(IF('排序（YTM）'!F113=1,日收益率!F114,""),"")</f>
        <v/>
      </c>
      <c r="H114" s="9">
        <f t="shared" si="1"/>
        <v>1.0623722458930729</v>
      </c>
    </row>
    <row r="115" spans="1:8" x14ac:dyDescent="0.15">
      <c r="A115" s="1">
        <v>42450</v>
      </c>
      <c r="B115" s="4" t="str">
        <f>IFERROR(IF('排序（YTM）'!B114=1,日收益率!B115,""),"")</f>
        <v/>
      </c>
      <c r="C115" s="4" t="str">
        <f>IFERROR(IF('排序（YTM）'!C114=1,日收益率!C115,""),"")</f>
        <v/>
      </c>
      <c r="D115" s="4">
        <f>IFERROR(IF('排序（YTM）'!D114=1,日收益率!D115,""),"")</f>
        <v>-3.3846156509406145E-3</v>
      </c>
      <c r="E115" s="4" t="str">
        <f>IFERROR(IF('排序（YTM）'!E114=1,日收益率!E115,""),"")</f>
        <v/>
      </c>
      <c r="F115" s="4" t="str">
        <f>IFERROR(IF('排序（YTM）'!F114=1,日收益率!F115,""),"")</f>
        <v/>
      </c>
      <c r="H115" s="9">
        <f t="shared" si="1"/>
        <v>1.0587765241624982</v>
      </c>
    </row>
    <row r="116" spans="1:8" x14ac:dyDescent="0.15">
      <c r="A116" s="1">
        <v>42451</v>
      </c>
      <c r="B116" s="4" t="str">
        <f>IFERROR(IF('排序（YTM）'!B115=1,日收益率!B116,""),"")</f>
        <v/>
      </c>
      <c r="C116" s="4" t="str">
        <f>IFERROR(IF('排序（YTM）'!C115=1,日收益率!C116,""),"")</f>
        <v/>
      </c>
      <c r="D116" s="4">
        <f>IFERROR(IF('排序（YTM）'!D115=1,日收益率!D116,""),"")</f>
        <v>2.1084196087945983E-3</v>
      </c>
      <c r="E116" s="4" t="str">
        <f>IFERROR(IF('排序（YTM）'!E115=1,日收益率!E116,""),"")</f>
        <v/>
      </c>
      <c r="F116" s="4" t="str">
        <f>IFERROR(IF('排序（YTM）'!F115=1,日收益率!F116,""),"")</f>
        <v/>
      </c>
      <c r="H116" s="9">
        <f t="shared" si="1"/>
        <v>1.0610088693473738</v>
      </c>
    </row>
    <row r="117" spans="1:8" x14ac:dyDescent="0.15">
      <c r="A117" s="1">
        <v>42452</v>
      </c>
      <c r="B117" s="4" t="str">
        <f>IFERROR(IF('排序（YTM）'!B116=1,日收益率!B117,""),"")</f>
        <v/>
      </c>
      <c r="C117" s="4" t="str">
        <f>IFERROR(IF('排序（YTM）'!C116=1,日收益率!C117,""),"")</f>
        <v/>
      </c>
      <c r="D117" s="4">
        <f>IFERROR(IF('排序（YTM）'!D116=1,日收益率!D117,""),"")</f>
        <v>-3.212453225148737E-4</v>
      </c>
      <c r="E117" s="4" t="str">
        <f>IFERROR(IF('排序（YTM）'!E116=1,日收益率!E117,""),"")</f>
        <v/>
      </c>
      <c r="F117" s="4" t="str">
        <f>IFERROR(IF('排序（YTM）'!F116=1,日收益率!F117,""),"")</f>
        <v/>
      </c>
      <c r="H117" s="9">
        <f t="shared" si="1"/>
        <v>1.0606680252109493</v>
      </c>
    </row>
    <row r="118" spans="1:8" x14ac:dyDescent="0.15">
      <c r="A118" s="1">
        <v>42453</v>
      </c>
      <c r="B118" s="4" t="str">
        <f>IFERROR(IF('排序（YTM）'!B117=1,日收益率!B118,""),"")</f>
        <v/>
      </c>
      <c r="C118" s="4" t="str">
        <f>IFERROR(IF('排序（YTM）'!C117=1,日收益率!C118,""),"")</f>
        <v/>
      </c>
      <c r="D118" s="4">
        <f>IFERROR(IF('排序（YTM）'!D117=1,日收益率!D118,""),"")</f>
        <v>-3.2134855423504582E-4</v>
      </c>
      <c r="E118" s="4" t="str">
        <f>IFERROR(IF('排序（YTM）'!E117=1,日收益率!E118,""),"")</f>
        <v/>
      </c>
      <c r="F118" s="4" t="str">
        <f>IFERROR(IF('排序（YTM）'!F117=1,日收益率!F118,""),"")</f>
        <v/>
      </c>
      <c r="H118" s="9">
        <f t="shared" si="1"/>
        <v>1.0603271810745243</v>
      </c>
    </row>
    <row r="119" spans="1:8" x14ac:dyDescent="0.15">
      <c r="A119" s="1">
        <v>42454</v>
      </c>
      <c r="B119" s="4" t="str">
        <f>IFERROR(IF('排序（YTM）'!B118=1,日收益率!B119,""),"")</f>
        <v/>
      </c>
      <c r="C119" s="4" t="str">
        <f>IFERROR(IF('排序（YTM）'!C118=1,日收益率!C119,""),"")</f>
        <v/>
      </c>
      <c r="D119" s="4">
        <f>IFERROR(IF('排序（YTM）'!D118=1,日收益率!D119,""),"")</f>
        <v>8.3918590583942354E-4</v>
      </c>
      <c r="E119" s="4" t="str">
        <f>IFERROR(IF('排序（YTM）'!E118=1,日收益率!E119,""),"")</f>
        <v/>
      </c>
      <c r="F119" s="4" t="str">
        <f>IFERROR(IF('排序（YTM）'!F118=1,日收益率!F119,""),"")</f>
        <v/>
      </c>
      <c r="H119" s="9">
        <f t="shared" si="1"/>
        <v>1.0612169927004604</v>
      </c>
    </row>
    <row r="120" spans="1:8" x14ac:dyDescent="0.15">
      <c r="A120" s="1">
        <v>42457</v>
      </c>
      <c r="B120" s="4" t="str">
        <f>IFERROR(IF('排序（YTM）'!B119=1,日收益率!B120,""),"")</f>
        <v/>
      </c>
      <c r="C120" s="4" t="str">
        <f>IFERROR(IF('排序（YTM）'!C119=1,日收益率!C120,""),"")</f>
        <v/>
      </c>
      <c r="D120" s="4">
        <f>IFERROR(IF('排序（YTM）'!D119=1,日收益率!D120,""),"")</f>
        <v>-2.2557859031002714E-4</v>
      </c>
      <c r="E120" s="4" t="str">
        <f>IFERROR(IF('排序（YTM）'!E119=1,日收益率!E120,""),"")</f>
        <v/>
      </c>
      <c r="F120" s="4" t="str">
        <f>IFERROR(IF('排序（YTM）'!F119=1,日收益率!F120,""),"")</f>
        <v/>
      </c>
      <c r="H120" s="9">
        <f t="shared" si="1"/>
        <v>1.0609776048672339</v>
      </c>
    </row>
    <row r="121" spans="1:8" x14ac:dyDescent="0.15">
      <c r="A121" s="1">
        <v>42458</v>
      </c>
      <c r="B121" s="4" t="str">
        <f>IFERROR(IF('排序（YTM）'!B120=1,日收益率!B121,""),"")</f>
        <v/>
      </c>
      <c r="C121" s="4" t="str">
        <f>IFERROR(IF('排序（YTM）'!C120=1,日收益率!C121,""),"")</f>
        <v/>
      </c>
      <c r="D121" s="4">
        <f>IFERROR(IF('排序（YTM）'!D120=1,日收益率!D121,""),"")</f>
        <v>-5.1718554226333202E-3</v>
      </c>
      <c r="E121" s="4" t="str">
        <f>IFERROR(IF('排序（YTM）'!E120=1,日收益率!E121,""),"")</f>
        <v/>
      </c>
      <c r="F121" s="4" t="str">
        <f>IFERROR(IF('排序（YTM）'!F120=1,日收益率!F121,""),"")</f>
        <v/>
      </c>
      <c r="H121" s="9">
        <f t="shared" si="1"/>
        <v>1.0554903820882089</v>
      </c>
    </row>
    <row r="122" spans="1:8" x14ac:dyDescent="0.15">
      <c r="A122" s="1">
        <v>42459</v>
      </c>
      <c r="B122" s="4" t="str">
        <f>IFERROR(IF('排序（YTM）'!B121=1,日收益率!B122,""),"")</f>
        <v/>
      </c>
      <c r="C122" s="4" t="str">
        <f>IFERROR(IF('排序（YTM）'!C121=1,日收益率!C122,""),"")</f>
        <v/>
      </c>
      <c r="D122" s="4">
        <f>IFERROR(IF('排序（YTM）'!D121=1,日收益率!D122,""),"")</f>
        <v>-1.9128654503743903E-3</v>
      </c>
      <c r="E122" s="4" t="str">
        <f>IFERROR(IF('排序（YTM）'!E121=1,日收益率!E122,""),"")</f>
        <v/>
      </c>
      <c r="F122" s="4" t="str">
        <f>IFERROR(IF('排序（YTM）'!F121=1,日收益率!F122,""),"")</f>
        <v/>
      </c>
      <c r="H122" s="9">
        <f t="shared" si="1"/>
        <v>1.0534713710031098</v>
      </c>
    </row>
    <row r="123" spans="1:8" x14ac:dyDescent="0.15">
      <c r="A123" s="1">
        <v>42460</v>
      </c>
      <c r="B123" s="4" t="str">
        <f>IFERROR(IF('排序（YTM）'!B122=1,日收益率!B123,""),"")</f>
        <v/>
      </c>
      <c r="C123" s="4" t="str">
        <f>IFERROR(IF('排序（YTM）'!C122=1,日收益率!C123,""),"")</f>
        <v/>
      </c>
      <c r="D123" s="4">
        <f>IFERROR(IF('排序（YTM）'!D122=1,日收益率!D123,""),"")</f>
        <v>-4.2974298634423924E-4</v>
      </c>
      <c r="E123" s="4" t="str">
        <f>IFERROR(IF('排序（YTM）'!E122=1,日收益率!E123,""),"")</f>
        <v/>
      </c>
      <c r="F123" s="4" t="str">
        <f>IFERROR(IF('排序（YTM）'!F122=1,日收益率!F123,""),"")</f>
        <v/>
      </c>
      <c r="H123" s="9">
        <f t="shared" si="1"/>
        <v>1.0530186490701068</v>
      </c>
    </row>
    <row r="124" spans="1:8" x14ac:dyDescent="0.15">
      <c r="A124" s="1">
        <v>42461</v>
      </c>
      <c r="B124" s="4" t="str">
        <f>IFERROR(IF('排序（YTM）'!B123=1,日收益率!B124,""),"")</f>
        <v/>
      </c>
      <c r="C124" s="4" t="str">
        <f>IFERROR(IF('排序（YTM）'!C123=1,日收益率!C124,""),"")</f>
        <v/>
      </c>
      <c r="D124" s="4">
        <f>IFERROR(IF('排序（YTM）'!D123=1,日收益率!D124,""),"")</f>
        <v>-9.6732287166116926E-3</v>
      </c>
      <c r="E124" s="4" t="str">
        <f>IFERROR(IF('排序（YTM）'!E123=1,日收益率!E124,""),"")</f>
        <v/>
      </c>
      <c r="F124" s="4" t="str">
        <f>IFERROR(IF('排序（YTM）'!F123=1,日收益率!F124,""),"")</f>
        <v/>
      </c>
      <c r="H124" s="9">
        <f t="shared" si="1"/>
        <v>1.0428325588347942</v>
      </c>
    </row>
    <row r="125" spans="1:8" x14ac:dyDescent="0.15">
      <c r="A125" s="1">
        <v>42465</v>
      </c>
      <c r="B125" s="4" t="str">
        <f>IFERROR(IF('排序（YTM）'!B124=1,日收益率!B125,""),"")</f>
        <v/>
      </c>
      <c r="C125" s="4" t="str">
        <f>IFERROR(IF('排序（YTM）'!C124=1,日收益率!C125,""),"")</f>
        <v/>
      </c>
      <c r="D125" s="4">
        <f>IFERROR(IF('排序（YTM）'!D124=1,日收益率!D125,""),"")</f>
        <v>-2.2729216640033911E-3</v>
      </c>
      <c r="E125" s="4" t="str">
        <f>IFERROR(IF('排序（YTM）'!E124=1,日收益率!E125,""),"")</f>
        <v/>
      </c>
      <c r="F125" s="4" t="str">
        <f>IFERROR(IF('排序（YTM）'!F124=1,日收益率!F125,""),"")</f>
        <v/>
      </c>
      <c r="H125" s="9">
        <f t="shared" si="1"/>
        <v>1.0404622821198906</v>
      </c>
    </row>
    <row r="126" spans="1:8" x14ac:dyDescent="0.15">
      <c r="A126" s="1">
        <v>42466</v>
      </c>
      <c r="B126" s="4" t="str">
        <f>IFERROR(IF('排序（YTM）'!B125=1,日收益率!B126,""),"")</f>
        <v/>
      </c>
      <c r="C126" s="4" t="str">
        <f>IFERROR(IF('排序（YTM）'!C125=1,日收益率!C126,""),"")</f>
        <v/>
      </c>
      <c r="D126" s="4">
        <f>IFERROR(IF('排序（YTM）'!D125=1,日收益率!D126,""),"")</f>
        <v>2.1004590961370972E-4</v>
      </c>
      <c r="E126" s="4" t="str">
        <f>IFERROR(IF('排序（YTM）'!E125=1,日收益率!E126,""),"")</f>
        <v/>
      </c>
      <c r="F126" s="4" t="str">
        <f>IFERROR(IF('排序（YTM）'!F125=1,日收益率!F126,""),"")</f>
        <v/>
      </c>
      <c r="H126" s="9">
        <f t="shared" si="1"/>
        <v>1.0406808269663572</v>
      </c>
    </row>
    <row r="127" spans="1:8" x14ac:dyDescent="0.15">
      <c r="A127" s="1">
        <v>42467</v>
      </c>
      <c r="B127" s="4" t="str">
        <f>IFERROR(IF('排序（YTM）'!B126=1,日收益率!B127,""),"")</f>
        <v/>
      </c>
      <c r="C127" s="4" t="str">
        <f>IFERROR(IF('排序（YTM）'!C126=1,日收益率!C127,""),"")</f>
        <v/>
      </c>
      <c r="D127" s="4">
        <f>IFERROR(IF('排序（YTM）'!D126=1,日收益率!D127,""),"")</f>
        <v>6.4452585982188726E-3</v>
      </c>
      <c r="E127" s="4" t="str">
        <f>IFERROR(IF('排序（YTM）'!E126=1,日收益率!E127,""),"")</f>
        <v/>
      </c>
      <c r="F127" s="4" t="str">
        <f>IFERROR(IF('排序（YTM）'!F126=1,日收益率!F127,""),"")</f>
        <v/>
      </c>
      <c r="H127" s="9">
        <f t="shared" si="1"/>
        <v>1.0473882840143636</v>
      </c>
    </row>
    <row r="128" spans="1:8" x14ac:dyDescent="0.15">
      <c r="A128" s="1">
        <v>42468</v>
      </c>
      <c r="B128" s="4" t="str">
        <f>IFERROR(IF('排序（YTM）'!B127=1,日收益率!B128,""),"")</f>
        <v/>
      </c>
      <c r="C128" s="4" t="str">
        <f>IFERROR(IF('排序（YTM）'!C127=1,日收益率!C128,""),"")</f>
        <v/>
      </c>
      <c r="D128" s="4">
        <f>IFERROR(IF('排序（YTM）'!D127=1,日收益率!D128,""),"")</f>
        <v>2.2381604007151168E-3</v>
      </c>
      <c r="E128" s="4" t="str">
        <f>IFERROR(IF('排序（YTM）'!E127=1,日收益率!E128,""),"")</f>
        <v/>
      </c>
      <c r="F128" s="4" t="str">
        <f>IFERROR(IF('排序（YTM）'!F127=1,日收益率!F128,""),"")</f>
        <v/>
      </c>
      <c r="H128" s="9">
        <f t="shared" si="1"/>
        <v>1.0497325069958174</v>
      </c>
    </row>
    <row r="129" spans="1:8" x14ac:dyDescent="0.15">
      <c r="A129" s="1">
        <v>42471</v>
      </c>
      <c r="B129" s="4" t="str">
        <f>IFERROR(IF('排序（YTM）'!B128=1,日收益率!B129,""),"")</f>
        <v/>
      </c>
      <c r="C129" s="4" t="str">
        <f>IFERROR(IF('排序（YTM）'!C128=1,日收益率!C129,""),"")</f>
        <v/>
      </c>
      <c r="D129" s="4">
        <f>IFERROR(IF('排序（YTM）'!D128=1,日收益率!D129,""),"")</f>
        <v>6.2457296028317622E-4</v>
      </c>
      <c r="E129" s="4" t="str">
        <f>IFERROR(IF('排序（YTM）'!E128=1,日收益率!E129,""),"")</f>
        <v/>
      </c>
      <c r="F129" s="4" t="str">
        <f>IFERROR(IF('排序（YTM）'!F128=1,日收益率!F129,""),"")</f>
        <v/>
      </c>
      <c r="H129" s="9">
        <f t="shared" si="1"/>
        <v>1.0503881415352172</v>
      </c>
    </row>
    <row r="130" spans="1:8" x14ac:dyDescent="0.15">
      <c r="A130" s="1">
        <v>42472</v>
      </c>
      <c r="B130" s="4" t="str">
        <f>IFERROR(IF('排序（YTM）'!B129=1,日收益率!B130,""),"")</f>
        <v/>
      </c>
      <c r="C130" s="4" t="str">
        <f>IFERROR(IF('排序（YTM）'!C129=1,日收益率!C130,""),"")</f>
        <v/>
      </c>
      <c r="D130" s="4">
        <f>IFERROR(IF('排序（YTM）'!D129=1,日收益率!D130,""),"")</f>
        <v>-3.0937771657535418E-3</v>
      </c>
      <c r="E130" s="4" t="str">
        <f>IFERROR(IF('排序（YTM）'!E129=1,日收益率!E130,""),"")</f>
        <v/>
      </c>
      <c r="F130" s="4" t="str">
        <f>IFERROR(IF('排序（YTM）'!F129=1,日收益率!F130,""),"")</f>
        <v/>
      </c>
      <c r="H130" s="9">
        <f t="shared" si="1"/>
        <v>1.0471384746877572</v>
      </c>
    </row>
    <row r="131" spans="1:8" x14ac:dyDescent="0.15">
      <c r="A131" s="1">
        <v>42473</v>
      </c>
      <c r="B131" s="4" t="str">
        <f>IFERROR(IF('排序（YTM）'!B130=1,日收益率!B131,""),"")</f>
        <v/>
      </c>
      <c r="C131" s="4" t="str">
        <f>IFERROR(IF('排序（YTM）'!C130=1,日收益率!C131,""),"")</f>
        <v/>
      </c>
      <c r="D131" s="4">
        <f>IFERROR(IF('排序（YTM）'!D130=1,日收益率!D131,""),"")</f>
        <v>-6.4602489786391715E-4</v>
      </c>
      <c r="E131" s="4" t="str">
        <f>IFERROR(IF('排序（YTM）'!E130=1,日收益率!E131,""),"")</f>
        <v/>
      </c>
      <c r="F131" s="4" t="str">
        <f>IFERROR(IF('排序（YTM）'!F130=1,日收益率!F131,""),"")</f>
        <v/>
      </c>
      <c r="H131" s="9">
        <f t="shared" si="1"/>
        <v>1.0464619971615976</v>
      </c>
    </row>
    <row r="132" spans="1:8" x14ac:dyDescent="0.15">
      <c r="A132" s="1">
        <v>42474</v>
      </c>
      <c r="B132" s="4" t="str">
        <f>IFERROR(IF('排序（YTM）'!B131=1,日收益率!B132,""),"")</f>
        <v/>
      </c>
      <c r="C132" s="4" t="str">
        <f>IFERROR(IF('排序（YTM）'!C131=1,日收益率!C132,""),"")</f>
        <v/>
      </c>
      <c r="D132" s="4">
        <f>IFERROR(IF('排序（YTM）'!D131=1,日收益率!D132,""),"")</f>
        <v>-1.1188991438371154E-4</v>
      </c>
      <c r="E132" s="4" t="str">
        <f>IFERROR(IF('排序（YTM）'!E131=1,日收益率!E132,""),"")</f>
        <v/>
      </c>
      <c r="F132" s="4" t="str">
        <f>IFERROR(IF('排序（YTM）'!F131=1,日收益率!F132,""),"")</f>
        <v/>
      </c>
      <c r="H132" s="9">
        <f t="shared" si="1"/>
        <v>1.0463449086183294</v>
      </c>
    </row>
    <row r="133" spans="1:8" x14ac:dyDescent="0.15">
      <c r="A133" s="1">
        <v>42475</v>
      </c>
      <c r="B133" s="4" t="str">
        <f>IFERROR(IF('排序（YTM）'!B132=1,日收益率!B133,""),"")</f>
        <v/>
      </c>
      <c r="C133" s="4" t="str">
        <f>IFERROR(IF('排序（YTM）'!C132=1,日收益率!C133,""),"")</f>
        <v/>
      </c>
      <c r="D133" s="4">
        <f>IFERROR(IF('排序（YTM）'!D132=1,日收益率!D133,""),"")</f>
        <v>1.0194253253370533E-4</v>
      </c>
      <c r="E133" s="4" t="str">
        <f>IFERROR(IF('排序（YTM）'!E132=1,日收益率!E133,""),"")</f>
        <v/>
      </c>
      <c r="F133" s="4" t="str">
        <f>IFERROR(IF('排序（YTM）'!F132=1,日收益率!F133,""),"")</f>
        <v/>
      </c>
      <c r="H133" s="9">
        <f t="shared" ref="H133:H196" si="2">IFERROR(H132*(1+AVERAGE(B133:F133)),H132)</f>
        <v>1.0464515756682178</v>
      </c>
    </row>
    <row r="134" spans="1:8" x14ac:dyDescent="0.15">
      <c r="A134" s="1">
        <v>42478</v>
      </c>
      <c r="B134" s="4" t="str">
        <f>IFERROR(IF('排序（YTM）'!B133=1,日收益率!B134,""),"")</f>
        <v/>
      </c>
      <c r="C134" s="4" t="str">
        <f>IFERROR(IF('排序（YTM）'!C133=1,日收益率!C134,""),"")</f>
        <v/>
      </c>
      <c r="D134" s="4">
        <f>IFERROR(IF('排序（YTM）'!D133=1,日收益率!D134,""),"")</f>
        <v>-1.8324352760193952E-3</v>
      </c>
      <c r="E134" s="4" t="str">
        <f>IFERROR(IF('排序（YTM）'!E133=1,日收益率!E134,""),"")</f>
        <v/>
      </c>
      <c r="F134" s="4" t="str">
        <f>IFERROR(IF('排序（YTM）'!F133=1,日收益率!F134,""),"")</f>
        <v/>
      </c>
      <c r="H134" s="9">
        <f t="shared" si="2"/>
        <v>1.0445340208863172</v>
      </c>
    </row>
    <row r="135" spans="1:8" x14ac:dyDescent="0.15">
      <c r="A135" s="1">
        <v>42479</v>
      </c>
      <c r="B135" s="4" t="str">
        <f>IFERROR(IF('排序（YTM）'!B134=1,日收益率!B135,""),"")</f>
        <v/>
      </c>
      <c r="C135" s="4" t="str">
        <f>IFERROR(IF('排序（YTM）'!C134=1,日收益率!C135,""),"")</f>
        <v/>
      </c>
      <c r="D135" s="4">
        <f>IFERROR(IF('排序（YTM）'!D134=1,日收益率!D135,""),"")</f>
        <v>2.2442763323924364E-3</v>
      </c>
      <c r="E135" s="4" t="str">
        <f>IFERROR(IF('排序（YTM）'!E134=1,日收益率!E135,""),"")</f>
        <v/>
      </c>
      <c r="F135" s="4" t="str">
        <f>IFERROR(IF('排序（YTM）'!F134=1,日收益率!F135,""),"")</f>
        <v/>
      </c>
      <c r="H135" s="9">
        <f t="shared" si="2"/>
        <v>1.0468782438677711</v>
      </c>
    </row>
    <row r="136" spans="1:8" x14ac:dyDescent="0.15">
      <c r="A136" s="1">
        <v>42480</v>
      </c>
      <c r="B136" s="4" t="str">
        <f>IFERROR(IF('排序（YTM）'!B135=1,日收益率!B136,""),"")</f>
        <v/>
      </c>
      <c r="C136" s="4" t="str">
        <f>IFERROR(IF('排序（YTM）'!C135=1,日收益率!C136,""),"")</f>
        <v/>
      </c>
      <c r="D136" s="4">
        <f>IFERROR(IF('排序（YTM）'!D135=1,日收益率!D136,""),"")</f>
        <v>8.4996668060344227E-4</v>
      </c>
      <c r="E136" s="4" t="str">
        <f>IFERROR(IF('排序（YTM）'!E135=1,日收益率!E136,""),"")</f>
        <v/>
      </c>
      <c r="F136" s="4" t="str">
        <f>IFERROR(IF('排序（YTM）'!F135=1,日收益率!F136,""),"")</f>
        <v/>
      </c>
      <c r="H136" s="9">
        <f t="shared" si="2"/>
        <v>1.0477680554937072</v>
      </c>
    </row>
    <row r="137" spans="1:8" x14ac:dyDescent="0.15">
      <c r="A137" s="1">
        <v>42481</v>
      </c>
      <c r="B137" s="4" t="str">
        <f>IFERROR(IF('排序（YTM）'!B136=1,日收益率!B137,""),"")</f>
        <v/>
      </c>
      <c r="C137" s="4" t="str">
        <f>IFERROR(IF('排序（YTM）'!C136=1,日收益率!C137,""),"")</f>
        <v/>
      </c>
      <c r="D137" s="4">
        <f>IFERROR(IF('排序（YTM）'!D136=1,日收益率!D137,""),"")</f>
        <v>-2.1405182821676583E-3</v>
      </c>
      <c r="E137" s="4" t="str">
        <f>IFERROR(IF('排序（YTM）'!E136=1,日收益率!E137,""),"")</f>
        <v/>
      </c>
      <c r="F137" s="4" t="str">
        <f>IFERROR(IF('排序（YTM）'!F136=1,日收益率!F137,""),"")</f>
        <v/>
      </c>
      <c r="H137" s="9">
        <f t="shared" si="2"/>
        <v>1.0455252888154516</v>
      </c>
    </row>
    <row r="138" spans="1:8" x14ac:dyDescent="0.15">
      <c r="A138" s="1">
        <v>42482</v>
      </c>
      <c r="B138" s="4" t="str">
        <f>IFERROR(IF('排序（YTM）'!B137=1,日收益率!B138,""),"")</f>
        <v/>
      </c>
      <c r="C138" s="4" t="str">
        <f>IFERROR(IF('排序（YTM）'!C137=1,日收益率!C138,""),"")</f>
        <v/>
      </c>
      <c r="D138" s="4">
        <f>IFERROR(IF('排序（YTM）'!D137=1,日收益率!D138,""),"")</f>
        <v>-2.5731351439777228E-3</v>
      </c>
      <c r="E138" s="4" t="str">
        <f>IFERROR(IF('排序（YTM）'!E137=1,日收益率!E138,""),"")</f>
        <v/>
      </c>
      <c r="F138" s="4" t="str">
        <f>IFERROR(IF('排序（YTM）'!F137=1,日收益率!F138,""),"")</f>
        <v/>
      </c>
      <c r="H138" s="9">
        <f t="shared" si="2"/>
        <v>1.042835010950883</v>
      </c>
    </row>
    <row r="139" spans="1:8" x14ac:dyDescent="0.15">
      <c r="A139" s="1">
        <v>42485</v>
      </c>
      <c r="B139" s="4" t="str">
        <f>IFERROR(IF('排序（YTM）'!B138=1,日收益率!B139,""),"")</f>
        <v/>
      </c>
      <c r="C139" s="4" t="str">
        <f>IFERROR(IF('排序（YTM）'!C138=1,日收益率!C139,""),"")</f>
        <v/>
      </c>
      <c r="D139" s="4">
        <f>IFERROR(IF('排序（YTM）'!D138=1,日收益率!D139,""),"")</f>
        <v>3.0961981778458991E-3</v>
      </c>
      <c r="E139" s="4" t="str">
        <f>IFERROR(IF('排序（YTM）'!E138=1,日收益率!E139,""),"")</f>
        <v/>
      </c>
      <c r="F139" s="4" t="str">
        <f>IFERROR(IF('排序（YTM）'!F138=1,日收益率!F139,""),"")</f>
        <v/>
      </c>
      <c r="H139" s="9">
        <f t="shared" si="2"/>
        <v>1.0460638348115832</v>
      </c>
    </row>
    <row r="140" spans="1:8" x14ac:dyDescent="0.15">
      <c r="A140" s="1">
        <v>42486</v>
      </c>
      <c r="B140" s="4" t="str">
        <f>IFERROR(IF('排序（YTM）'!B139=1,日收益率!B140,""),"")</f>
        <v/>
      </c>
      <c r="C140" s="4" t="str">
        <f>IFERROR(IF('排序（YTM）'!C139=1,日收益率!C140,""),"")</f>
        <v/>
      </c>
      <c r="D140" s="4">
        <f>IFERROR(IF('排序（YTM）'!D139=1,日收益率!D140,""),"")</f>
        <v>2.5618478356737029E-3</v>
      </c>
      <c r="E140" s="4" t="str">
        <f>IFERROR(IF('排序（YTM）'!E139=1,日收益率!E140,""),"")</f>
        <v/>
      </c>
      <c r="F140" s="4" t="str">
        <f>IFERROR(IF('排序（YTM）'!F139=1,日收益率!F140,""),"")</f>
        <v/>
      </c>
      <c r="H140" s="9">
        <f t="shared" si="2"/>
        <v>1.0487436911827717</v>
      </c>
    </row>
    <row r="141" spans="1:8" x14ac:dyDescent="0.15">
      <c r="A141" s="1">
        <v>42487</v>
      </c>
      <c r="B141" s="4" t="str">
        <f>IFERROR(IF('排序（YTM）'!B140=1,日收益率!B141,""),"")</f>
        <v/>
      </c>
      <c r="C141" s="4" t="str">
        <f>IFERROR(IF('排序（YTM）'!C140=1,日收益率!C141,""),"")</f>
        <v/>
      </c>
      <c r="D141" s="4">
        <f>IFERROR(IF('排序（YTM）'!D140=1,日收益率!D141,""),"")</f>
        <v>3.1953690676114199E-3</v>
      </c>
      <c r="E141" s="4" t="str">
        <f>IFERROR(IF('排序（YTM）'!E140=1,日收益率!E141,""),"")</f>
        <v/>
      </c>
      <c r="F141" s="4" t="str">
        <f>IFERROR(IF('排序（YTM）'!F140=1,日收益率!F141,""),"")</f>
        <v/>
      </c>
      <c r="H141" s="9">
        <f t="shared" si="2"/>
        <v>1.0520948143334297</v>
      </c>
    </row>
    <row r="142" spans="1:8" x14ac:dyDescent="0.15">
      <c r="A142" s="1">
        <v>42488</v>
      </c>
      <c r="B142" s="4" t="str">
        <f>IFERROR(IF('排序（YTM）'!B141=1,日收益率!B142,""),"")</f>
        <v/>
      </c>
      <c r="C142" s="4" t="str">
        <f>IFERROR(IF('排序（YTM）'!C141=1,日收益率!C142,""),"")</f>
        <v/>
      </c>
      <c r="D142" s="4">
        <f>IFERROR(IF('排序（YTM）'!D141=1,日收益率!D142,""),"")</f>
        <v>2.0772352785058956E-4</v>
      </c>
      <c r="E142" s="4" t="str">
        <f>IFERROR(IF('排序（YTM）'!E141=1,日收益率!E142,""),"")</f>
        <v/>
      </c>
      <c r="F142" s="4" t="str">
        <f>IFERROR(IF('排序（YTM）'!F141=1,日收益率!F142,""),"")</f>
        <v/>
      </c>
      <c r="H142" s="9">
        <f t="shared" si="2"/>
        <v>1.0523133591798963</v>
      </c>
    </row>
    <row r="143" spans="1:8" x14ac:dyDescent="0.15">
      <c r="A143" s="1">
        <v>42489</v>
      </c>
      <c r="B143" s="4" t="str">
        <f>IFERROR(IF('排序（YTM）'!B142=1,日收益率!B143,""),"")</f>
        <v/>
      </c>
      <c r="C143" s="4" t="str">
        <f>IFERROR(IF('排序（YTM）'!C142=1,日收益率!C143,""),"")</f>
        <v/>
      </c>
      <c r="D143" s="4">
        <f>IFERROR(IF('排序（YTM）'!D142=1,日收益率!D143,""),"")</f>
        <v>-1.1744282235607306E-3</v>
      </c>
      <c r="E143" s="4" t="str">
        <f>IFERROR(IF('排序（YTM）'!E142=1,日收益率!E143,""),"")</f>
        <v/>
      </c>
      <c r="F143" s="4" t="str">
        <f>IFERROR(IF('排序（YTM）'!F142=1,日收益率!F143,""),"")</f>
        <v/>
      </c>
      <c r="H143" s="9">
        <f t="shared" si="2"/>
        <v>1.0510774926708455</v>
      </c>
    </row>
    <row r="144" spans="1:8" x14ac:dyDescent="0.15">
      <c r="A144" s="1">
        <v>42493</v>
      </c>
      <c r="B144" s="4" t="str">
        <f>IFERROR(IF('排序（YTM）'!B143=1,日收益率!B144,""),"")</f>
        <v/>
      </c>
      <c r="C144" s="4" t="str">
        <f>IFERROR(IF('排序（YTM）'!C143=1,日收益率!C144,""),"")</f>
        <v/>
      </c>
      <c r="D144" s="4">
        <f>IFERROR(IF('排序（YTM）'!D143=1,日收益率!D144,""),"")</f>
        <v>1.9305199455965649E-4</v>
      </c>
      <c r="E144" s="4" t="str">
        <f>IFERROR(IF('排序（YTM）'!E143=1,日收益率!E144,""),"")</f>
        <v/>
      </c>
      <c r="F144" s="4" t="str">
        <f>IFERROR(IF('排序（YTM）'!F143=1,日收益率!F144,""),"")</f>
        <v/>
      </c>
      <c r="H144" s="9">
        <f t="shared" si="2"/>
        <v>1.0512804052772424</v>
      </c>
    </row>
    <row r="145" spans="1:8" x14ac:dyDescent="0.15">
      <c r="A145" s="1">
        <v>42494</v>
      </c>
      <c r="B145" s="4" t="str">
        <f>IFERROR(IF('排序（YTM）'!B144=1,日收益率!B145,""),"")</f>
        <v/>
      </c>
      <c r="C145" s="4" t="str">
        <f>IFERROR(IF('排序（YTM）'!C144=1,日收益率!C145,""),"")</f>
        <v/>
      </c>
      <c r="D145" s="4">
        <f>IFERROR(IF('排序（YTM）'!D144=1,日收益率!D145,""),"")</f>
        <v>1.014639380252369E-4</v>
      </c>
      <c r="E145" s="4" t="str">
        <f>IFERROR(IF('排序（YTM）'!E144=1,日收益率!E145,""),"")</f>
        <v/>
      </c>
      <c r="F145" s="4" t="str">
        <f>IFERROR(IF('排序（YTM）'!F144=1,日收益率!F145,""),"")</f>
        <v/>
      </c>
      <c r="H145" s="9">
        <f t="shared" si="2"/>
        <v>1.0513870723271306</v>
      </c>
    </row>
    <row r="146" spans="1:8" x14ac:dyDescent="0.15">
      <c r="A146" s="1">
        <v>42495</v>
      </c>
      <c r="B146" s="4" t="str">
        <f>IFERROR(IF('排序（YTM）'!B145=1,日收益率!B146,""),"")</f>
        <v/>
      </c>
      <c r="C146" s="4" t="str">
        <f>IFERROR(IF('排序（YTM）'!C145=1,日收益率!C146,""),"")</f>
        <v/>
      </c>
      <c r="D146" s="4">
        <f>IFERROR(IF('排序（YTM）'!D145=1,日收益率!D146,""),"")</f>
        <v>-6.4341434659476171E-4</v>
      </c>
      <c r="E146" s="4" t="str">
        <f>IFERROR(IF('排序（YTM）'!E145=1,日收益率!E146,""),"")</f>
        <v/>
      </c>
      <c r="F146" s="4" t="str">
        <f>IFERROR(IF('排序（YTM）'!F145=1,日收益率!F146,""),"")</f>
        <v/>
      </c>
      <c r="H146" s="9">
        <f t="shared" si="2"/>
        <v>1.050710594800971</v>
      </c>
    </row>
    <row r="147" spans="1:8" x14ac:dyDescent="0.15">
      <c r="A147" s="1">
        <v>42496</v>
      </c>
      <c r="B147" s="4" t="str">
        <f>IFERROR(IF('排序（YTM）'!B146=1,日收益率!B147,""),"")</f>
        <v/>
      </c>
      <c r="C147" s="4" t="str">
        <f>IFERROR(IF('排序（YTM）'!C146=1,日收益率!C147,""),"")</f>
        <v/>
      </c>
      <c r="D147" s="4">
        <f>IFERROR(IF('排序（YTM）'!D146=1,日收益率!D147,""),"")</f>
        <v>1.166301188676222E-3</v>
      </c>
      <c r="E147" s="4" t="str">
        <f>IFERROR(IF('排序（YTM）'!E146=1,日收益率!E147,""),"")</f>
        <v/>
      </c>
      <c r="F147" s="4" t="str">
        <f>IFERROR(IF('排序（YTM）'!F146=1,日收益率!F147,""),"")</f>
        <v/>
      </c>
      <c r="H147" s="9">
        <f t="shared" si="2"/>
        <v>1.051936039816642</v>
      </c>
    </row>
    <row r="148" spans="1:8" x14ac:dyDescent="0.15">
      <c r="A148" s="1">
        <v>42499</v>
      </c>
      <c r="B148" s="4" t="str">
        <f>IFERROR(IF('排序（YTM）'!B147=1,日收益率!B148,""),"")</f>
        <v/>
      </c>
      <c r="C148" s="4" t="str">
        <f>IFERROR(IF('排序（YTM）'!C147=1,日收益率!C148,""),"")</f>
        <v/>
      </c>
      <c r="D148" s="4">
        <f>IFERROR(IF('排序（YTM）'!D147=1,日收益率!D148,""),"")</f>
        <v>-2.1419440786799582E-3</v>
      </c>
      <c r="E148" s="4" t="str">
        <f>IFERROR(IF('排序（YTM）'!E147=1,日收益率!E148,""),"")</f>
        <v/>
      </c>
      <c r="F148" s="4" t="str">
        <f>IFERROR(IF('排序（YTM）'!F147=1,日收益率!F148,""),"")</f>
        <v/>
      </c>
      <c r="H148" s="9">
        <f t="shared" si="2"/>
        <v>1.0496828516450067</v>
      </c>
    </row>
    <row r="149" spans="1:8" x14ac:dyDescent="0.15">
      <c r="A149" s="1">
        <v>42500</v>
      </c>
      <c r="B149" s="4" t="str">
        <f>IFERROR(IF('排序（YTM）'!B148=1,日收益率!B149,""),"")</f>
        <v/>
      </c>
      <c r="C149" s="4" t="str">
        <f>IFERROR(IF('排序（YTM）'!C148=1,日收益率!C149,""),"")</f>
        <v/>
      </c>
      <c r="D149" s="4">
        <f>IFERROR(IF('排序（YTM）'!D148=1,日收益率!D149,""),"")</f>
        <v>4.2136578579876627E-4</v>
      </c>
      <c r="E149" s="4" t="str">
        <f>IFERROR(IF('排序（YTM）'!E148=1,日收益率!E149,""),"")</f>
        <v/>
      </c>
      <c r="F149" s="4" t="str">
        <f>IFERROR(IF('排序（YTM）'!F148=1,日收益率!F149,""),"")</f>
        <v/>
      </c>
      <c r="H149" s="9">
        <f t="shared" si="2"/>
        <v>1.0501251520846295</v>
      </c>
    </row>
    <row r="150" spans="1:8" x14ac:dyDescent="0.15">
      <c r="A150" s="1">
        <v>42501</v>
      </c>
      <c r="B150" s="4" t="str">
        <f>IFERROR(IF('排序（YTM）'!B149=1,日收益率!B150,""),"")</f>
        <v/>
      </c>
      <c r="C150" s="4" t="str">
        <f>IFERROR(IF('排序（YTM）'!C149=1,日收益率!C150,""),"")</f>
        <v/>
      </c>
      <c r="D150" s="4">
        <f>IFERROR(IF('排序（YTM）'!D149=1,日收益率!D150,""),"")</f>
        <v>2.0811314349789001E-4</v>
      </c>
      <c r="E150" s="4" t="str">
        <f>IFERROR(IF('排序（YTM）'!E149=1,日收益率!E150,""),"")</f>
        <v/>
      </c>
      <c r="F150" s="4" t="str">
        <f>IFERROR(IF('排序（YTM）'!F149=1,日收益率!F150,""),"")</f>
        <v/>
      </c>
      <c r="H150" s="9">
        <f t="shared" si="2"/>
        <v>1.050343696931096</v>
      </c>
    </row>
    <row r="151" spans="1:8" x14ac:dyDescent="0.15">
      <c r="A151" s="1">
        <v>42502</v>
      </c>
      <c r="B151" s="4" t="str">
        <f>IFERROR(IF('排序（YTM）'!B150=1,日收益率!B151,""),"")</f>
        <v/>
      </c>
      <c r="C151" s="4" t="str">
        <f>IFERROR(IF('排序（YTM）'!C150=1,日收益率!C151,""),"")</f>
        <v/>
      </c>
      <c r="D151" s="4">
        <f>IFERROR(IF('排序（YTM）'!D150=1,日收益率!D151,""),"")</f>
        <v>-1.1766305759360884E-3</v>
      </c>
      <c r="E151" s="4" t="str">
        <f>IFERROR(IF('排序（YTM）'!E150=1,日收益率!E151,""),"")</f>
        <v/>
      </c>
      <c r="F151" s="4" t="str">
        <f>IFERROR(IF('排序（YTM）'!F150=1,日收益率!F151,""),"")</f>
        <v/>
      </c>
      <c r="H151" s="9">
        <f t="shared" si="2"/>
        <v>1.0491078304220451</v>
      </c>
    </row>
    <row r="152" spans="1:8" x14ac:dyDescent="0.15">
      <c r="A152" s="1">
        <v>42503</v>
      </c>
      <c r="B152" s="4" t="str">
        <f>IFERROR(IF('排序（YTM）'!B151=1,日收益率!B152,""),"")</f>
        <v/>
      </c>
      <c r="C152" s="4" t="str">
        <f>IFERROR(IF('排序（YTM）'!C151=1,日收益率!C152,""),"")</f>
        <v/>
      </c>
      <c r="D152" s="4">
        <f>IFERROR(IF('排序（YTM）'!D151=1,日收益率!D152,""),"")</f>
        <v>-7.0432658174740537E-3</v>
      </c>
      <c r="E152" s="4" t="str">
        <f>IFERROR(IF('排序（YTM）'!E151=1,日收益率!E152,""),"")</f>
        <v/>
      </c>
      <c r="F152" s="4" t="str">
        <f>IFERROR(IF('排序（YTM）'!F151=1,日收益率!F152,""),"")</f>
        <v/>
      </c>
      <c r="H152" s="9">
        <f t="shared" si="2"/>
        <v>1.0417186851011893</v>
      </c>
    </row>
    <row r="153" spans="1:8" x14ac:dyDescent="0.15">
      <c r="A153" s="1">
        <v>42506</v>
      </c>
      <c r="B153" s="4" t="str">
        <f>IFERROR(IF('排序（YTM）'!B152=1,日收益率!B153,""),"")</f>
        <v/>
      </c>
      <c r="C153" s="4" t="str">
        <f>IFERROR(IF('排序（YTM）'!C152=1,日收益率!C153,""),"")</f>
        <v/>
      </c>
      <c r="D153" s="4">
        <f>IFERROR(IF('排序（YTM）'!D152=1,日收益率!D153,""),"")</f>
        <v>1.4885563004713998E-3</v>
      </c>
      <c r="E153" s="4" t="str">
        <f>IFERROR(IF('排序（YTM）'!E152=1,日收益率!E153,""),"")</f>
        <v/>
      </c>
      <c r="F153" s="4" t="str">
        <f>IFERROR(IF('排序（YTM）'!F152=1,日收益率!F153,""),"")</f>
        <v/>
      </c>
      <c r="H153" s="9">
        <f t="shared" si="2"/>
        <v>1.0432693420132153</v>
      </c>
    </row>
    <row r="154" spans="1:8" x14ac:dyDescent="0.15">
      <c r="A154" s="1">
        <v>42507</v>
      </c>
      <c r="B154" s="4" t="str">
        <f>IFERROR(IF('排序（YTM）'!B153=1,日收益率!B154,""),"")</f>
        <v/>
      </c>
      <c r="C154" s="4" t="str">
        <f>IFERROR(IF('排序（YTM）'!C153=1,日收益率!C154,""),"")</f>
        <v/>
      </c>
      <c r="D154" s="4">
        <f>IFERROR(IF('排序（YTM）'!D153=1,日收益率!D154,""),"")</f>
        <v>1.3890953663326933E-3</v>
      </c>
      <c r="E154" s="4" t="str">
        <f>IFERROR(IF('排序（YTM）'!E153=1,日收益率!E154,""),"")</f>
        <v/>
      </c>
      <c r="F154" s="4" t="str">
        <f>IFERROR(IF('排序（YTM）'!F153=1,日收益率!F154,""),"")</f>
        <v/>
      </c>
      <c r="H154" s="9">
        <f t="shared" si="2"/>
        <v>1.0447185426220429</v>
      </c>
    </row>
    <row r="155" spans="1:8" x14ac:dyDescent="0.15">
      <c r="A155" s="1">
        <v>42508</v>
      </c>
      <c r="B155" s="4" t="str">
        <f>IFERROR(IF('排序（YTM）'!B154=1,日收益率!B155,""),"")</f>
        <v/>
      </c>
      <c r="C155" s="4" t="str">
        <f>IFERROR(IF('排序（YTM）'!C154=1,日收益率!C155,""),"")</f>
        <v/>
      </c>
      <c r="D155" s="4">
        <f>IFERROR(IF('排序（YTM）'!D154=1,日收益率!D155,""),"")</f>
        <v>-3.6460115092732392E-3</v>
      </c>
      <c r="E155" s="4" t="str">
        <f>IFERROR(IF('排序（YTM）'!E154=1,日收益率!E155,""),"")</f>
        <v/>
      </c>
      <c r="F155" s="4" t="str">
        <f>IFERROR(IF('排序（YTM）'!F154=1,日收益率!F155,""),"")</f>
        <v/>
      </c>
      <c r="H155" s="9">
        <f t="shared" si="2"/>
        <v>1.0409094867916917</v>
      </c>
    </row>
    <row r="156" spans="1:8" x14ac:dyDescent="0.15">
      <c r="A156" s="1">
        <v>42509</v>
      </c>
      <c r="B156" s="4" t="str">
        <f>IFERROR(IF('排序（YTM）'!B155=1,日收益率!B156,""),"")</f>
        <v/>
      </c>
      <c r="C156" s="4" t="str">
        <f>IFERROR(IF('排序（YTM）'!C155=1,日收益率!C156,""),"")</f>
        <v/>
      </c>
      <c r="D156" s="4">
        <f>IFERROR(IF('排序（YTM）'!D155=1,日收益率!D156,""),"")</f>
        <v>-7.5737163772782168E-4</v>
      </c>
      <c r="E156" s="4" t="str">
        <f>IFERROR(IF('排序（YTM）'!E155=1,日收益率!E156,""),"")</f>
        <v/>
      </c>
      <c r="F156" s="4" t="str">
        <f>IFERROR(IF('排序（YTM）'!F155=1,日收益率!F156,""),"")</f>
        <v/>
      </c>
      <c r="H156" s="9">
        <f t="shared" si="2"/>
        <v>1.0401211314689538</v>
      </c>
    </row>
    <row r="157" spans="1:8" x14ac:dyDescent="0.15">
      <c r="A157" s="1">
        <v>42510</v>
      </c>
      <c r="B157" s="4" t="str">
        <f>IFERROR(IF('排序（YTM）'!B156=1,日收益率!B157,""),"")</f>
        <v/>
      </c>
      <c r="C157" s="4" t="str">
        <f>IFERROR(IF('排序（YTM）'!C156=1,日收益率!C157,""),"")</f>
        <v/>
      </c>
      <c r="D157" s="4">
        <f>IFERROR(IF('排序（YTM）'!D156=1,日收益率!D157,""),"")</f>
        <v>-2.8016289349007684E-3</v>
      </c>
      <c r="E157" s="4" t="str">
        <f>IFERROR(IF('排序（YTM）'!E156=1,日收益率!E157,""),"")</f>
        <v/>
      </c>
      <c r="F157" s="4" t="str">
        <f>IFERROR(IF('排序（YTM）'!F156=1,日收益率!F157,""),"")</f>
        <v/>
      </c>
      <c r="H157" s="9">
        <f t="shared" si="2"/>
        <v>1.0372070980112287</v>
      </c>
    </row>
    <row r="158" spans="1:8" x14ac:dyDescent="0.15">
      <c r="A158" s="1">
        <v>42513</v>
      </c>
      <c r="B158" s="4" t="str">
        <f>IFERROR(IF('排序（YTM）'!B157=1,日收益率!B158,""),"")</f>
        <v/>
      </c>
      <c r="C158" s="4" t="str">
        <f>IFERROR(IF('排序（YTM）'!C157=1,日收益率!C158,""),"")</f>
        <v/>
      </c>
      <c r="D158" s="4">
        <f>IFERROR(IF('排序（YTM）'!D157=1,日收益率!D158,""),"")</f>
        <v>-3.8981924869587736E-3</v>
      </c>
      <c r="E158" s="4" t="str">
        <f>IFERROR(IF('排序（YTM）'!E157=1,日收益率!E158,""),"")</f>
        <v/>
      </c>
      <c r="F158" s="4" t="str">
        <f>IFERROR(IF('排序（YTM）'!F157=1,日收益率!F158,""),"")</f>
        <v/>
      </c>
      <c r="H158" s="9">
        <f t="shared" si="2"/>
        <v>1.0331638650943411</v>
      </c>
    </row>
    <row r="159" spans="1:8" x14ac:dyDescent="0.15">
      <c r="A159" s="1">
        <v>42514</v>
      </c>
      <c r="B159" s="4" t="str">
        <f>IFERROR(IF('排序（YTM）'!B158=1,日收益率!B159,""),"")</f>
        <v/>
      </c>
      <c r="C159" s="4" t="str">
        <f>IFERROR(IF('排序（YTM）'!C158=1,日收益率!C159,""),"")</f>
        <v/>
      </c>
      <c r="D159" s="4">
        <f>IFERROR(IF('排序（YTM）'!D158=1,日收益率!D159,""),"")</f>
        <v>-6.6105257536671624E-3</v>
      </c>
      <c r="E159" s="4" t="str">
        <f>IFERROR(IF('排序（YTM）'!E158=1,日收益率!E159,""),"")</f>
        <v/>
      </c>
      <c r="F159" s="4" t="str">
        <f>IFERROR(IF('排序（YTM）'!F158=1,日收益率!F159,""),"")</f>
        <v/>
      </c>
      <c r="H159" s="9">
        <f t="shared" si="2"/>
        <v>1.0263341087563767</v>
      </c>
    </row>
    <row r="160" spans="1:8" x14ac:dyDescent="0.15">
      <c r="A160" s="1">
        <v>42515</v>
      </c>
      <c r="B160" s="4" t="str">
        <f>IFERROR(IF('排序（YTM）'!B159=1,日收益率!B160,""),"")</f>
        <v/>
      </c>
      <c r="C160" s="4" t="str">
        <f>IFERROR(IF('排序（YTM）'!C159=1,日收益率!C160,""),"")</f>
        <v/>
      </c>
      <c r="D160" s="4">
        <f>IFERROR(IF('排序（YTM）'!D159=1,日收益率!D160,""),"")</f>
        <v>5.118260854503065E-3</v>
      </c>
      <c r="E160" s="4" t="str">
        <f>IFERROR(IF('排序（YTM）'!E159=1,日收益率!E160,""),"")</f>
        <v/>
      </c>
      <c r="F160" s="4" t="str">
        <f>IFERROR(IF('排序（YTM）'!F159=1,日收益率!F160,""),"")</f>
        <v/>
      </c>
      <c r="H160" s="9">
        <f t="shared" si="2"/>
        <v>1.0315871544488657</v>
      </c>
    </row>
    <row r="161" spans="1:8" x14ac:dyDescent="0.15">
      <c r="A161" s="1">
        <v>42516</v>
      </c>
      <c r="B161" s="4" t="str">
        <f>IFERROR(IF('排序（YTM）'!B160=1,日收益率!B161,""),"")</f>
        <v/>
      </c>
      <c r="C161" s="4" t="str">
        <f>IFERROR(IF('排序（YTM）'!C160=1,日收益率!C161,""),"")</f>
        <v/>
      </c>
      <c r="D161" s="4">
        <f>IFERROR(IF('排序（YTM）'!D160=1,日收益率!D161,""),"")</f>
        <v>9.7101773533569968E-4</v>
      </c>
      <c r="E161" s="4" t="str">
        <f>IFERROR(IF('排序（YTM）'!E160=1,日收益率!E161,""),"")</f>
        <v/>
      </c>
      <c r="F161" s="4" t="str">
        <f>IFERROR(IF('排序（YTM）'!F160=1,日收益率!F161,""),"")</f>
        <v/>
      </c>
      <c r="H161" s="9">
        <f t="shared" si="2"/>
        <v>1.0325888438713802</v>
      </c>
    </row>
    <row r="162" spans="1:8" x14ac:dyDescent="0.15">
      <c r="A162" s="1">
        <v>42517</v>
      </c>
      <c r="B162" s="4" t="str">
        <f>IFERROR(IF('排序（YTM）'!B161=1,日收益率!B162,""),"")</f>
        <v/>
      </c>
      <c r="C162" s="4" t="str">
        <f>IFERROR(IF('排序（YTM）'!C161=1,日收益率!C162,""),"")</f>
        <v/>
      </c>
      <c r="D162" s="4">
        <f>IFERROR(IF('排序（YTM）'!D161=1,日收益率!D162,""),"")</f>
        <v>4.3288295655823372E-3</v>
      </c>
      <c r="E162" s="4" t="str">
        <f>IFERROR(IF('排序（YTM）'!E161=1,日收益率!E162,""),"")</f>
        <v/>
      </c>
      <c r="F162" s="4" t="str">
        <f>IFERROR(IF('排序（YTM）'!F161=1,日收益率!F162,""),"")</f>
        <v/>
      </c>
      <c r="H162" s="9">
        <f t="shared" si="2"/>
        <v>1.037058744987821</v>
      </c>
    </row>
    <row r="163" spans="1:8" x14ac:dyDescent="0.15">
      <c r="A163" s="1">
        <v>42520</v>
      </c>
      <c r="B163" s="4" t="str">
        <f>IFERROR(IF('排序（YTM）'!B162=1,日收益率!B163,""),"")</f>
        <v/>
      </c>
      <c r="C163" s="4" t="str">
        <f>IFERROR(IF('排序（YTM）'!C162=1,日收益率!C163,""),"")</f>
        <v/>
      </c>
      <c r="D163" s="4">
        <f>IFERROR(IF('排序（YTM）'!D162=1,日收益率!D163,""),"")</f>
        <v>-1.2295353302238521E-4</v>
      </c>
      <c r="E163" s="4" t="str">
        <f>IFERROR(IF('排序（YTM）'!E162=1,日收益率!E163,""),"")</f>
        <v/>
      </c>
      <c r="F163" s="4" t="str">
        <f>IFERROR(IF('排序（YTM）'!F162=1,日收益率!F163,""),"")</f>
        <v/>
      </c>
      <c r="H163" s="9">
        <f t="shared" si="2"/>
        <v>1.036931234951173</v>
      </c>
    </row>
    <row r="164" spans="1:8" x14ac:dyDescent="0.15">
      <c r="A164" s="1">
        <v>42521</v>
      </c>
      <c r="B164" s="4" t="str">
        <f>IFERROR(IF('排序（YTM）'!B163=1,日收益率!B164,""),"")</f>
        <v/>
      </c>
      <c r="C164" s="4" t="str">
        <f>IFERROR(IF('排序（YTM）'!C163=1,日收益率!C164,""),"")</f>
        <v/>
      </c>
      <c r="D164" s="4">
        <f>IFERROR(IF('排序（YTM）'!D163=1,日收益率!D164,""),"")</f>
        <v>-1.5155295219356768E-3</v>
      </c>
      <c r="E164" s="4" t="str">
        <f>IFERROR(IF('排序（YTM）'!E163=1,日收益率!E164,""),"")</f>
        <v/>
      </c>
      <c r="F164" s="4" t="str">
        <f>IFERROR(IF('排序（YTM）'!F163=1,日收益率!F164,""),"")</f>
        <v/>
      </c>
      <c r="H164" s="9">
        <f t="shared" si="2"/>
        <v>1.0353597350523873</v>
      </c>
    </row>
    <row r="165" spans="1:8" x14ac:dyDescent="0.15">
      <c r="A165" s="1">
        <v>42522</v>
      </c>
      <c r="B165" s="4" t="str">
        <f>IFERROR(IF('排序（YTM）'!B164=1,日收益率!B165,""),"")</f>
        <v/>
      </c>
      <c r="C165" s="4" t="str">
        <f>IFERROR(IF('排序（YTM）'!C164=1,日收益率!C165,""),"")</f>
        <v/>
      </c>
      <c r="D165" s="4">
        <f>IFERROR(IF('排序（YTM）'!D164=1,日收益率!D165,""),"")</f>
        <v>-2.5983991587547051E-3</v>
      </c>
      <c r="E165" s="4" t="str">
        <f>IFERROR(IF('排序（YTM）'!E164=1,日收益率!E165,""),"")</f>
        <v/>
      </c>
      <c r="F165" s="4" t="str">
        <f>IFERROR(IF('排序（YTM）'!F164=1,日收益率!F165,""),"")</f>
        <v/>
      </c>
      <c r="H165" s="9">
        <f t="shared" si="2"/>
        <v>1.0326694571878188</v>
      </c>
    </row>
    <row r="166" spans="1:8" x14ac:dyDescent="0.15">
      <c r="A166" s="1">
        <v>42523</v>
      </c>
      <c r="B166" s="4" t="str">
        <f>IFERROR(IF('排序（YTM）'!B165=1,日收益率!B166,""),"")</f>
        <v/>
      </c>
      <c r="C166" s="4" t="str">
        <f>IFERROR(IF('排序（YTM）'!C165=1,日收益率!C166,""),"")</f>
        <v/>
      </c>
      <c r="D166" s="4">
        <f>IFERROR(IF('排序（YTM）'!D165=1,日收益率!D166,""),"")</f>
        <v>2.1163097731369263E-4</v>
      </c>
      <c r="E166" s="4" t="str">
        <f>IFERROR(IF('排序（YTM）'!E165=1,日收益率!E166,""),"")</f>
        <v/>
      </c>
      <c r="F166" s="4" t="str">
        <f>IFERROR(IF('排序（YTM）'!F165=1,日收益率!F166,""),"")</f>
        <v/>
      </c>
      <c r="H166" s="9">
        <f t="shared" si="2"/>
        <v>1.0328880020342854</v>
      </c>
    </row>
    <row r="167" spans="1:8" x14ac:dyDescent="0.15">
      <c r="A167" s="1">
        <v>42524</v>
      </c>
      <c r="B167" s="4" t="str">
        <f>IFERROR(IF('排序（YTM）'!B166=1,日收益率!B167,""),"")</f>
        <v/>
      </c>
      <c r="C167" s="4" t="str">
        <f>IFERROR(IF('排序（YTM）'!C166=1,日收益率!C167,""),"")</f>
        <v/>
      </c>
      <c r="D167" s="4">
        <f>IFERROR(IF('排序（YTM）'!D166=1,日收益率!D167,""),"")</f>
        <v>1.0781103245458556E-3</v>
      </c>
      <c r="E167" s="4" t="str">
        <f>IFERROR(IF('排序（YTM）'!E166=1,日收益率!E167,""),"")</f>
        <v/>
      </c>
      <c r="F167" s="4" t="str">
        <f>IFERROR(IF('排序（YTM）'!F166=1,日收益率!F167,""),"")</f>
        <v/>
      </c>
      <c r="H167" s="9">
        <f t="shared" si="2"/>
        <v>1.0340015692533782</v>
      </c>
    </row>
    <row r="168" spans="1:8" x14ac:dyDescent="0.15">
      <c r="A168" s="1">
        <v>42527</v>
      </c>
      <c r="B168" s="4" t="str">
        <f>IFERROR(IF('排序（YTM）'!B167=1,日收益率!B168,""),"")</f>
        <v/>
      </c>
      <c r="C168" s="4" t="str">
        <f>IFERROR(IF('排序（YTM）'!C167=1,日收益率!C168,""),"")</f>
        <v/>
      </c>
      <c r="D168" s="4">
        <f>IFERROR(IF('排序（YTM）'!D167=1,日收益率!D168,""),"")</f>
        <v>5.2587612919596793E-4</v>
      </c>
      <c r="E168" s="4" t="str">
        <f>IFERROR(IF('排序（YTM）'!E167=1,日收益率!E168,""),"")</f>
        <v/>
      </c>
      <c r="F168" s="4" t="str">
        <f>IFERROR(IF('排序（YTM）'!F167=1,日收益率!F168,""),"")</f>
        <v/>
      </c>
      <c r="H168" s="9">
        <f t="shared" si="2"/>
        <v>1.0345453259961996</v>
      </c>
    </row>
    <row r="169" spans="1:8" x14ac:dyDescent="0.15">
      <c r="A169" s="1">
        <v>42528</v>
      </c>
      <c r="B169" s="4" t="str">
        <f>IFERROR(IF('排序（YTM）'!B168=1,日收益率!B169,""),"")</f>
        <v/>
      </c>
      <c r="C169" s="4" t="str">
        <f>IFERROR(IF('排序（YTM）'!C168=1,日收益率!C169,""),"")</f>
        <v/>
      </c>
      <c r="D169" s="4">
        <f>IFERROR(IF('排序（YTM）'!D168=1,日收益率!D169,""),"")</f>
        <v>2.1124724163845698E-4</v>
      </c>
      <c r="E169" s="4" t="str">
        <f>IFERROR(IF('排序（YTM）'!E168=1,日收益率!E169,""),"")</f>
        <v/>
      </c>
      <c r="F169" s="4" t="str">
        <f>IFERROR(IF('排序（YTM）'!F168=1,日收益率!F169,""),"")</f>
        <v/>
      </c>
      <c r="H169" s="9">
        <f t="shared" si="2"/>
        <v>1.0347638708426663</v>
      </c>
    </row>
    <row r="170" spans="1:8" x14ac:dyDescent="0.15">
      <c r="A170" s="1">
        <v>42529</v>
      </c>
      <c r="B170" s="4" t="str">
        <f>IFERROR(IF('排序（YTM）'!B169=1,日收益率!B170,""),"")</f>
        <v/>
      </c>
      <c r="C170" s="4" t="str">
        <f>IFERROR(IF('排序（YTM）'!C169=1,日收益率!C170,""),"")</f>
        <v/>
      </c>
      <c r="D170" s="4">
        <f>IFERROR(IF('排序（YTM）'!D169=1,日收益率!D170,""),"")</f>
        <v>5.355600942560379E-4</v>
      </c>
      <c r="E170" s="4" t="str">
        <f>IFERROR(IF('排序（YTM）'!E169=1,日收益率!E170,""),"")</f>
        <v/>
      </c>
      <c r="F170" s="4" t="str">
        <f>IFERROR(IF('排序（YTM）'!F169=1,日收益率!F170,""),"")</f>
        <v/>
      </c>
      <c r="H170" s="9">
        <f t="shared" si="2"/>
        <v>1.0353180490788676</v>
      </c>
    </row>
    <row r="171" spans="1:8" x14ac:dyDescent="0.15">
      <c r="A171" s="1">
        <v>42534</v>
      </c>
      <c r="B171" s="4" t="str">
        <f>IFERROR(IF('排序（YTM）'!B170=1,日收益率!B171,""),"")</f>
        <v/>
      </c>
      <c r="C171" s="4" t="str">
        <f>IFERROR(IF('排序（YTM）'!C170=1,日收益率!C171,""),"")</f>
        <v/>
      </c>
      <c r="D171" s="4">
        <f>IFERROR(IF('排序（YTM）'!D170=1,日收益率!D171,""),"")</f>
        <v>6.2320274102622975E-4</v>
      </c>
      <c r="E171" s="4" t="str">
        <f>IFERROR(IF('排序（YTM）'!E170=1,日收益率!E171,""),"")</f>
        <v/>
      </c>
      <c r="F171" s="4" t="str">
        <f>IFERROR(IF('排序（YTM）'!F170=1,日收益率!F171,""),"")</f>
        <v/>
      </c>
      <c r="H171" s="9">
        <f t="shared" si="2"/>
        <v>1.0359632621248875</v>
      </c>
    </row>
    <row r="172" spans="1:8" x14ac:dyDescent="0.15">
      <c r="A172" s="1">
        <v>42535</v>
      </c>
      <c r="B172" s="4" t="str">
        <f>IFERROR(IF('排序（YTM）'!B171=1,日收益率!B172,""),"")</f>
        <v/>
      </c>
      <c r="C172" s="4" t="str">
        <f>IFERROR(IF('排序（YTM）'!C171=1,日收益率!C172,""),"")</f>
        <v/>
      </c>
      <c r="D172" s="4">
        <f>IFERROR(IF('排序（YTM）'!D171=1,日收益率!D172,""),"")</f>
        <v>4.2694606632642795E-4</v>
      </c>
      <c r="E172" s="4" t="str">
        <f>IFERROR(IF('排序（YTM）'!E171=1,日收益率!E172,""),"")</f>
        <v/>
      </c>
      <c r="F172" s="4" t="str">
        <f>IFERROR(IF('排序（YTM）'!F171=1,日收益率!F172,""),"")</f>
        <v/>
      </c>
      <c r="H172" s="9">
        <f t="shared" si="2"/>
        <v>1.0364055625645106</v>
      </c>
    </row>
    <row r="173" spans="1:8" x14ac:dyDescent="0.15">
      <c r="A173" s="1">
        <v>42536</v>
      </c>
      <c r="B173" s="4" t="str">
        <f>IFERROR(IF('排序（YTM）'!B172=1,日收益率!B173,""),"")</f>
        <v/>
      </c>
      <c r="C173" s="4" t="str">
        <f>IFERROR(IF('排序（YTM）'!C172=1,日收益率!C173,""),"")</f>
        <v/>
      </c>
      <c r="D173" s="4">
        <f>IFERROR(IF('排序（YTM）'!D172=1,日收益率!D173,""),"")</f>
        <v>5.2844190377494549E-3</v>
      </c>
      <c r="E173" s="4" t="str">
        <f>IFERROR(IF('排序（YTM）'!E172=1,日收益率!E173,""),"")</f>
        <v/>
      </c>
      <c r="F173" s="4" t="str">
        <f>IFERROR(IF('排序（YTM）'!F172=1,日收益率!F173,""),"")</f>
        <v/>
      </c>
      <c r="H173" s="9">
        <f t="shared" si="2"/>
        <v>1.041882363850156</v>
      </c>
    </row>
    <row r="174" spans="1:8" x14ac:dyDescent="0.15">
      <c r="A174" s="1">
        <v>42537</v>
      </c>
      <c r="B174" s="4" t="str">
        <f>IFERROR(IF('排序（YTM）'!B173=1,日收益率!B174,""),"")</f>
        <v/>
      </c>
      <c r="C174" s="4" t="str">
        <f>IFERROR(IF('排序（YTM）'!C173=1,日收益率!C174,""),"")</f>
        <v/>
      </c>
      <c r="D174" s="4">
        <f>IFERROR(IF('排序（YTM）'!D173=1,日收益率!D174,""),"")</f>
        <v>6.2230647910097581E-3</v>
      </c>
      <c r="E174" s="4" t="str">
        <f>IFERROR(IF('排序（YTM）'!E173=1,日收益率!E174,""),"")</f>
        <v/>
      </c>
      <c r="F174" s="4" t="str">
        <f>IFERROR(IF('排序（YTM）'!F173=1,日收益率!F174,""),"")</f>
        <v/>
      </c>
      <c r="H174" s="9">
        <f t="shared" si="2"/>
        <v>1.048366065305006</v>
      </c>
    </row>
    <row r="175" spans="1:8" x14ac:dyDescent="0.15">
      <c r="A175" s="1">
        <v>42538</v>
      </c>
      <c r="B175" s="4" t="str">
        <f>IFERROR(IF('排序（YTM）'!B174=1,日收益率!B175,""),"")</f>
        <v/>
      </c>
      <c r="C175" s="4" t="str">
        <f>IFERROR(IF('排序（YTM）'!C174=1,日收益率!C175,""),"")</f>
        <v/>
      </c>
      <c r="D175" s="4">
        <f>IFERROR(IF('排序（YTM）'!D174=1,日收益率!D175,""),"")</f>
        <v>2.7696546659017329E-3</v>
      </c>
      <c r="E175" s="4" t="str">
        <f>IFERROR(IF('排序（YTM）'!E174=1,日收益率!E175,""),"")</f>
        <v/>
      </c>
      <c r="F175" s="4" t="str">
        <f>IFERROR(IF('排序（YTM）'!F174=1,日收益率!F175,""),"")</f>
        <v/>
      </c>
      <c r="H175" s="9">
        <f t="shared" si="2"/>
        <v>1.0512696772693511</v>
      </c>
    </row>
    <row r="176" spans="1:8" x14ac:dyDescent="0.15">
      <c r="A176" s="1">
        <v>42541</v>
      </c>
      <c r="B176" s="4" t="str">
        <f>IFERROR(IF('排序（YTM）'!B175=1,日收益率!B176,""),"")</f>
        <v/>
      </c>
      <c r="C176" s="4" t="str">
        <f>IFERROR(IF('排序（YTM）'!C175=1,日收益率!C176,""),"")</f>
        <v/>
      </c>
      <c r="D176" s="4">
        <f>IFERROR(IF('排序（YTM）'!D175=1,日收益率!D176,""),"")</f>
        <v>2.1135620474346251E-3</v>
      </c>
      <c r="E176" s="4" t="str">
        <f>IFERROR(IF('排序（YTM）'!E175=1,日收益率!E176,""),"")</f>
        <v/>
      </c>
      <c r="F176" s="4" t="str">
        <f>IFERROR(IF('排序（YTM）'!F175=1,日收益率!F176,""),"")</f>
        <v/>
      </c>
      <c r="H176" s="9">
        <f t="shared" si="2"/>
        <v>1.0534916009608464</v>
      </c>
    </row>
    <row r="177" spans="1:8" x14ac:dyDescent="0.15">
      <c r="A177" s="1">
        <v>42542</v>
      </c>
      <c r="B177" s="4" t="str">
        <f>IFERROR(IF('排序（YTM）'!B176=1,日收益率!B177,""),"")</f>
        <v/>
      </c>
      <c r="C177" s="4" t="str">
        <f>IFERROR(IF('排序（YTM）'!C176=1,日收益率!C177,""),"")</f>
        <v/>
      </c>
      <c r="D177" s="4">
        <f>IFERROR(IF('排序（YTM）'!D176=1,日收益率!D177,""),"")</f>
        <v>-2.553677563366108E-3</v>
      </c>
      <c r="E177" s="4" t="str">
        <f>IFERROR(IF('排序（YTM）'!E176=1,日收益率!E177,""),"")</f>
        <v/>
      </c>
      <c r="F177" s="4" t="str">
        <f>IFERROR(IF('排序（YTM）'!F176=1,日收益率!F177,""),"")</f>
        <v/>
      </c>
      <c r="H177" s="9">
        <f t="shared" si="2"/>
        <v>1.0508013230962781</v>
      </c>
    </row>
    <row r="178" spans="1:8" x14ac:dyDescent="0.15">
      <c r="A178" s="1">
        <v>42543</v>
      </c>
      <c r="B178" s="4" t="str">
        <f>IFERROR(IF('排序（YTM）'!B177=1,日收益率!B178,""),"")</f>
        <v/>
      </c>
      <c r="C178" s="4" t="str">
        <f>IFERROR(IF('排序（YTM）'!C177=1,日收益率!C178,""),"")</f>
        <v/>
      </c>
      <c r="D178" s="4">
        <f>IFERROR(IF('排序（YTM）'!D177=1,日收益率!D178,""),"")</f>
        <v>-4.9588314892101693E-6</v>
      </c>
      <c r="E178" s="4" t="str">
        <f>IFERROR(IF('排序（YTM）'!E177=1,日收益率!E178,""),"")</f>
        <v/>
      </c>
      <c r="F178" s="4" t="str">
        <f>IFERROR(IF('排序（YTM）'!F177=1,日收益率!F178,""),"")</f>
        <v/>
      </c>
      <c r="H178" s="9">
        <f t="shared" si="2"/>
        <v>1.0507961123495881</v>
      </c>
    </row>
    <row r="179" spans="1:8" x14ac:dyDescent="0.15">
      <c r="A179" s="1">
        <v>42544</v>
      </c>
      <c r="B179" s="4" t="str">
        <f>IFERROR(IF('排序（YTM）'!B178=1,日收益率!B179,""),"")</f>
        <v/>
      </c>
      <c r="C179" s="4" t="str">
        <f>IFERROR(IF('排序（YTM）'!C178=1,日收益率!C179,""),"")</f>
        <v/>
      </c>
      <c r="D179" s="4">
        <f>IFERROR(IF('排序（YTM）'!D178=1,日收益率!D179,""),"")</f>
        <v>1.1662062709107968E-3</v>
      </c>
      <c r="E179" s="4" t="str">
        <f>IFERROR(IF('排序（YTM）'!E178=1,日收益率!E179,""),"")</f>
        <v/>
      </c>
      <c r="F179" s="4" t="str">
        <f>IFERROR(IF('排序（YTM）'!F178=1,日收益率!F179,""),"")</f>
        <v/>
      </c>
      <c r="H179" s="9">
        <f t="shared" si="2"/>
        <v>1.0520215573652589</v>
      </c>
    </row>
    <row r="180" spans="1:8" x14ac:dyDescent="0.15">
      <c r="A180" s="1">
        <v>42545</v>
      </c>
      <c r="B180" s="4" t="str">
        <f>IFERROR(IF('排序（YTM）'!B179=1,日收益率!B180,""),"")</f>
        <v/>
      </c>
      <c r="C180" s="4" t="str">
        <f>IFERROR(IF('排序（YTM）'!C179=1,日收益率!C180,""),"")</f>
        <v/>
      </c>
      <c r="D180" s="4">
        <f>IFERROR(IF('排序（YTM）'!D179=1,日收益率!D180,""),"")</f>
        <v>-1.0684084414462891E-3</v>
      </c>
      <c r="E180" s="4" t="str">
        <f>IFERROR(IF('排序（YTM）'!E179=1,日收益率!E180,""),"")</f>
        <v/>
      </c>
      <c r="F180" s="4" t="str">
        <f>IFERROR(IF('排序（YTM）'!F179=1,日收益率!F180,""),"")</f>
        <v/>
      </c>
      <c r="H180" s="9">
        <f t="shared" si="2"/>
        <v>1.0508975686527864</v>
      </c>
    </row>
    <row r="181" spans="1:8" x14ac:dyDescent="0.15">
      <c r="A181" s="1">
        <v>42548</v>
      </c>
      <c r="B181" s="4" t="str">
        <f>IFERROR(IF('排序（YTM）'!B180=1,日收益率!B181,""),"")</f>
        <v/>
      </c>
      <c r="C181" s="4">
        <f>IFERROR(IF('排序（YTM）'!C180=1,日收益率!C181,""),"")</f>
        <v>6.0785210446456794E-3</v>
      </c>
      <c r="D181" s="4" t="str">
        <f>IFERROR(IF('排序（YTM）'!D180=1,日收益率!D181,""),"")</f>
        <v/>
      </c>
      <c r="E181" s="4" t="str">
        <f>IFERROR(IF('排序（YTM）'!E180=1,日收益率!E181,""),"")</f>
        <v/>
      </c>
      <c r="F181" s="4" t="str">
        <f>IFERROR(IF('排序（YTM）'!F180=1,日收益率!F181,""),"")</f>
        <v/>
      </c>
      <c r="H181" s="9">
        <f t="shared" si="2"/>
        <v>1.0572854716396094</v>
      </c>
    </row>
    <row r="182" spans="1:8" x14ac:dyDescent="0.15">
      <c r="A182" s="1">
        <v>42549</v>
      </c>
      <c r="B182" s="4" t="str">
        <f>IFERROR(IF('排序（YTM）'!B181=1,日收益率!B182,""),"")</f>
        <v/>
      </c>
      <c r="C182" s="4" t="str">
        <f>IFERROR(IF('排序（YTM）'!C181=1,日收益率!C182,""),"")</f>
        <v/>
      </c>
      <c r="D182" s="4">
        <f>IFERROR(IF('排序（YTM）'!D181=1,日收益率!D182,""),"")</f>
        <v>6.3394169953556734E-4</v>
      </c>
      <c r="E182" s="4" t="str">
        <f>IFERROR(IF('排序（YTM）'!E181=1,日收益率!E182,""),"")</f>
        <v/>
      </c>
      <c r="F182" s="4" t="str">
        <f>IFERROR(IF('排序（YTM）'!F181=1,日收益率!F182,""),"")</f>
        <v/>
      </c>
      <c r="H182" s="9">
        <f t="shared" si="2"/>
        <v>1.057955728988395</v>
      </c>
    </row>
    <row r="183" spans="1:8" x14ac:dyDescent="0.15">
      <c r="A183" s="1">
        <v>42550</v>
      </c>
      <c r="B183" s="4" t="str">
        <f>IFERROR(IF('排序（YTM）'!B182=1,日收益率!B183,""),"")</f>
        <v/>
      </c>
      <c r="C183" s="4" t="str">
        <f>IFERROR(IF('排序（YTM）'!C182=1,日收益率!C183,""),"")</f>
        <v/>
      </c>
      <c r="D183" s="4">
        <f>IFERROR(IF('排序（YTM）'!D182=1,日收益率!D183,""),"")</f>
        <v>6.8056722973890427E-3</v>
      </c>
      <c r="E183" s="4" t="str">
        <f>IFERROR(IF('排序（YTM）'!E182=1,日收益率!E183,""),"")</f>
        <v/>
      </c>
      <c r="F183" s="4" t="str">
        <f>IFERROR(IF('排序（YTM）'!F182=1,日收益率!F183,""),"")</f>
        <v/>
      </c>
      <c r="H183" s="9">
        <f t="shared" si="2"/>
        <v>1.0651558289850354</v>
      </c>
    </row>
    <row r="184" spans="1:8" x14ac:dyDescent="0.15">
      <c r="A184" s="1">
        <v>42551</v>
      </c>
      <c r="B184" s="4" t="str">
        <f>IFERROR(IF('排序（YTM）'!B183=1,日收益率!B184,""),"")</f>
        <v/>
      </c>
      <c r="C184" s="4" t="str">
        <f>IFERROR(IF('排序（YTM）'!C183=1,日收益率!C184,""),"")</f>
        <v/>
      </c>
      <c r="D184" s="4">
        <f>IFERROR(IF('排序（YTM）'!D183=1,日收益率!D184,""),"")</f>
        <v>1.7646431967789145E-2</v>
      </c>
      <c r="E184" s="4" t="str">
        <f>IFERROR(IF('排序（YTM）'!E183=1,日收益率!E184,""),"")</f>
        <v/>
      </c>
      <c r="F184" s="4" t="str">
        <f>IFERROR(IF('排序（YTM）'!F183=1,日收益率!F184,""),"")</f>
        <v/>
      </c>
      <c r="H184" s="9">
        <f t="shared" si="2"/>
        <v>1.0839520288563138</v>
      </c>
    </row>
    <row r="185" spans="1:8" x14ac:dyDescent="0.15">
      <c r="A185" s="1">
        <v>42552</v>
      </c>
      <c r="B185" s="4" t="str">
        <f>IFERROR(IF('排序（YTM）'!B184=1,日收益率!B185,""),"")</f>
        <v/>
      </c>
      <c r="C185" s="4" t="str">
        <f>IFERROR(IF('排序（YTM）'!C184=1,日收益率!C185,""),"")</f>
        <v/>
      </c>
      <c r="D185" s="4">
        <f>IFERROR(IF('排序（YTM）'!D184=1,日收益率!D185,""),"")</f>
        <v>1.2874287109436278E-2</v>
      </c>
      <c r="E185" s="4" t="str">
        <f>IFERROR(IF('排序（YTM）'!E184=1,日收益率!E185,""),"")</f>
        <v/>
      </c>
      <c r="F185" s="4" t="str">
        <f>IFERROR(IF('排序（YTM）'!F184=1,日收益率!F185,""),"")</f>
        <v/>
      </c>
      <c r="H185" s="9">
        <f t="shared" si="2"/>
        <v>1.0979071384886661</v>
      </c>
    </row>
    <row r="186" spans="1:8" x14ac:dyDescent="0.15">
      <c r="A186" s="1">
        <v>42555</v>
      </c>
      <c r="B186" s="4" t="str">
        <f>IFERROR(IF('排序（YTM）'!B185=1,日收益率!B186,""),"")</f>
        <v/>
      </c>
      <c r="C186" s="4" t="str">
        <f>IFERROR(IF('排序（YTM）'!C185=1,日收益率!C186,""),"")</f>
        <v/>
      </c>
      <c r="D186" s="4">
        <f>IFERROR(IF('排序（YTM）'!D185=1,日收益率!D186,""),"")</f>
        <v>-2.1677463725505719E-3</v>
      </c>
      <c r="E186" s="4" t="str">
        <f>IFERROR(IF('排序（YTM）'!E185=1,日收益率!E186,""),"")</f>
        <v/>
      </c>
      <c r="F186" s="4" t="str">
        <f>IFERROR(IF('排序（YTM）'!F185=1,日收益率!F186,""),"")</f>
        <v/>
      </c>
      <c r="H186" s="9">
        <f t="shared" si="2"/>
        <v>1.0955271542718099</v>
      </c>
    </row>
    <row r="187" spans="1:8" x14ac:dyDescent="0.15">
      <c r="A187" s="1">
        <v>42556</v>
      </c>
      <c r="B187" s="4" t="str">
        <f>IFERROR(IF('排序（YTM）'!B186=1,日收益率!B187,""),"")</f>
        <v/>
      </c>
      <c r="C187" s="4" t="str">
        <f>IFERROR(IF('排序（YTM）'!C186=1,日收益率!C187,""),"")</f>
        <v/>
      </c>
      <c r="D187" s="4">
        <f>IFERROR(IF('排序（YTM）'!D186=1,日收益率!D187,""),"")</f>
        <v>-6.0680100266319315E-3</v>
      </c>
      <c r="E187" s="4" t="str">
        <f>IFERROR(IF('排序（YTM）'!E186=1,日收益率!E187,""),"")</f>
        <v/>
      </c>
      <c r="F187" s="4" t="str">
        <f>IFERROR(IF('排序（YTM）'!F186=1,日收益率!F187,""),"")</f>
        <v/>
      </c>
      <c r="H187" s="9">
        <f t="shared" si="2"/>
        <v>1.088879484515241</v>
      </c>
    </row>
    <row r="188" spans="1:8" x14ac:dyDescent="0.15">
      <c r="A188" s="1">
        <v>42557</v>
      </c>
      <c r="B188" s="4" t="str">
        <f>IFERROR(IF('排序（YTM）'!B187=1,日收益率!B188,""),"")</f>
        <v/>
      </c>
      <c r="C188" s="4" t="str">
        <f>IFERROR(IF('排序（YTM）'!C187=1,日收益率!C188,""),"")</f>
        <v/>
      </c>
      <c r="D188" s="4">
        <f>IFERROR(IF('排序（YTM）'!D187=1,日收益率!D188,""),"")</f>
        <v>2.4766379363823088E-3</v>
      </c>
      <c r="E188" s="4" t="str">
        <f>IFERROR(IF('排序（YTM）'!E187=1,日收益率!E188,""),"")</f>
        <v/>
      </c>
      <c r="F188" s="4" t="str">
        <f>IFERROR(IF('排序（YTM）'!F187=1,日收益率!F188,""),"")</f>
        <v/>
      </c>
      <c r="H188" s="9">
        <f t="shared" si="2"/>
        <v>1.0915762447547399</v>
      </c>
    </row>
    <row r="189" spans="1:8" x14ac:dyDescent="0.15">
      <c r="A189" s="1">
        <v>42558</v>
      </c>
      <c r="B189" s="4" t="str">
        <f>IFERROR(IF('排序（YTM）'!B188=1,日收益率!B189,""),"")</f>
        <v/>
      </c>
      <c r="C189" s="4" t="str">
        <f>IFERROR(IF('排序（YTM）'!C188=1,日收益率!C189,""),"")</f>
        <v/>
      </c>
      <c r="D189" s="4">
        <f>IFERROR(IF('排序（YTM）'!D188=1,日收益率!D189,""),"")</f>
        <v>2.4705193544267701E-3</v>
      </c>
      <c r="E189" s="4" t="str">
        <f>IFERROR(IF('排序（YTM）'!E188=1,日收益率!E189,""),"")</f>
        <v/>
      </c>
      <c r="F189" s="4" t="str">
        <f>IFERROR(IF('排序（YTM）'!F188=1,日收益率!F189,""),"")</f>
        <v/>
      </c>
      <c r="H189" s="9">
        <f t="shared" si="2"/>
        <v>1.0942730049942391</v>
      </c>
    </row>
    <row r="190" spans="1:8" x14ac:dyDescent="0.15">
      <c r="A190" s="1">
        <v>42559</v>
      </c>
      <c r="B190" s="4" t="str">
        <f>IFERROR(IF('排序（YTM）'!B189=1,日收益率!B190,""),"")</f>
        <v/>
      </c>
      <c r="C190" s="4" t="str">
        <f>IFERROR(IF('排序（YTM）'!C189=1,日收益率!C190,""),"")</f>
        <v/>
      </c>
      <c r="D190" s="4">
        <f>IFERROR(IF('排序（YTM）'!D189=1,日收益率!D190,""),"")</f>
        <v>3.3903894804343526E-3</v>
      </c>
      <c r="E190" s="4" t="str">
        <f>IFERROR(IF('排序（YTM）'!E189=1,日收益率!E190,""),"")</f>
        <v/>
      </c>
      <c r="F190" s="4" t="str">
        <f>IFERROR(IF('排序（YTM）'!F189=1,日收益率!F190,""),"")</f>
        <v/>
      </c>
      <c r="H190" s="9">
        <f t="shared" si="2"/>
        <v>1.0979830166790949</v>
      </c>
    </row>
    <row r="191" spans="1:8" x14ac:dyDescent="0.15">
      <c r="A191" s="1">
        <v>42562</v>
      </c>
      <c r="B191" s="4" t="str">
        <f>IFERROR(IF('排序（YTM）'!B190=1,日收益率!B191,""),"")</f>
        <v/>
      </c>
      <c r="C191" s="4" t="str">
        <f>IFERROR(IF('排序（YTM）'!C190=1,日收益率!C191,""),"")</f>
        <v/>
      </c>
      <c r="D191" s="4">
        <f>IFERROR(IF('排序（YTM）'!D190=1,日收益率!D191,""),"")</f>
        <v>-9.3715683583706078E-4</v>
      </c>
      <c r="E191" s="4" t="str">
        <f>IFERROR(IF('排序（YTM）'!E190=1,日收益率!E191,""),"")</f>
        <v/>
      </c>
      <c r="F191" s="4" t="str">
        <f>IFERROR(IF('排序（YTM）'!F190=1,日收益率!F191,""),"")</f>
        <v/>
      </c>
      <c r="H191" s="9">
        <f t="shared" si="2"/>
        <v>1.0969540343893811</v>
      </c>
    </row>
    <row r="192" spans="1:8" x14ac:dyDescent="0.15">
      <c r="A192" s="1">
        <v>42563</v>
      </c>
      <c r="B192" s="4" t="str">
        <f>IFERROR(IF('排序（YTM）'!B191=1,日收益率!B192,""),"")</f>
        <v/>
      </c>
      <c r="C192" s="4" t="str">
        <f>IFERROR(IF('排序（YTM）'!C191=1,日收益率!C192,""),"")</f>
        <v/>
      </c>
      <c r="D192" s="4">
        <f>IFERROR(IF('排序（YTM）'!D191=1,日收益率!D192,""),"")</f>
        <v>7.1364963177300567E-4</v>
      </c>
      <c r="E192" s="4" t="str">
        <f>IFERROR(IF('排序（YTM）'!E191=1,日收益率!E192,""),"")</f>
        <v/>
      </c>
      <c r="F192" s="4" t="str">
        <f>IFERROR(IF('排序（YTM）'!F191=1,日收益率!F192,""),"")</f>
        <v/>
      </c>
      <c r="H192" s="9">
        <f t="shared" si="2"/>
        <v>1.0977368752320951</v>
      </c>
    </row>
    <row r="193" spans="1:8" x14ac:dyDescent="0.15">
      <c r="A193" s="1">
        <v>42564</v>
      </c>
      <c r="B193" s="4" t="str">
        <f>IFERROR(IF('排序（YTM）'!B192=1,日收益率!B193,""),"")</f>
        <v/>
      </c>
      <c r="C193" s="4" t="str">
        <f>IFERROR(IF('排序（YTM）'!C192=1,日收益率!C193,""),"")</f>
        <v/>
      </c>
      <c r="D193" s="4">
        <f>IFERROR(IF('排序（YTM）'!D192=1,日收益率!D193,""),"")</f>
        <v>-1.0733638577031801E-4</v>
      </c>
      <c r="E193" s="4" t="str">
        <f>IFERROR(IF('排序（YTM）'!E192=1,日收益率!E193,""),"")</f>
        <v/>
      </c>
      <c r="F193" s="4" t="str">
        <f>IFERROR(IF('排序（YTM）'!F192=1,日收益率!F193,""),"")</f>
        <v/>
      </c>
      <c r="H193" s="9">
        <f t="shared" si="2"/>
        <v>1.097619048123381</v>
      </c>
    </row>
    <row r="194" spans="1:8" x14ac:dyDescent="0.15">
      <c r="A194" s="1">
        <v>42565</v>
      </c>
      <c r="B194" s="4" t="str">
        <f>IFERROR(IF('排序（YTM）'!B193=1,日收益率!B194,""),"")</f>
        <v/>
      </c>
      <c r="C194" s="4" t="str">
        <f>IFERROR(IF('排序（YTM）'!C193=1,日收益率!C194,""),"")</f>
        <v/>
      </c>
      <c r="D194" s="4">
        <f>IFERROR(IF('排序（YTM）'!D193=1,日收益率!D194,""),"")</f>
        <v>1.1234998340603486E-3</v>
      </c>
      <c r="E194" s="4" t="str">
        <f>IFERROR(IF('排序（YTM）'!E193=1,日收益率!E194,""),"")</f>
        <v/>
      </c>
      <c r="F194" s="4" t="str">
        <f>IFERROR(IF('排序（YTM）'!F193=1,日收益率!F194,""),"")</f>
        <v/>
      </c>
      <c r="H194" s="9">
        <f t="shared" si="2"/>
        <v>1.098852222941809</v>
      </c>
    </row>
    <row r="195" spans="1:8" x14ac:dyDescent="0.15">
      <c r="A195" s="1">
        <v>42566</v>
      </c>
      <c r="B195" s="4" t="str">
        <f>IFERROR(IF('排序（YTM）'!B194=1,日收益率!B195,""),"")</f>
        <v/>
      </c>
      <c r="C195" s="4" t="str">
        <f>IFERROR(IF('排序（YTM）'!C194=1,日收益率!C195,""),"")</f>
        <v/>
      </c>
      <c r="D195" s="4">
        <f>IFERROR(IF('排序（YTM）'!D194=1,日收益率!D195,""),"")</f>
        <v>1.7369722171460822E-3</v>
      </c>
      <c r="E195" s="4" t="str">
        <f>IFERROR(IF('排序（YTM）'!E194=1,日收益率!E195,""),"")</f>
        <v/>
      </c>
      <c r="F195" s="4" t="str">
        <f>IFERROR(IF('排序（YTM）'!F194=1,日收益率!F195,""),"")</f>
        <v/>
      </c>
      <c r="H195" s="9">
        <f t="shared" si="2"/>
        <v>1.100760898723808</v>
      </c>
    </row>
    <row r="196" spans="1:8" x14ac:dyDescent="0.15">
      <c r="A196" s="1">
        <v>42569</v>
      </c>
      <c r="B196" s="4" t="str">
        <f>IFERROR(IF('排序（YTM）'!B195=1,日收益率!B196,""),"")</f>
        <v/>
      </c>
      <c r="C196" s="4" t="str">
        <f>IFERROR(IF('排序（YTM）'!C195=1,日收益率!C196,""),"")</f>
        <v/>
      </c>
      <c r="D196" s="4">
        <f>IFERROR(IF('排序（YTM）'!D195=1,日收益率!D196,""),"")</f>
        <v>2.8494898295152726E-3</v>
      </c>
      <c r="E196" s="4" t="str">
        <f>IFERROR(IF('排序（YTM）'!E195=1,日收益率!E196,""),"")</f>
        <v/>
      </c>
      <c r="F196" s="4" t="str">
        <f>IFERROR(IF('排序（YTM）'!F195=1,日收益率!F196,""),"")</f>
        <v/>
      </c>
      <c r="H196" s="9">
        <f t="shared" si="2"/>
        <v>1.1038975057094496</v>
      </c>
    </row>
    <row r="197" spans="1:8" x14ac:dyDescent="0.15">
      <c r="A197" s="1">
        <v>42570</v>
      </c>
      <c r="B197" s="4" t="str">
        <f>IFERROR(IF('排序（YTM）'!B196=1,日收益率!B197,""),"")</f>
        <v/>
      </c>
      <c r="C197" s="4" t="str">
        <f>IFERROR(IF('排序（YTM）'!C196=1,日收益率!C197,""),"")</f>
        <v/>
      </c>
      <c r="D197" s="4">
        <f>IFERROR(IF('排序（YTM）'!D196=1,日收益率!D197,""),"")</f>
        <v>4.2787152845109588E-3</v>
      </c>
      <c r="E197" s="4" t="str">
        <f>IFERROR(IF('排序（YTM）'!E196=1,日收益率!E197,""),"")</f>
        <v/>
      </c>
      <c r="F197" s="4" t="str">
        <f>IFERROR(IF('排序（YTM）'!F196=1,日收益率!F197,""),"")</f>
        <v/>
      </c>
      <c r="H197" s="9">
        <f t="shared" ref="H197:H248" si="3">IFERROR(H196*(1+AVERAGE(B197:F197)),H196)</f>
        <v>1.1086207688396621</v>
      </c>
    </row>
    <row r="198" spans="1:8" x14ac:dyDescent="0.15">
      <c r="A198" s="1">
        <v>42571</v>
      </c>
      <c r="B198" s="4" t="str">
        <f>IFERROR(IF('排序（YTM）'!B197=1,日收益率!B198,""),"")</f>
        <v/>
      </c>
      <c r="C198" s="4" t="str">
        <f>IFERROR(IF('排序（YTM）'!C197=1,日收益率!C198,""),"")</f>
        <v/>
      </c>
      <c r="D198" s="4">
        <f>IFERROR(IF('排序（YTM）'!D197=1,日收益率!D198,""),"")</f>
        <v>-4.1094087654214295E-4</v>
      </c>
      <c r="E198" s="4" t="str">
        <f>IFERROR(IF('排序（YTM）'!E197=1,日收益率!E198,""),"")</f>
        <v/>
      </c>
      <c r="F198" s="4" t="str">
        <f>IFERROR(IF('排序（YTM）'!F197=1,日收益率!F198,""),"")</f>
        <v/>
      </c>
      <c r="H198" s="9">
        <f t="shared" si="3"/>
        <v>1.1081651912491624</v>
      </c>
    </row>
    <row r="199" spans="1:8" x14ac:dyDescent="0.15">
      <c r="A199" s="1">
        <v>42572</v>
      </c>
      <c r="B199" s="4" t="str">
        <f>IFERROR(IF('排序（YTM）'!B198=1,日收益率!B199,""),"")</f>
        <v/>
      </c>
      <c r="C199" s="4" t="str">
        <f>IFERROR(IF('排序（YTM）'!C198=1,日收益率!C199,""),"")</f>
        <v/>
      </c>
      <c r="D199" s="4">
        <f>IFERROR(IF('排序（YTM）'!D198=1,日收益率!D199,""),"")</f>
        <v>1.9845721089972734E-4</v>
      </c>
      <c r="E199" s="4" t="str">
        <f>IFERROR(IF('排序（YTM）'!E198=1,日收益率!E199,""),"")</f>
        <v/>
      </c>
      <c r="F199" s="4" t="str">
        <f>IFERROR(IF('排序（YTM）'!F198=1,日收益率!F199,""),"")</f>
        <v/>
      </c>
      <c r="H199" s="9">
        <f t="shared" si="3"/>
        <v>1.1083851146222339</v>
      </c>
    </row>
    <row r="200" spans="1:8" x14ac:dyDescent="0.15">
      <c r="A200" s="1">
        <v>42573</v>
      </c>
      <c r="B200" s="4" t="str">
        <f>IFERROR(IF('排序（YTM）'!B199=1,日收益率!B200,""),"")</f>
        <v/>
      </c>
      <c r="C200" s="4" t="str">
        <f>IFERROR(IF('排序（YTM）'!C199=1,日收益率!C200,""),"")</f>
        <v/>
      </c>
      <c r="D200" s="4">
        <f>IFERROR(IF('排序（YTM）'!D199=1,日收益率!D200,""),"")</f>
        <v>1.9841783344975994E-4</v>
      </c>
      <c r="E200" s="4" t="str">
        <f>IFERROR(IF('排序（YTM）'!E199=1,日收益率!E200,""),"")</f>
        <v/>
      </c>
      <c r="F200" s="4" t="str">
        <f>IFERROR(IF('排序（YTM）'!F199=1,日收益率!F200,""),"")</f>
        <v/>
      </c>
      <c r="H200" s="9">
        <f t="shared" si="3"/>
        <v>1.1086050379953052</v>
      </c>
    </row>
    <row r="201" spans="1:8" x14ac:dyDescent="0.15">
      <c r="A201" s="1">
        <v>42576</v>
      </c>
      <c r="B201" s="4" t="str">
        <f>IFERROR(IF('排序（YTM）'!B200=1,日收益率!B201,""),"")</f>
        <v/>
      </c>
      <c r="C201" s="4" t="str">
        <f>IFERROR(IF('排序（YTM）'!C200=1,日收益率!C201,""),"")</f>
        <v/>
      </c>
      <c r="D201" s="4">
        <f>IFERROR(IF('排序（YTM）'!D200=1,日收益率!D201,""),"")</f>
        <v>5.9513541486966304E-4</v>
      </c>
      <c r="E201" s="4" t="str">
        <f>IFERROR(IF('排序（YTM）'!E200=1,日收益率!E201,""),"")</f>
        <v/>
      </c>
      <c r="F201" s="4" t="str">
        <f>IFERROR(IF('排序（YTM）'!F200=1,日收益率!F201,""),"")</f>
        <v/>
      </c>
      <c r="H201" s="9">
        <f t="shared" si="3"/>
        <v>1.1092648081145191</v>
      </c>
    </row>
    <row r="202" spans="1:8" x14ac:dyDescent="0.15">
      <c r="A202" s="1">
        <v>42577</v>
      </c>
      <c r="B202" s="4" t="str">
        <f>IFERROR(IF('排序（YTM）'!B201=1,日收益率!B202,""),"")</f>
        <v/>
      </c>
      <c r="C202" s="4" t="str">
        <f>IFERROR(IF('排序（YTM）'!C201=1,日收益率!C202,""),"")</f>
        <v/>
      </c>
      <c r="D202" s="4">
        <f>IFERROR(IF('排序（YTM）'!D201=1,日收益率!D202,""),"")</f>
        <v>4.0124806779462396E-4</v>
      </c>
      <c r="E202" s="4" t="str">
        <f>IFERROR(IF('排序（YTM）'!E201=1,日收益率!E202,""),"")</f>
        <v/>
      </c>
      <c r="F202" s="4" t="str">
        <f>IFERROR(IF('排序（YTM）'!F201=1,日收益率!F202,""),"")</f>
        <v/>
      </c>
      <c r="H202" s="9">
        <f t="shared" si="3"/>
        <v>1.1097098984754477</v>
      </c>
    </row>
    <row r="203" spans="1:8" x14ac:dyDescent="0.15">
      <c r="A203" s="1">
        <v>42578</v>
      </c>
      <c r="B203" s="4" t="str">
        <f>IFERROR(IF('排序（YTM）'!B202=1,日收益率!B203,""),"")</f>
        <v/>
      </c>
      <c r="C203" s="4" t="str">
        <f>IFERROR(IF('排序（YTM）'!C202=1,日收益率!C203,""),"")</f>
        <v/>
      </c>
      <c r="D203" s="4">
        <f>IFERROR(IF('排序（YTM）'!D202=1,日收益率!D203,""),"")</f>
        <v>9.6727873915902762E-5</v>
      </c>
      <c r="E203" s="4" t="str">
        <f>IFERROR(IF('排序（YTM）'!E202=1,日收益率!E203,""),"")</f>
        <v/>
      </c>
      <c r="F203" s="4" t="str">
        <f>IFERROR(IF('排序（YTM）'!F202=1,日收益率!F203,""),"")</f>
        <v/>
      </c>
      <c r="H203" s="9">
        <f t="shared" si="3"/>
        <v>1.1098172383545906</v>
      </c>
    </row>
    <row r="204" spans="1:8" x14ac:dyDescent="0.15">
      <c r="A204" s="1">
        <v>42579</v>
      </c>
      <c r="B204" s="4" t="str">
        <f>IFERROR(IF('排序（YTM）'!B203=1,日收益率!B204,""),"")</f>
        <v/>
      </c>
      <c r="C204" s="4" t="str">
        <f>IFERROR(IF('排序（YTM）'!C203=1,日收益率!C204,""),"")</f>
        <v/>
      </c>
      <c r="D204" s="4">
        <f>IFERROR(IF('排序（YTM）'!D203=1,日收益率!D204,""),"")</f>
        <v>1.2125945298449015E-3</v>
      </c>
      <c r="E204" s="4" t="str">
        <f>IFERROR(IF('排序（YTM）'!E203=1,日收益率!E204,""),"")</f>
        <v/>
      </c>
      <c r="F204" s="4" t="str">
        <f>IFERROR(IF('排序（YTM）'!F203=1,日收益率!F204,""),"")</f>
        <v/>
      </c>
      <c r="H204" s="9">
        <f t="shared" si="3"/>
        <v>1.111162996666947</v>
      </c>
    </row>
    <row r="205" spans="1:8" x14ac:dyDescent="0.15">
      <c r="A205" s="1">
        <v>42580</v>
      </c>
      <c r="B205" s="4" t="str">
        <f>IFERROR(IF('排序（YTM）'!B204=1,日收益率!B205,""),"")</f>
        <v/>
      </c>
      <c r="C205" s="4" t="str">
        <f>IFERROR(IF('排序（YTM）'!C204=1,日收益率!C205,""),"")</f>
        <v/>
      </c>
      <c r="D205" s="4">
        <f>IFERROR(IF('排序（YTM）'!D204=1,日收益率!D205,""),"")</f>
        <v>3.440175015052338E-3</v>
      </c>
      <c r="E205" s="4" t="str">
        <f>IFERROR(IF('排序（YTM）'!E204=1,日收益率!E205,""),"")</f>
        <v/>
      </c>
      <c r="F205" s="4" t="str">
        <f>IFERROR(IF('排序（YTM）'!F204=1,日收益率!F205,""),"")</f>
        <v/>
      </c>
      <c r="H205" s="9">
        <f t="shared" si="3"/>
        <v>1.1149855918457312</v>
      </c>
    </row>
    <row r="206" spans="1:8" x14ac:dyDescent="0.15">
      <c r="A206" s="1">
        <v>42583</v>
      </c>
      <c r="B206" s="4" t="str">
        <f>IFERROR(IF('排序（YTM）'!B205=1,日收益率!B206,""),"")</f>
        <v/>
      </c>
      <c r="C206" s="4" t="str">
        <f>IFERROR(IF('排序（YTM）'!C205=1,日收益率!C206,""),"")</f>
        <v/>
      </c>
      <c r="D206" s="4">
        <f>IFERROR(IF('排序（YTM）'!D205=1,日收益率!D206,""),"")</f>
        <v>4.1257864140624712E-3</v>
      </c>
      <c r="E206" s="4" t="str">
        <f>IFERROR(IF('排序（YTM）'!E205=1,日收益率!E206,""),"")</f>
        <v/>
      </c>
      <c r="F206" s="4" t="str">
        <f>IFERROR(IF('排序（YTM）'!F205=1,日收益率!F206,""),"")</f>
        <v/>
      </c>
      <c r="H206" s="9">
        <f t="shared" si="3"/>
        <v>1.1195857842524437</v>
      </c>
    </row>
    <row r="207" spans="1:8" x14ac:dyDescent="0.15">
      <c r="A207" s="1">
        <v>42584</v>
      </c>
      <c r="B207" s="4" t="str">
        <f>IFERROR(IF('排序（YTM）'!B206=1,日收益率!B207,""),"")</f>
        <v/>
      </c>
      <c r="C207" s="4" t="str">
        <f>IFERROR(IF('排序（YTM）'!C206=1,日收益率!C207,""),"")</f>
        <v/>
      </c>
      <c r="D207" s="4">
        <f>IFERROR(IF('排序（YTM）'!D206=1,日收益率!D207,""),"")</f>
        <v>9.2466678054077267E-3</v>
      </c>
      <c r="E207" s="4" t="str">
        <f>IFERROR(IF('排序（YTM）'!E206=1,日收益率!E207,""),"")</f>
        <v/>
      </c>
      <c r="F207" s="4" t="str">
        <f>IFERROR(IF('排序（YTM）'!F206=1,日收益率!F207,""),"")</f>
        <v/>
      </c>
      <c r="H207" s="9">
        <f t="shared" si="3"/>
        <v>1.129938222079083</v>
      </c>
    </row>
    <row r="208" spans="1:8" x14ac:dyDescent="0.15">
      <c r="A208" s="1">
        <v>42585</v>
      </c>
      <c r="B208" s="4" t="str">
        <f>IFERROR(IF('排序（YTM）'!B207=1,日收益率!B208,""),"")</f>
        <v/>
      </c>
      <c r="C208" s="4" t="str">
        <f>IFERROR(IF('排序（YTM）'!C207=1,日收益率!C208,""),"")</f>
        <v/>
      </c>
      <c r="D208" s="4">
        <f>IFERROR(IF('排序（YTM）'!D207=1,日收益率!D208,""),"")</f>
        <v>-3.0933832118174021E-3</v>
      </c>
      <c r="E208" s="4" t="str">
        <f>IFERROR(IF('排序（YTM）'!E207=1,日收益率!E208,""),"")</f>
        <v/>
      </c>
      <c r="F208" s="4" t="str">
        <f>IFERROR(IF('排序（YTM）'!F207=1,日收益率!F208,""),"")</f>
        <v/>
      </c>
      <c r="H208" s="9">
        <f t="shared" si="3"/>
        <v>1.1264428901525128</v>
      </c>
    </row>
    <row r="209" spans="1:8" x14ac:dyDescent="0.15">
      <c r="A209" s="1">
        <v>42586</v>
      </c>
      <c r="B209" s="4" t="str">
        <f>IFERROR(IF('排序（YTM）'!B208=1,日收益率!B209,""),"")</f>
        <v/>
      </c>
      <c r="C209" s="4" t="str">
        <f>IFERROR(IF('排序（YTM）'!C208=1,日收益率!C209,""),"")</f>
        <v/>
      </c>
      <c r="D209" s="4">
        <f>IFERROR(IF('排序（YTM）'!D208=1,日收益率!D209,""),"")</f>
        <v>6.2919448155529523E-3</v>
      </c>
      <c r="E209" s="4" t="str">
        <f>IFERROR(IF('排序（YTM）'!E208=1,日收益率!E209,""),"")</f>
        <v/>
      </c>
      <c r="F209" s="4" t="str">
        <f>IFERROR(IF('排序（YTM）'!F208=1,日收益率!F209,""),"")</f>
        <v/>
      </c>
      <c r="H209" s="9">
        <f t="shared" si="3"/>
        <v>1.1335304066552243</v>
      </c>
    </row>
    <row r="210" spans="1:8" x14ac:dyDescent="0.15">
      <c r="A210" s="1">
        <v>42587</v>
      </c>
      <c r="B210" s="4" t="str">
        <f>IFERROR(IF('排序（YTM）'!B209=1,日收益率!B210,""),"")</f>
        <v/>
      </c>
      <c r="C210" s="4" t="str">
        <f>IFERROR(IF('排序（YTM）'!C209=1,日收益率!C210,""),"")</f>
        <v/>
      </c>
      <c r="D210" s="4">
        <f>IFERROR(IF('排序（YTM）'!D209=1,日收益率!D210,""),"")</f>
        <v>2.6770439535350743E-3</v>
      </c>
      <c r="E210" s="4" t="str">
        <f>IFERROR(IF('排序（YTM）'!E209=1,日收益率!E210,""),"")</f>
        <v/>
      </c>
      <c r="F210" s="4" t="str">
        <f>IFERROR(IF('排序（YTM）'!F209=1,日收益率!F210,""),"")</f>
        <v/>
      </c>
      <c r="H210" s="9">
        <f t="shared" si="3"/>
        <v>1.1365649173765089</v>
      </c>
    </row>
    <row r="211" spans="1:8" x14ac:dyDescent="0.15">
      <c r="A211" s="1">
        <v>42590</v>
      </c>
      <c r="B211" s="4" t="str">
        <f>IFERROR(IF('排序（YTM）'!B210=1,日收益率!B211,""),"")</f>
        <v/>
      </c>
      <c r="C211" s="4" t="str">
        <f>IFERROR(IF('排序（YTM）'!C210=1,日收益率!C211,""),"")</f>
        <v/>
      </c>
      <c r="D211" s="4">
        <f>IFERROR(IF('排序（YTM）'!D210=1,日收益率!D211,""),"")</f>
        <v>7.7860674171947863E-4</v>
      </c>
      <c r="E211" s="4" t="str">
        <f>IFERROR(IF('排序（YTM）'!E210=1,日收益率!E211,""),"")</f>
        <v/>
      </c>
      <c r="F211" s="4" t="str">
        <f>IFERROR(IF('排序（YTM）'!F210=1,日收益率!F211,""),"")</f>
        <v/>
      </c>
      <c r="H211" s="9">
        <f t="shared" si="3"/>
        <v>1.13744985448358</v>
      </c>
    </row>
    <row r="212" spans="1:8" x14ac:dyDescent="0.15">
      <c r="A212" s="1">
        <v>42591</v>
      </c>
      <c r="B212" s="4" t="str">
        <f>IFERROR(IF('排序（YTM）'!B211=1,日收益率!B212,""),"")</f>
        <v/>
      </c>
      <c r="C212" s="4" t="str">
        <f>IFERROR(IF('排序（YTM）'!C211=1,日收益率!C212,""),"")</f>
        <v/>
      </c>
      <c r="D212" s="4">
        <f>IFERROR(IF('排序（YTM）'!D211=1,日收益率!D212,""),"")</f>
        <v>1.381094115069148E-3</v>
      </c>
      <c r="E212" s="4" t="str">
        <f>IFERROR(IF('排序（YTM）'!E211=1,日收益率!E212,""),"")</f>
        <v/>
      </c>
      <c r="F212" s="4" t="str">
        <f>IFERROR(IF('排序（YTM）'!F211=1,日收益率!F212,""),"")</f>
        <v/>
      </c>
      <c r="H212" s="9">
        <f t="shared" si="3"/>
        <v>1.1390207797837937</v>
      </c>
    </row>
    <row r="213" spans="1:8" x14ac:dyDescent="0.15">
      <c r="A213" s="1">
        <v>42592</v>
      </c>
      <c r="B213" s="4" t="str">
        <f>IFERROR(IF('排序（YTM）'!B212=1,日收益率!B213,""),"")</f>
        <v/>
      </c>
      <c r="C213" s="4" t="str">
        <f>IFERROR(IF('排序（YTM）'!C212=1,日收益率!C213,""),"")</f>
        <v/>
      </c>
      <c r="D213" s="4">
        <f>IFERROR(IF('排序（YTM）'!D212=1,日收益率!D213,""),"")</f>
        <v>3.0595093248959593E-3</v>
      </c>
      <c r="E213" s="4" t="str">
        <f>IFERROR(IF('排序（YTM）'!E212=1,日收益率!E213,""),"")</f>
        <v/>
      </c>
      <c r="F213" s="4" t="str">
        <f>IFERROR(IF('排序（YTM）'!F212=1,日收益率!F213,""),"")</f>
        <v/>
      </c>
      <c r="H213" s="9">
        <f t="shared" si="3"/>
        <v>1.1425056244807925</v>
      </c>
    </row>
    <row r="214" spans="1:8" x14ac:dyDescent="0.15">
      <c r="A214" s="1">
        <v>42593</v>
      </c>
      <c r="B214" s="4" t="str">
        <f>IFERROR(IF('排序（YTM）'!B213=1,日收益率!B214,""),"")</f>
        <v/>
      </c>
      <c r="C214" s="4" t="str">
        <f>IFERROR(IF('排序（YTM）'!C213=1,日收益率!C214,""),"")</f>
        <v/>
      </c>
      <c r="D214" s="4">
        <f>IFERROR(IF('排序（YTM）'!D213=1,日收益率!D214,""),"")</f>
        <v>2.9103302414901222E-4</v>
      </c>
      <c r="E214" s="4" t="str">
        <f>IFERROR(IF('排序（YTM）'!E213=1,日收益率!E214,""),"")</f>
        <v/>
      </c>
      <c r="F214" s="4" t="str">
        <f>IFERROR(IF('排序（YTM）'!F213=1,日收益率!F214,""),"")</f>
        <v/>
      </c>
      <c r="H214" s="9">
        <f t="shared" si="3"/>
        <v>1.1428381313477924</v>
      </c>
    </row>
    <row r="215" spans="1:8" x14ac:dyDescent="0.15">
      <c r="A215" s="1">
        <v>42594</v>
      </c>
      <c r="B215" s="4" t="str">
        <f>IFERROR(IF('排序（YTM）'!B214=1,日收益率!B215,""),"")</f>
        <v/>
      </c>
      <c r="C215" s="4" t="str">
        <f>IFERROR(IF('排序（YTM）'!C214=1,日收益率!C215,""),"")</f>
        <v/>
      </c>
      <c r="D215" s="4">
        <f>IFERROR(IF('排序（YTM）'!D214=1,日收益率!D215,""),"")</f>
        <v>1.4730946999088612E-3</v>
      </c>
      <c r="E215" s="4" t="str">
        <f>IFERROR(IF('排序（YTM）'!E214=1,日收益率!E215,""),"")</f>
        <v/>
      </c>
      <c r="F215" s="4" t="str">
        <f>IFERROR(IF('排序（YTM）'!F214=1,日收益率!F215,""),"")</f>
        <v/>
      </c>
      <c r="H215" s="9">
        <f t="shared" si="3"/>
        <v>1.1445216401419347</v>
      </c>
    </row>
    <row r="216" spans="1:8" x14ac:dyDescent="0.15">
      <c r="A216" s="1">
        <v>42597</v>
      </c>
      <c r="B216" s="4" t="str">
        <f>IFERROR(IF('排序（YTM）'!B215=1,日收益率!B216,""),"")</f>
        <v/>
      </c>
      <c r="C216" s="4" t="str">
        <f>IFERROR(IF('排序（YTM）'!C215=1,日收益率!C216,""),"")</f>
        <v/>
      </c>
      <c r="D216" s="4">
        <f>IFERROR(IF('排序（YTM）'!D215=1,日收益率!D216,""),"")</f>
        <v>-4.6370071765002852E-3</v>
      </c>
      <c r="E216" s="4" t="str">
        <f>IFERROR(IF('排序（YTM）'!E215=1,日收益率!E216,""),"")</f>
        <v/>
      </c>
      <c r="F216" s="4" t="str">
        <f>IFERROR(IF('排序（YTM）'!F215=1,日收益率!F216,""),"")</f>
        <v/>
      </c>
      <c r="H216" s="9">
        <f t="shared" si="3"/>
        <v>1.1392144850829367</v>
      </c>
    </row>
    <row r="217" spans="1:8" x14ac:dyDescent="0.15">
      <c r="A217" s="1">
        <v>42598</v>
      </c>
      <c r="B217" s="4" t="str">
        <f>IFERROR(IF('排序（YTM）'!B216=1,日收益率!B217,""),"")</f>
        <v/>
      </c>
      <c r="C217" s="4" t="str">
        <f>IFERROR(IF('排序（YTM）'!C216=1,日收益率!C217,""),"")</f>
        <v/>
      </c>
      <c r="D217" s="4">
        <f>IFERROR(IF('排序（YTM）'!D216=1,日收益率!D217,""),"")</f>
        <v>4.5413722996594519E-3</v>
      </c>
      <c r="E217" s="4" t="str">
        <f>IFERROR(IF('排序（YTM）'!E216=1,日收益率!E217,""),"")</f>
        <v/>
      </c>
      <c r="F217" s="4" t="str">
        <f>IFERROR(IF('排序（YTM）'!F216=1,日收益率!F217,""),"")</f>
        <v/>
      </c>
      <c r="H217" s="9">
        <f t="shared" si="3"/>
        <v>1.144388082188863</v>
      </c>
    </row>
    <row r="218" spans="1:8" x14ac:dyDescent="0.15">
      <c r="A218" s="1">
        <v>42599</v>
      </c>
      <c r="B218" s="4" t="str">
        <f>IFERROR(IF('排序（YTM）'!B217=1,日收益率!B218,""),"")</f>
        <v/>
      </c>
      <c r="C218" s="4" t="str">
        <f>IFERROR(IF('排序（YTM）'!C217=1,日收益率!C218,""),"")</f>
        <v/>
      </c>
      <c r="D218" s="4">
        <f>IFERROR(IF('排序（YTM）'!D217=1,日收益率!D218,""),"")</f>
        <v>2.3565084969610073E-3</v>
      </c>
      <c r="E218" s="4" t="str">
        <f>IFERROR(IF('排序（YTM）'!E217=1,日收益率!E218,""),"")</f>
        <v/>
      </c>
      <c r="F218" s="4" t="str">
        <f>IFERROR(IF('排序（YTM）'!F217=1,日收益率!F218,""),"")</f>
        <v/>
      </c>
      <c r="H218" s="9">
        <f t="shared" si="3"/>
        <v>1.147084842428362</v>
      </c>
    </row>
    <row r="219" spans="1:8" x14ac:dyDescent="0.15">
      <c r="A219" s="1">
        <v>42600</v>
      </c>
      <c r="B219" s="4" t="str">
        <f>IFERROR(IF('排序（YTM）'!B218=1,日收益率!B219,""),"")</f>
        <v/>
      </c>
      <c r="C219" s="4" t="str">
        <f>IFERROR(IF('排序（YTM）'!C218=1,日收益率!C219,""),"")</f>
        <v/>
      </c>
      <c r="D219" s="4">
        <f>IFERROR(IF('排序（YTM）'!D218=1,日收益率!D219,""),"")</f>
        <v>-7.8975114368706745E-4</v>
      </c>
      <c r="E219" s="4" t="str">
        <f>IFERROR(IF('排序（YTM）'!E218=1,日收益率!E219,""),"")</f>
        <v/>
      </c>
      <c r="F219" s="4" t="str">
        <f>IFERROR(IF('排序（YTM）'!F218=1,日收益率!F219,""),"")</f>
        <v/>
      </c>
      <c r="H219" s="9">
        <f t="shared" si="3"/>
        <v>1.1461789308621479</v>
      </c>
    </row>
    <row r="220" spans="1:8" x14ac:dyDescent="0.15">
      <c r="A220" s="1">
        <v>42601</v>
      </c>
      <c r="B220" s="4" t="str">
        <f>IFERROR(IF('排序（YTM）'!B219=1,日收益率!B220,""),"")</f>
        <v/>
      </c>
      <c r="C220" s="4" t="str">
        <f>IFERROR(IF('排序（YTM）'!C219=1,日收益率!C220,""),"")</f>
        <v/>
      </c>
      <c r="D220" s="4">
        <f>IFERROR(IF('排序（YTM）'!D219=1,日收益率!D220,""),"")</f>
        <v>-6.9215028380331667E-4</v>
      </c>
      <c r="E220" s="4" t="str">
        <f>IFERROR(IF('排序（YTM）'!E219=1,日收益率!E220,""),"")</f>
        <v/>
      </c>
      <c r="F220" s="4" t="str">
        <f>IFERROR(IF('排序（YTM）'!F219=1,日收益率!F220,""),"")</f>
        <v/>
      </c>
      <c r="H220" s="9">
        <f t="shared" si="3"/>
        <v>1.1453856027898623</v>
      </c>
    </row>
    <row r="221" spans="1:8" x14ac:dyDescent="0.15">
      <c r="A221" s="1">
        <v>42604</v>
      </c>
      <c r="B221" s="4" t="str">
        <f>IFERROR(IF('排序（YTM）'!B220=1,日收益率!B221,""),"")</f>
        <v/>
      </c>
      <c r="C221" s="4" t="str">
        <f>IFERROR(IF('排序（YTM）'!C220=1,日收益率!C221,""),"")</f>
        <v/>
      </c>
      <c r="D221" s="4">
        <f>IFERROR(IF('排序（YTM）'!D220=1,日收益率!D221,""),"")</f>
        <v>-5.0519956998795745E-4</v>
      </c>
      <c r="E221" s="4" t="str">
        <f>IFERROR(IF('排序（YTM）'!E220=1,日收益率!E221,""),"")</f>
        <v/>
      </c>
      <c r="F221" s="4" t="str">
        <f>IFERROR(IF('排序（YTM）'!F220=1,日收益率!F221,""),"")</f>
        <v/>
      </c>
      <c r="H221" s="9">
        <f t="shared" si="3"/>
        <v>1.1448069544758626</v>
      </c>
    </row>
    <row r="222" spans="1:8" x14ac:dyDescent="0.15">
      <c r="A222" s="1">
        <v>42605</v>
      </c>
      <c r="B222" s="4" t="str">
        <f>IFERROR(IF('排序（YTM）'!B221=1,日收益率!B222,""),"")</f>
        <v/>
      </c>
      <c r="C222" s="4" t="str">
        <f>IFERROR(IF('排序（YTM）'!C221=1,日收益率!C222,""),"")</f>
        <v/>
      </c>
      <c r="D222" s="4">
        <f>IFERROR(IF('排序（YTM）'!D221=1,日收益率!D222,""),"")</f>
        <v>1.3722185160318645E-3</v>
      </c>
      <c r="E222" s="4" t="str">
        <f>IFERROR(IF('排序（YTM）'!E221=1,日收益率!E222,""),"")</f>
        <v/>
      </c>
      <c r="F222" s="4" t="str">
        <f>IFERROR(IF('排序（YTM）'!F221=1,日收益率!F222,""),"")</f>
        <v/>
      </c>
      <c r="H222" s="9">
        <f t="shared" si="3"/>
        <v>1.1463778797760764</v>
      </c>
    </row>
    <row r="223" spans="1:8" x14ac:dyDescent="0.15">
      <c r="A223" s="1">
        <v>42606</v>
      </c>
      <c r="B223" s="4" t="str">
        <f>IFERROR(IF('排序（YTM）'!B222=1,日收益率!B223,""),"")</f>
        <v/>
      </c>
      <c r="C223" s="4" t="str">
        <f>IFERROR(IF('排序（YTM）'!C222=1,日收益率!C223,""),"")</f>
        <v/>
      </c>
      <c r="D223" s="4">
        <f>IFERROR(IF('排序（YTM）'!D222=1,日收益率!D223,""),"")</f>
        <v>1.4685461258823196E-3</v>
      </c>
      <c r="E223" s="4" t="str">
        <f>IFERROR(IF('排序（YTM）'!E222=1,日收益率!E223,""),"")</f>
        <v/>
      </c>
      <c r="F223" s="4" t="str">
        <f>IFERROR(IF('排序（YTM）'!F222=1,日收益率!F223,""),"")</f>
        <v/>
      </c>
      <c r="H223" s="9">
        <f t="shared" si="3"/>
        <v>1.1480613885702187</v>
      </c>
    </row>
    <row r="224" spans="1:8" x14ac:dyDescent="0.15">
      <c r="A224" s="1">
        <v>42607</v>
      </c>
      <c r="B224" s="4" t="str">
        <f>IFERROR(IF('排序（YTM）'!B223=1,日收益率!B224,""),"")</f>
        <v/>
      </c>
      <c r="C224" s="4" t="str">
        <f>IFERROR(IF('排序（YTM）'!C223=1,日收益率!C224,""),"")</f>
        <v/>
      </c>
      <c r="D224" s="4">
        <f>IFERROR(IF('排序（YTM）'!D223=1,日收益率!D224,""),"")</f>
        <v>5.8381664557161095E-4</v>
      </c>
      <c r="E224" s="4" t="str">
        <f>IFERROR(IF('排序（YTM）'!E223=1,日收益率!E224,""),"")</f>
        <v/>
      </c>
      <c r="F224" s="4" t="str">
        <f>IFERROR(IF('排序（YTM）'!F223=1,日收益率!F224,""),"")</f>
        <v/>
      </c>
      <c r="H224" s="9">
        <f t="shared" si="3"/>
        <v>1.148731645919004</v>
      </c>
    </row>
    <row r="225" spans="1:8" x14ac:dyDescent="0.15">
      <c r="A225" s="1">
        <v>42608</v>
      </c>
      <c r="B225" s="4" t="str">
        <f>IFERROR(IF('排序（YTM）'!B224=1,日收益率!B225,""),"")</f>
        <v/>
      </c>
      <c r="C225" s="4" t="str">
        <f>IFERROR(IF('排序（YTM）'!C224=1,日收益率!C225,""),"")</f>
        <v/>
      </c>
      <c r="D225" s="4">
        <f>IFERROR(IF('排序（YTM）'!D224=1,日收益率!D225,""),"")</f>
        <v>2.2495913251376898E-3</v>
      </c>
      <c r="E225" s="4" t="str">
        <f>IFERROR(IF('排序（YTM）'!E224=1,日收益率!E225,""),"")</f>
        <v/>
      </c>
      <c r="F225" s="4" t="str">
        <f>IFERROR(IF('排序（YTM）'!F224=1,日收益率!F225,""),"")</f>
        <v/>
      </c>
      <c r="H225" s="9">
        <f t="shared" si="3"/>
        <v>1.1513158226645746</v>
      </c>
    </row>
    <row r="226" spans="1:8" x14ac:dyDescent="0.15">
      <c r="A226" s="1">
        <v>42611</v>
      </c>
      <c r="B226" s="4" t="str">
        <f>IFERROR(IF('排序（YTM）'!B225=1,日收益率!B226,""),"")</f>
        <v/>
      </c>
      <c r="C226" s="4" t="str">
        <f>IFERROR(IF('排序（YTM）'!C225=1,日收益率!C226,""),"")</f>
        <v/>
      </c>
      <c r="D226" s="4">
        <f>IFERROR(IF('排序（YTM）'!D225=1,日收益率!D226,""),"")</f>
        <v>6.7084426178998235E-4</v>
      </c>
      <c r="E226" s="4" t="str">
        <f>IFERROR(IF('排序（YTM）'!E225=1,日收益率!E226,""),"")</f>
        <v/>
      </c>
      <c r="F226" s="4" t="str">
        <f>IFERROR(IF('排序（YTM）'!F225=1,日收益率!F226,""),"")</f>
        <v/>
      </c>
      <c r="H226" s="9">
        <f t="shared" si="3"/>
        <v>1.1520881762777171</v>
      </c>
    </row>
    <row r="227" spans="1:8" x14ac:dyDescent="0.15">
      <c r="A227" s="1">
        <v>42612</v>
      </c>
      <c r="B227" s="4" t="str">
        <f>IFERROR(IF('排序（YTM）'!B226=1,日收益率!B227,""),"")</f>
        <v/>
      </c>
      <c r="C227" s="4" t="str">
        <f>IFERROR(IF('排序（YTM）'!C226=1,日收益率!C227,""),"")</f>
        <v/>
      </c>
      <c r="D227" s="4">
        <f>IFERROR(IF('排序（YTM）'!D226=1,日收益率!D227,""),"")</f>
        <v>3.1225285225564559E-3</v>
      </c>
      <c r="E227" s="4" t="str">
        <f>IFERROR(IF('排序（YTM）'!E226=1,日收益率!E227,""),"")</f>
        <v/>
      </c>
      <c r="F227" s="4" t="str">
        <f>IFERROR(IF('排序（YTM）'!F226=1,日收益率!F227,""),"")</f>
        <v/>
      </c>
      <c r="H227" s="9">
        <f t="shared" si="3"/>
        <v>1.1556856044686443</v>
      </c>
    </row>
    <row r="228" spans="1:8" x14ac:dyDescent="0.15">
      <c r="A228" s="1">
        <v>42613</v>
      </c>
      <c r="B228" s="4" t="str">
        <f>IFERROR(IF('排序（YTM）'!B227=1,日收益率!B228,""),"")</f>
        <v/>
      </c>
      <c r="C228" s="4" t="str">
        <f>IFERROR(IF('排序（YTM）'!C227=1,日收益率!C228,""),"")</f>
        <v/>
      </c>
      <c r="D228" s="4">
        <f>IFERROR(IF('排序（YTM）'!D227=1,日收益率!D228,""),"")</f>
        <v>3.6973110489360028E-3</v>
      </c>
      <c r="E228" s="4" t="str">
        <f>IFERROR(IF('排序（YTM）'!E227=1,日收益率!E228,""),"")</f>
        <v/>
      </c>
      <c r="F228" s="4" t="str">
        <f>IFERROR(IF('排序（YTM）'!F227=1,日收益率!F228,""),"")</f>
        <v/>
      </c>
      <c r="H228" s="9">
        <f t="shared" si="3"/>
        <v>1.1599585336231426</v>
      </c>
    </row>
    <row r="229" spans="1:8" x14ac:dyDescent="0.15">
      <c r="A229" s="1">
        <v>42614</v>
      </c>
      <c r="B229" s="4" t="str">
        <f>IFERROR(IF('排序（YTM）'!B228=1,日收益率!B229,""),"")</f>
        <v/>
      </c>
      <c r="C229" s="4" t="str">
        <f>IFERROR(IF('排序（YTM）'!C228=1,日收益率!C229,""),"")</f>
        <v/>
      </c>
      <c r="D229" s="4">
        <f>IFERROR(IF('排序（YTM）'!D228=1,日收益率!D229,""),"")</f>
        <v>9.5071836367841556E-3</v>
      </c>
      <c r="E229" s="4" t="str">
        <f>IFERROR(IF('排序（YTM）'!E228=1,日收益率!E229,""),"")</f>
        <v/>
      </c>
      <c r="F229" s="4" t="str">
        <f>IFERROR(IF('排序（YTM）'!F228=1,日收益率!F229,""),"")</f>
        <v/>
      </c>
      <c r="H229" s="9">
        <f t="shared" si="3"/>
        <v>1.1709864724133527</v>
      </c>
    </row>
    <row r="230" spans="1:8" x14ac:dyDescent="0.15">
      <c r="A230" s="1">
        <v>42615</v>
      </c>
      <c r="B230" s="4" t="str">
        <f>IFERROR(IF('排序（YTM）'!B229=1,日收益率!B230,""),"")</f>
        <v/>
      </c>
      <c r="C230" s="4" t="str">
        <f>IFERROR(IF('排序（YTM）'!C229=1,日收益率!C230,""),"")</f>
        <v/>
      </c>
      <c r="D230" s="4">
        <f>IFERROR(IF('排序（YTM）'!D229=1,日收益率!D230,""),"")</f>
        <v>3.6489995872386327E-3</v>
      </c>
      <c r="E230" s="4" t="str">
        <f>IFERROR(IF('排序（YTM）'!E229=1,日收益率!E230,""),"")</f>
        <v/>
      </c>
      <c r="F230" s="4" t="str">
        <f>IFERROR(IF('排序（YTM）'!F229=1,日收益率!F230,""),"")</f>
        <v/>
      </c>
      <c r="H230" s="9">
        <f t="shared" si="3"/>
        <v>1.175259401567851</v>
      </c>
    </row>
    <row r="231" spans="1:8" x14ac:dyDescent="0.15">
      <c r="A231" s="1">
        <v>42618</v>
      </c>
      <c r="B231" s="4" t="str">
        <f>IFERROR(IF('排序（YTM）'!B230=1,日收益率!B231,""),"")</f>
        <v/>
      </c>
      <c r="C231" s="4" t="str">
        <f>IFERROR(IF('排序（YTM）'!C230=1,日收益率!C231,""),"")</f>
        <v/>
      </c>
      <c r="D231" s="4">
        <f>IFERROR(IF('排序（YTM）'!D230=1,日收益率!D231,""),"")</f>
        <v>1.4235338703429967E-3</v>
      </c>
      <c r="E231" s="4" t="str">
        <f>IFERROR(IF('排序（YTM）'!E230=1,日收益率!E231,""),"")</f>
        <v/>
      </c>
      <c r="F231" s="4" t="str">
        <f>IFERROR(IF('排序（YTM）'!F230=1,日收益率!F231,""),"")</f>
        <v/>
      </c>
      <c r="H231" s="9">
        <f t="shared" si="3"/>
        <v>1.1769324231324219</v>
      </c>
    </row>
    <row r="232" spans="1:8" x14ac:dyDescent="0.15">
      <c r="A232" s="1">
        <v>42619</v>
      </c>
      <c r="B232" s="4" t="str">
        <f>IFERROR(IF('排序（YTM）'!B231=1,日收益率!B232,""),"")</f>
        <v/>
      </c>
      <c r="C232" s="4" t="str">
        <f>IFERROR(IF('排序（YTM）'!C231=1,日收益率!C232,""),"")</f>
        <v/>
      </c>
      <c r="D232" s="4">
        <f>IFERROR(IF('排序（YTM）'!D231=1,日收益率!D232,""),"")</f>
        <v>6.6515360383267996E-4</v>
      </c>
      <c r="E232" s="4" t="str">
        <f>IFERROR(IF('排序（YTM）'!E231=1,日收益率!E232,""),"")</f>
        <v/>
      </c>
      <c r="F232" s="4" t="str">
        <f>IFERROR(IF('排序（YTM）'!F231=1,日收益率!F232,""),"")</f>
        <v/>
      </c>
      <c r="H232" s="9">
        <f t="shared" si="3"/>
        <v>1.1777152639751358</v>
      </c>
    </row>
    <row r="233" spans="1:8" x14ac:dyDescent="0.15">
      <c r="A233" s="1">
        <v>42620</v>
      </c>
      <c r="B233" s="4" t="str">
        <f>IFERROR(IF('排序（YTM）'!B232=1,日收益率!B233,""),"")</f>
        <v/>
      </c>
      <c r="C233" s="4" t="str">
        <f>IFERROR(IF('排序（YTM）'!C232=1,日收益率!C233,""),"")</f>
        <v/>
      </c>
      <c r="D233" s="4">
        <f>IFERROR(IF('排序（YTM）'!D232=1,日收益率!D233,""),"")</f>
        <v>-2.011943854142717E-3</v>
      </c>
      <c r="E233" s="4" t="str">
        <f>IFERROR(IF('排序（YTM）'!E232=1,日收益率!E233,""),"")</f>
        <v/>
      </c>
      <c r="F233" s="4" t="str">
        <f>IFERROR(IF('排序（YTM）'!F232=1,日收益率!F233,""),"")</f>
        <v/>
      </c>
      <c r="H233" s="9">
        <f t="shared" si="3"/>
        <v>1.1753457669878509</v>
      </c>
    </row>
    <row r="234" spans="1:8" x14ac:dyDescent="0.15">
      <c r="A234" s="1">
        <v>42621</v>
      </c>
      <c r="B234" s="4" t="str">
        <f>IFERROR(IF('排序（YTM）'!B233=1,日收益率!B234,""),"")</f>
        <v/>
      </c>
      <c r="C234" s="4" t="str">
        <f>IFERROR(IF('排序（YTM）'!C233=1,日收益率!C234,""),"")</f>
        <v/>
      </c>
      <c r="D234" s="4">
        <f>IFERROR(IF('排序（YTM）'!D233=1,日收益率!D234,""),"")</f>
        <v>3.7868887048375655E-4</v>
      </c>
      <c r="E234" s="4" t="str">
        <f>IFERROR(IF('排序（YTM）'!E233=1,日收益率!E234,""),"")</f>
        <v/>
      </c>
      <c r="F234" s="4" t="str">
        <f>IFERROR(IF('排序（YTM）'!F233=1,日收益率!F234,""),"")</f>
        <v/>
      </c>
      <c r="H234" s="9">
        <f t="shared" si="3"/>
        <v>1.1757908573487794</v>
      </c>
    </row>
    <row r="235" spans="1:8" x14ac:dyDescent="0.15">
      <c r="A235" s="1">
        <v>42622</v>
      </c>
      <c r="B235" s="4" t="str">
        <f>IFERROR(IF('排序（YTM）'!B234=1,日收益率!B235,""),"")</f>
        <v/>
      </c>
      <c r="C235" s="4" t="str">
        <f>IFERROR(IF('排序（YTM）'!C234=1,日收益率!C235,""),"")</f>
        <v/>
      </c>
      <c r="D235" s="4">
        <f>IFERROR(IF('排序（YTM）'!D234=1,日收益率!D235,""),"")</f>
        <v>1.5275610257088346E-3</v>
      </c>
      <c r="E235" s="4" t="str">
        <f>IFERROR(IF('排序（YTM）'!E234=1,日收益率!E235,""),"")</f>
        <v/>
      </c>
      <c r="F235" s="4" t="str">
        <f>IFERROR(IF('排序（YTM）'!F234=1,日收益率!F235,""),"")</f>
        <v/>
      </c>
      <c r="H235" s="9">
        <f t="shared" si="3"/>
        <v>1.1775869496368503</v>
      </c>
    </row>
    <row r="236" spans="1:8" x14ac:dyDescent="0.15">
      <c r="A236" s="1">
        <v>42625</v>
      </c>
      <c r="B236" s="4" t="str">
        <f>IFERROR(IF('排序（YTM）'!B235=1,日收益率!B236,""),"")</f>
        <v/>
      </c>
      <c r="C236" s="4" t="str">
        <f>IFERROR(IF('排序（YTM）'!C235=1,日收益率!C236,""),"")</f>
        <v/>
      </c>
      <c r="D236" s="4">
        <f>IFERROR(IF('排序（YTM）'!D235=1,日收益率!D236,""),"")</f>
        <v>-2.1166740269612516E-3</v>
      </c>
      <c r="E236" s="4" t="str">
        <f>IFERROR(IF('排序（YTM）'!E235=1,日收益率!E236,""),"")</f>
        <v/>
      </c>
      <c r="F236" s="4" t="str">
        <f>IFERROR(IF('排序（YTM）'!F235=1,日收益率!F236,""),"")</f>
        <v/>
      </c>
      <c r="H236" s="9">
        <f t="shared" si="3"/>
        <v>1.1750943819260655</v>
      </c>
    </row>
    <row r="237" spans="1:8" x14ac:dyDescent="0.15">
      <c r="A237" s="1">
        <v>42626</v>
      </c>
      <c r="B237" s="4" t="str">
        <f>IFERROR(IF('排序（YTM）'!B236=1,日收益率!B237,""),"")</f>
        <v/>
      </c>
      <c r="C237" s="4" t="str">
        <f>IFERROR(IF('排序（YTM）'!C236=1,日收益率!C237,""),"")</f>
        <v/>
      </c>
      <c r="D237" s="4">
        <f>IFERROR(IF('排序（YTM）'!D236=1,日收益率!D237,""),"")</f>
        <v>2.1033146695763616E-3</v>
      </c>
      <c r="E237" s="4" t="str">
        <f>IFERROR(IF('排序（YTM）'!E236=1,日收益率!E237,""),"")</f>
        <v/>
      </c>
      <c r="F237" s="4" t="str">
        <f>IFERROR(IF('排序（YTM）'!F236=1,日收益率!F237,""),"")</f>
        <v/>
      </c>
      <c r="H237" s="9">
        <f t="shared" si="3"/>
        <v>1.1775659751777074</v>
      </c>
    </row>
    <row r="238" spans="1:8" x14ac:dyDescent="0.15">
      <c r="A238" s="1">
        <v>42627</v>
      </c>
      <c r="B238" s="4" t="str">
        <f>IFERROR(IF('排序（YTM）'!B237=1,日收益率!B238,""),"")</f>
        <v/>
      </c>
      <c r="C238" s="4" t="str">
        <f>IFERROR(IF('排序（YTM）'!C237=1,日收益率!C238,""),"")</f>
        <v/>
      </c>
      <c r="D238" s="4">
        <f>IFERROR(IF('排序（YTM）'!D237=1,日收益率!D238,""),"")</f>
        <v>1.6208652612532681E-3</v>
      </c>
      <c r="E238" s="4" t="str">
        <f>IFERROR(IF('排序（YTM）'!E237=1,日收益率!E238,""),"")</f>
        <v/>
      </c>
      <c r="F238" s="4" t="str">
        <f>IFERROR(IF('排序（YTM）'!F237=1,日收益率!F238,""),"")</f>
        <v/>
      </c>
      <c r="H238" s="9">
        <f t="shared" si="3"/>
        <v>1.1794746509597067</v>
      </c>
    </row>
    <row r="239" spans="1:8" x14ac:dyDescent="0.15">
      <c r="A239" s="1">
        <v>42632</v>
      </c>
      <c r="B239" s="4" t="str">
        <f>IFERROR(IF('排序（YTM）'!B238=1,日收益率!B239,""),"")</f>
        <v/>
      </c>
      <c r="C239" s="4" t="str">
        <f>IFERROR(IF('排序（YTM）'!C238=1,日收益率!C239,""),"")</f>
        <v/>
      </c>
      <c r="D239" s="4">
        <f>IFERROR(IF('排序（YTM）'!D238=1,日收益率!D239,""),"")</f>
        <v>7.3223633869412552E-5</v>
      </c>
      <c r="E239" s="4" t="str">
        <f>IFERROR(IF('排序（YTM）'!E238=1,日收益率!E239,""),"")</f>
        <v/>
      </c>
      <c r="F239" s="4" t="str">
        <f>IFERROR(IF('排序（YTM）'!F238=1,日收益率!F239,""),"")</f>
        <v/>
      </c>
      <c r="H239" s="9">
        <f t="shared" si="3"/>
        <v>1.1795610163797068</v>
      </c>
    </row>
    <row r="240" spans="1:8" x14ac:dyDescent="0.15">
      <c r="A240" s="1">
        <v>42633</v>
      </c>
      <c r="B240" s="4" t="str">
        <f>IFERROR(IF('排序（YTM）'!B239=1,日收益率!B240,""),"")</f>
        <v/>
      </c>
      <c r="C240" s="4" t="str">
        <f>IFERROR(IF('排序（YTM）'!C239=1,日收益率!C240,""),"")</f>
        <v/>
      </c>
      <c r="D240" s="4">
        <f>IFERROR(IF('排序（YTM）'!D239=1,日收益率!D240,""),"")</f>
        <v>-1.2452336212033233E-3</v>
      </c>
      <c r="E240" s="4" t="str">
        <f>IFERROR(IF('排序（YTM）'!E239=1,日收益率!E240,""),"")</f>
        <v/>
      </c>
      <c r="F240" s="4" t="str">
        <f>IFERROR(IF('排序（YTM）'!F239=1,日收益率!F240,""),"")</f>
        <v/>
      </c>
      <c r="H240" s="9">
        <f t="shared" si="3"/>
        <v>1.1780921873438499</v>
      </c>
    </row>
    <row r="241" spans="1:8" x14ac:dyDescent="0.15">
      <c r="A241" s="1">
        <v>42634</v>
      </c>
      <c r="B241" s="4" t="str">
        <f>IFERROR(IF('排序（YTM）'!B240=1,日收益率!B241,""),"")</f>
        <v/>
      </c>
      <c r="C241" s="4" t="str">
        <f>IFERROR(IF('排序（YTM）'!C240=1,日收益率!C241,""),"")</f>
        <v/>
      </c>
      <c r="D241" s="4">
        <f>IFERROR(IF('排序（YTM）'!D240=1,日收益率!D241,""),"")</f>
        <v>-1.4379146571992241E-3</v>
      </c>
      <c r="E241" s="4" t="str">
        <f>IFERROR(IF('排序（YTM）'!E240=1,日收益率!E241,""),"")</f>
        <v/>
      </c>
      <c r="F241" s="4" t="str">
        <f>IFERROR(IF('排序（YTM）'!F240=1,日收益率!F241,""),"")</f>
        <v/>
      </c>
      <c r="H241" s="9">
        <f t="shared" si="3"/>
        <v>1.1763981913201362</v>
      </c>
    </row>
    <row r="242" spans="1:8" x14ac:dyDescent="0.15">
      <c r="A242" s="1">
        <v>42635</v>
      </c>
      <c r="B242" s="4" t="str">
        <f>IFERROR(IF('排序（YTM）'!B241=1,日收益率!B242,""),"")</f>
        <v/>
      </c>
      <c r="C242" s="4" t="str">
        <f>IFERROR(IF('排序（YTM）'!C241=1,日收益率!C242,""),"")</f>
        <v/>
      </c>
      <c r="D242" s="4">
        <f>IFERROR(IF('排序（YTM）'!D241=1,日收益率!D242,""),"")</f>
        <v>-4.4067428645742091E-3</v>
      </c>
      <c r="E242" s="4" t="str">
        <f>IFERROR(IF('排序（YTM）'!E241=1,日收益率!E242,""),"")</f>
        <v/>
      </c>
      <c r="F242" s="4" t="str">
        <f>IFERROR(IF('排序（YTM）'!F241=1,日收益率!F242,""),"")</f>
        <v/>
      </c>
      <c r="H242" s="9">
        <f t="shared" si="3"/>
        <v>1.1712141069846382</v>
      </c>
    </row>
    <row r="243" spans="1:8" x14ac:dyDescent="0.15">
      <c r="A243" s="1">
        <v>42636</v>
      </c>
      <c r="B243" s="4" t="str">
        <f>IFERROR(IF('排序（YTM）'!B242=1,日收益率!B243,""),"")</f>
        <v/>
      </c>
      <c r="C243" s="4" t="str">
        <f>IFERROR(IF('排序（YTM）'!C242=1,日收益率!C243,""),"")</f>
        <v/>
      </c>
      <c r="D243" s="4">
        <f>IFERROR(IF('排序（YTM）'!D242=1,日收益率!D243,""),"")</f>
        <v>2.1102830275885331E-3</v>
      </c>
      <c r="E243" s="4" t="str">
        <f>IFERROR(IF('排序（YTM）'!E242=1,日收益率!E243,""),"")</f>
        <v/>
      </c>
      <c r="F243" s="4" t="str">
        <f>IFERROR(IF('排序（YTM）'!F242=1,日收益率!F243,""),"")</f>
        <v/>
      </c>
      <c r="H243" s="9">
        <f t="shared" si="3"/>
        <v>1.1736857002362802</v>
      </c>
    </row>
    <row r="244" spans="1:8" x14ac:dyDescent="0.15">
      <c r="A244" s="1">
        <v>42639</v>
      </c>
      <c r="B244" s="4" t="str">
        <f>IFERROR(IF('排序（YTM）'!B243=1,日收益率!B244,""),"")</f>
        <v/>
      </c>
      <c r="C244" s="4" t="str">
        <f>IFERROR(IF('排序（YTM）'!C243=1,日收益率!C244,""),"")</f>
        <v/>
      </c>
      <c r="D244" s="4">
        <f>IFERROR(IF('排序（YTM）'!D243=1,日收益率!D244,""),"")</f>
        <v>1.7844312447357069E-4</v>
      </c>
      <c r="E244" s="4" t="str">
        <f>IFERROR(IF('排序（YTM）'!E243=1,日收益率!E244,""),"")</f>
        <v/>
      </c>
      <c r="F244" s="4" t="str">
        <f>IFERROR(IF('排序（YTM）'!F243=1,日收益率!F244,""),"")</f>
        <v/>
      </c>
      <c r="H244" s="9">
        <f t="shared" si="3"/>
        <v>1.1738951363797803</v>
      </c>
    </row>
    <row r="245" spans="1:8" x14ac:dyDescent="0.15">
      <c r="A245" s="1">
        <v>42640</v>
      </c>
      <c r="B245" s="4" t="str">
        <f>IFERROR(IF('排序（YTM）'!B244=1,日收益率!B245,""),"")</f>
        <v/>
      </c>
      <c r="C245" s="4" t="str">
        <f>IFERROR(IF('排序（YTM）'!C244=1,日收益率!C245,""),"")</f>
        <v/>
      </c>
      <c r="D245" s="4">
        <f>IFERROR(IF('排序（YTM）'!D244=1,日收益率!D245,""),"")</f>
        <v>9.1439069654697391E-5</v>
      </c>
      <c r="E245" s="4" t="str">
        <f>IFERROR(IF('排序（YTM）'!E244=1,日收益率!E245,""),"")</f>
        <v/>
      </c>
      <c r="F245" s="4" t="str">
        <f>IFERROR(IF('排序（YTM）'!F244=1,日收益率!F245,""),"")</f>
        <v/>
      </c>
      <c r="H245" s="9">
        <f t="shared" si="3"/>
        <v>1.174002476258923</v>
      </c>
    </row>
    <row r="246" spans="1:8" x14ac:dyDescent="0.15">
      <c r="A246" s="1">
        <v>42641</v>
      </c>
      <c r="B246" s="4" t="str">
        <f>IFERROR(IF('排序（YTM）'!B245=1,日收益率!B246,""),"")</f>
        <v/>
      </c>
      <c r="C246" s="4" t="str">
        <f>IFERROR(IF('排序（YTM）'!C245=1,日收益率!C246,""),"")</f>
        <v/>
      </c>
      <c r="D246" s="4">
        <f>IFERROR(IF('排序（YTM）'!D245=1,日收益率!D246,""),"")</f>
        <v>3.4478310297436643E-3</v>
      </c>
      <c r="E246" s="4" t="str">
        <f>IFERROR(IF('排序（YTM）'!E245=1,日收益率!E246,""),"")</f>
        <v/>
      </c>
      <c r="F246" s="4" t="str">
        <f>IFERROR(IF('排序（YTM）'!F245=1,日收益率!F246,""),"")</f>
        <v/>
      </c>
      <c r="H246" s="9">
        <f t="shared" si="3"/>
        <v>1.1780502384255644</v>
      </c>
    </row>
    <row r="247" spans="1:8" x14ac:dyDescent="0.15">
      <c r="A247" s="1">
        <v>42642</v>
      </c>
      <c r="B247" s="4" t="str">
        <f>IFERROR(IF('排序（YTM）'!B246=1,日收益率!B247,""),"")</f>
        <v/>
      </c>
      <c r="C247" s="4" t="str">
        <f>IFERROR(IF('排序（YTM）'!C246=1,日收益率!C247,""),"")</f>
        <v/>
      </c>
      <c r="D247" s="4">
        <f>IFERROR(IF('排序（YTM）'!D246=1,日收益率!D247,""),"")</f>
        <v>3.1492813836309086E-3</v>
      </c>
      <c r="E247" s="4" t="str">
        <f>IFERROR(IF('排序（YTM）'!E246=1,日收益率!E247,""),"")</f>
        <v/>
      </c>
      <c r="F247" s="4" t="str">
        <f>IFERROR(IF('排序（YTM）'!F246=1,日收益率!F247,""),"")</f>
        <v/>
      </c>
      <c r="H247" s="9">
        <f t="shared" si="3"/>
        <v>1.1817602501104201</v>
      </c>
    </row>
    <row r="248" spans="1:8" x14ac:dyDescent="0.15">
      <c r="A248" s="1">
        <v>42643</v>
      </c>
      <c r="B248" s="4" t="str">
        <f>IFERROR(IF('排序（YTM）'!B247=1,日收益率!B248,""),"")</f>
        <v/>
      </c>
      <c r="C248" s="4" t="str">
        <f>IFERROR(IF('排序（YTM）'!C247=1,日收益率!C248,""),"")</f>
        <v/>
      </c>
      <c r="D248" s="4">
        <f>IFERROR(IF('排序（YTM）'!D247=1,日收益率!D248,""),"")</f>
        <v>3.2346621731667025E-3</v>
      </c>
      <c r="E248" s="4" t="str">
        <f>IFERROR(IF('排序（YTM）'!E247=1,日收益率!E248,""),"")</f>
        <v/>
      </c>
      <c r="F248" s="4" t="str">
        <f>IFERROR(IF('排序（YTM）'!F247=1,日收益率!F248,""),"")</f>
        <v/>
      </c>
      <c r="H248" s="9">
        <f t="shared" si="3"/>
        <v>1.1855828452892043</v>
      </c>
    </row>
    <row r="249" spans="1:8" x14ac:dyDescent="0.15">
      <c r="A249" s="1">
        <v>42653</v>
      </c>
      <c r="B249" s="4" t="str">
        <f>IFERROR(IF('排序（YTM）'!B248=1,日收益率!B249,""),"")</f>
        <v/>
      </c>
      <c r="C249" s="4" t="str">
        <f>IFERROR(IF('排序（YTM）'!C248=1,日收益率!C249,""),"")</f>
        <v/>
      </c>
      <c r="D249" s="4">
        <f>IFERROR(IF('排序（YTM）'!D248=1,日收益率!D249,""),"")</f>
        <v>1.3801787598164417E-3</v>
      </c>
      <c r="E249" s="4" t="str">
        <f>IFERROR(IF('排序（YTM）'!E248=1,日收益率!E249,""),"")</f>
        <v/>
      </c>
      <c r="F249" s="4" t="str">
        <f>IFERROR(IF('排序（YTM）'!F248=1,日收益率!F249,""),"")</f>
        <v/>
      </c>
      <c r="H249" s="9">
        <f t="shared" ref="H249:H312" si="4">IFERROR(H248*(1+AVERAGE(B249:F249)),H248)</f>
        <v>1.1872191615502752</v>
      </c>
    </row>
    <row r="250" spans="1:8" x14ac:dyDescent="0.15">
      <c r="A250" s="1">
        <v>42654</v>
      </c>
      <c r="B250" s="4" t="str">
        <f>IFERROR(IF('排序（YTM）'!B249=1,日收益率!B250,""),"")</f>
        <v/>
      </c>
      <c r="C250" s="4" t="str">
        <f>IFERROR(IF('排序（YTM）'!C249=1,日收益率!C250,""),"")</f>
        <v/>
      </c>
      <c r="D250" s="4">
        <f>IFERROR(IF('排序（YTM）'!D249=1,日收益率!D250,""),"")</f>
        <v>2.8007201851920627E-4</v>
      </c>
      <c r="E250" s="4" t="str">
        <f>IFERROR(IF('排序（YTM）'!E249=1,日收益率!E250,""),"")</f>
        <v/>
      </c>
      <c r="F250" s="4" t="str">
        <f>IFERROR(IF('排序（YTM）'!F249=1,日收益率!F250,""),"")</f>
        <v/>
      </c>
      <c r="H250" s="9">
        <f t="shared" si="4"/>
        <v>1.1875516684172753</v>
      </c>
    </row>
    <row r="251" spans="1:8" x14ac:dyDescent="0.15">
      <c r="A251" s="1">
        <v>42655</v>
      </c>
      <c r="B251" s="4" t="str">
        <f>IFERROR(IF('排序（YTM）'!B250=1,日收益率!B251,""),"")</f>
        <v/>
      </c>
      <c r="C251" s="4" t="str">
        <f>IFERROR(IF('排序（YTM）'!C250=1,日收益率!C251,""),"")</f>
        <v/>
      </c>
      <c r="D251" s="4">
        <f>IFERROR(IF('排序（YTM）'!D250=1,日收益率!D251,""),"")</f>
        <v>2.7999360014607788E-4</v>
      </c>
      <c r="E251" s="4" t="str">
        <f>IFERROR(IF('排序（YTM）'!E250=1,日收益率!E251,""),"")</f>
        <v/>
      </c>
      <c r="F251" s="4" t="str">
        <f>IFERROR(IF('排序（YTM）'!F250=1,日收益率!F251,""),"")</f>
        <v/>
      </c>
      <c r="H251" s="9">
        <f t="shared" si="4"/>
        <v>1.187884175284275</v>
      </c>
    </row>
    <row r="252" spans="1:8" x14ac:dyDescent="0.15">
      <c r="A252" s="1">
        <v>42656</v>
      </c>
      <c r="B252" s="4" t="str">
        <f>IFERROR(IF('排序（YTM）'!B251=1,日收益率!B252,""),"")</f>
        <v/>
      </c>
      <c r="C252" s="4" t="str">
        <f>IFERROR(IF('排序（YTM）'!C251=1,日收益率!C252,""),"")</f>
        <v/>
      </c>
      <c r="D252" s="4">
        <f>IFERROR(IF('排序（YTM）'!D251=1,日收益率!D252,""),"")</f>
        <v>1.7015625916929622E-3</v>
      </c>
      <c r="E252" s="4" t="str">
        <f>IFERROR(IF('排序（YTM）'!E251=1,日收益率!E252,""),"")</f>
        <v/>
      </c>
      <c r="F252" s="4" t="str">
        <f>IFERROR(IF('排序（YTM）'!F251=1,日收益率!F252,""),"")</f>
        <v/>
      </c>
      <c r="H252" s="9">
        <f t="shared" si="4"/>
        <v>1.1899054345602027</v>
      </c>
    </row>
    <row r="253" spans="1:8" x14ac:dyDescent="0.15">
      <c r="A253" s="1">
        <v>42657</v>
      </c>
      <c r="B253" s="4" t="str">
        <f>IFERROR(IF('排序（YTM）'!B252=1,日收益率!B253,""),"")</f>
        <v/>
      </c>
      <c r="C253" s="4" t="str">
        <f>IFERROR(IF('排序（YTM）'!C252=1,日收益率!C253,""),"")</f>
        <v/>
      </c>
      <c r="D253" s="4">
        <f>IFERROR(IF('排序（YTM）'!D252=1,日收益率!D253,""),"")</f>
        <v>3.4963666353098333E-3</v>
      </c>
      <c r="E253" s="4" t="str">
        <f>IFERROR(IF('排序（YTM）'!E252=1,日收益率!E253,""),"")</f>
        <v/>
      </c>
      <c r="F253" s="4" t="str">
        <f>IFERROR(IF('排序（YTM）'!F252=1,日收益率!F253,""),"")</f>
        <v/>
      </c>
      <c r="H253" s="9">
        <f t="shared" si="4"/>
        <v>1.1940657802207728</v>
      </c>
    </row>
    <row r="254" spans="1:8" x14ac:dyDescent="0.15">
      <c r="A254" s="1">
        <v>42660</v>
      </c>
      <c r="B254" s="4" t="str">
        <f>IFERROR(IF('排序（YTM）'!B253=1,日收益率!B254,""),"")</f>
        <v/>
      </c>
      <c r="C254" s="4" t="str">
        <f>IFERROR(IF('排序（YTM）'!C253=1,日收益率!C254,""),"")</f>
        <v/>
      </c>
      <c r="D254" s="4">
        <f>IFERROR(IF('排序（YTM）'!D253=1,日收益率!D254,""),"")</f>
        <v>5.7382619942563107E-3</v>
      </c>
      <c r="E254" s="4" t="str">
        <f>IFERROR(IF('排序（YTM）'!E253=1,日收益率!E254,""),"")</f>
        <v/>
      </c>
      <c r="F254" s="4" t="str">
        <f>IFERROR(IF('排序（YTM）'!F253=1,日收益率!F254,""),"")</f>
        <v/>
      </c>
      <c r="H254" s="9">
        <f t="shared" si="4"/>
        <v>1.2009176425060557</v>
      </c>
    </row>
    <row r="255" spans="1:8" x14ac:dyDescent="0.15">
      <c r="A255" s="1">
        <v>42661</v>
      </c>
      <c r="B255" s="4">
        <f>IFERROR(IF('排序（YTM）'!B254=1,日收益率!B255,""),"")</f>
        <v>-3.8951058521341508E-4</v>
      </c>
      <c r="C255" s="4" t="str">
        <f>IFERROR(IF('排序（YTM）'!C254=1,日收益率!C255,""),"")</f>
        <v/>
      </c>
      <c r="D255" s="4" t="str">
        <f>IFERROR(IF('排序（YTM）'!D254=1,日收益率!D255,""),"")</f>
        <v/>
      </c>
      <c r="E255" s="4" t="str">
        <f>IFERROR(IF('排序（YTM）'!E254=1,日收益率!E255,""),"")</f>
        <v/>
      </c>
      <c r="F255" s="4" t="str">
        <f>IFERROR(IF('排序（YTM）'!F254=1,日收益率!F255,""),"")</f>
        <v/>
      </c>
      <c r="H255" s="9">
        <f t="shared" si="4"/>
        <v>1.20044987237233</v>
      </c>
    </row>
    <row r="256" spans="1:8" x14ac:dyDescent="0.15">
      <c r="A256" s="1">
        <v>42662</v>
      </c>
      <c r="B256" s="4">
        <f>IFERROR(IF('排序（YTM）'!B255=1,日收益率!B256,""),"")</f>
        <v>1.869326200054644E-4</v>
      </c>
      <c r="C256" s="4" t="str">
        <f>IFERROR(IF('排序（YTM）'!C255=1,日收益率!C256,""),"")</f>
        <v/>
      </c>
      <c r="D256" s="4" t="str">
        <f>IFERROR(IF('排序（YTM）'!D255=1,日收益率!D256,""),"")</f>
        <v/>
      </c>
      <c r="E256" s="4" t="str">
        <f>IFERROR(IF('排序（YTM）'!E255=1,日收益率!E256,""),"")</f>
        <v/>
      </c>
      <c r="F256" s="4" t="str">
        <f>IFERROR(IF('排序（YTM）'!F255=1,日收益率!F256,""),"")</f>
        <v/>
      </c>
      <c r="H256" s="9">
        <f t="shared" si="4"/>
        <v>1.2006742756121578</v>
      </c>
    </row>
    <row r="257" spans="1:8" x14ac:dyDescent="0.15">
      <c r="A257" s="1">
        <v>42663</v>
      </c>
      <c r="B257" s="4">
        <f>IFERROR(IF('排序（YTM）'!B256=1,日收益率!B257,""),"")</f>
        <v>-1.446482769876356E-3</v>
      </c>
      <c r="C257" s="4" t="str">
        <f>IFERROR(IF('排序（YTM）'!C256=1,日收益率!C257,""),"")</f>
        <v/>
      </c>
      <c r="D257" s="4" t="str">
        <f>IFERROR(IF('排序（YTM）'!D256=1,日收益率!D257,""),"")</f>
        <v/>
      </c>
      <c r="E257" s="4" t="str">
        <f>IFERROR(IF('排序（YTM）'!E256=1,日收益率!E257,""),"")</f>
        <v/>
      </c>
      <c r="F257" s="4" t="str">
        <f>IFERROR(IF('排序（YTM）'!F256=1,日收益率!F257,""),"")</f>
        <v/>
      </c>
      <c r="H257" s="9">
        <f t="shared" si="4"/>
        <v>1.1989375209602511</v>
      </c>
    </row>
    <row r="258" spans="1:8" x14ac:dyDescent="0.15">
      <c r="A258" s="1">
        <v>42664</v>
      </c>
      <c r="B258" s="4">
        <f>IFERROR(IF('排序（YTM）'!B257=1,日收益率!B258,""),"")</f>
        <v>-1.0636965762677031E-3</v>
      </c>
      <c r="C258" s="4" t="str">
        <f>IFERROR(IF('排序（YTM）'!C257=1,日收益率!C258,""),"")</f>
        <v/>
      </c>
      <c r="D258" s="4" t="str">
        <f>IFERROR(IF('排序（YTM）'!D257=1,日收益率!D258,""),"")</f>
        <v/>
      </c>
      <c r="E258" s="4" t="str">
        <f>IFERROR(IF('排序（YTM）'!E257=1,日收益率!E258,""),"")</f>
        <v/>
      </c>
      <c r="F258" s="4" t="str">
        <f>IFERROR(IF('排序（YTM）'!F257=1,日收益率!F258,""),"")</f>
        <v/>
      </c>
      <c r="H258" s="9">
        <f t="shared" si="4"/>
        <v>1.1976622152240468</v>
      </c>
    </row>
    <row r="259" spans="1:8" x14ac:dyDescent="0.15">
      <c r="A259" s="1">
        <v>42667</v>
      </c>
      <c r="B259" s="4">
        <f>IFERROR(IF('排序（YTM）'!B258=1,日收益率!B259,""),"")</f>
        <v>-9.8407638269462083E-3</v>
      </c>
      <c r="C259" s="4" t="str">
        <f>IFERROR(IF('排序（YTM）'!C258=1,日收益率!C259,""),"")</f>
        <v/>
      </c>
      <c r="D259" s="4" t="str">
        <f>IFERROR(IF('排序（YTM）'!D258=1,日收益率!D259,""),"")</f>
        <v/>
      </c>
      <c r="E259" s="4" t="str">
        <f>IFERROR(IF('排序（YTM）'!E258=1,日收益率!E259,""),"")</f>
        <v/>
      </c>
      <c r="F259" s="4" t="str">
        <f>IFERROR(IF('排序（YTM）'!F258=1,日收益率!F259,""),"")</f>
        <v/>
      </c>
      <c r="H259" s="9">
        <f t="shared" si="4"/>
        <v>1.1858763042195697</v>
      </c>
    </row>
    <row r="260" spans="1:8" x14ac:dyDescent="0.15">
      <c r="A260" s="1">
        <v>42668</v>
      </c>
      <c r="B260" s="4">
        <f>IFERROR(IF('排序（YTM）'!B259=1,日收益率!B260,""),"")</f>
        <v>4.4695566423689215E-3</v>
      </c>
      <c r="C260" s="4" t="str">
        <f>IFERROR(IF('排序（YTM）'!C259=1,日收益率!C260,""),"")</f>
        <v/>
      </c>
      <c r="D260" s="4" t="str">
        <f>IFERROR(IF('排序（YTM）'!D259=1,日收益率!D260,""),"")</f>
        <v/>
      </c>
      <c r="E260" s="4" t="str">
        <f>IFERROR(IF('排序（YTM）'!E259=1,日收益率!E260,""),"")</f>
        <v/>
      </c>
      <c r="F260" s="4" t="str">
        <f>IFERROR(IF('排序（YTM）'!F259=1,日收益率!F260,""),"")</f>
        <v/>
      </c>
      <c r="H260" s="9">
        <f t="shared" si="4"/>
        <v>1.1911766455321222</v>
      </c>
    </row>
    <row r="261" spans="1:8" x14ac:dyDescent="0.15">
      <c r="A261" s="1">
        <v>42669</v>
      </c>
      <c r="B261" s="4">
        <f>IFERROR(IF('排序（YTM）'!B260=1,日收益率!B261,""),"")</f>
        <v>-2.5233362166408035E-3</v>
      </c>
      <c r="C261" s="4" t="str">
        <f>IFERROR(IF('排序（YTM）'!C260=1,日收益率!C261,""),"")</f>
        <v/>
      </c>
      <c r="D261" s="4" t="str">
        <f>IFERROR(IF('排序（YTM）'!D260=1,日收益率!D261,""),"")</f>
        <v/>
      </c>
      <c r="E261" s="4" t="str">
        <f>IFERROR(IF('排序（YTM）'!E260=1,日收益率!E261,""),"")</f>
        <v/>
      </c>
      <c r="F261" s="4" t="str">
        <f>IFERROR(IF('排序（YTM）'!F260=1,日收益率!F261,""),"")</f>
        <v/>
      </c>
      <c r="H261" s="9">
        <f t="shared" si="4"/>
        <v>1.1881709063620343</v>
      </c>
    </row>
    <row r="262" spans="1:8" x14ac:dyDescent="0.15">
      <c r="A262" s="1">
        <v>42670</v>
      </c>
      <c r="B262" s="4">
        <f>IFERROR(IF('排序（YTM）'!B261=1,日收益率!B262,""),"")</f>
        <v>-1.4617044085217801E-3</v>
      </c>
      <c r="C262" s="4" t="str">
        <f>IFERROR(IF('排序（YTM）'!C261=1,日收益率!C262,""),"")</f>
        <v/>
      </c>
      <c r="D262" s="4" t="str">
        <f>IFERROR(IF('排序（YTM）'!D261=1,日收益率!D262,""),"")</f>
        <v/>
      </c>
      <c r="E262" s="4" t="str">
        <f>IFERROR(IF('排序（YTM）'!E261=1,日收益率!E262,""),"")</f>
        <v/>
      </c>
      <c r="F262" s="4" t="str">
        <f>IFERROR(IF('排序（YTM）'!F261=1,日收益率!F262,""),"")</f>
        <v/>
      </c>
      <c r="H262" s="9">
        <f t="shared" si="4"/>
        <v>1.1864341517101276</v>
      </c>
    </row>
    <row r="263" spans="1:8" x14ac:dyDescent="0.15">
      <c r="A263" s="1">
        <v>42671</v>
      </c>
      <c r="B263" s="4">
        <f>IFERROR(IF('排序（YTM）'!B262=1,日收益率!B263,""),"")</f>
        <v>6.1204401388985641E-3</v>
      </c>
      <c r="C263" s="4" t="str">
        <f>IFERROR(IF('排序（YTM）'!C262=1,日收益率!C263,""),"")</f>
        <v/>
      </c>
      <c r="D263" s="4" t="str">
        <f>IFERROR(IF('排序（YTM）'!D262=1,日收益率!D263,""),"")</f>
        <v/>
      </c>
      <c r="E263" s="4" t="str">
        <f>IFERROR(IF('排序（YTM）'!E262=1,日收益率!E263,""),"")</f>
        <v/>
      </c>
      <c r="F263" s="4" t="str">
        <f>IFERROR(IF('排序（YTM）'!F262=1,日收益率!F263,""),"")</f>
        <v/>
      </c>
      <c r="H263" s="9">
        <f t="shared" si="4"/>
        <v>1.1936956509144143</v>
      </c>
    </row>
    <row r="264" spans="1:8" x14ac:dyDescent="0.15">
      <c r="A264" s="1">
        <v>42674</v>
      </c>
      <c r="B264" s="4">
        <f>IFERROR(IF('排序（YTM）'!B263=1,日收益率!B264,""),"")</f>
        <v>3.7068515856075734E-4</v>
      </c>
      <c r="C264" s="4" t="str">
        <f>IFERROR(IF('排序（YTM）'!C263=1,日收益率!C264,""),"")</f>
        <v/>
      </c>
      <c r="D264" s="4" t="str">
        <f>IFERROR(IF('排序（YTM）'!D263=1,日收益率!D264,""),"")</f>
        <v/>
      </c>
      <c r="E264" s="4" t="str">
        <f>IFERROR(IF('排序（YTM）'!E263=1,日收益率!E264,""),"")</f>
        <v/>
      </c>
      <c r="F264" s="4" t="str">
        <f>IFERROR(IF('排序（YTM）'!F263=1,日收益率!F264,""),"")</f>
        <v/>
      </c>
      <c r="H264" s="9">
        <f t="shared" si="4"/>
        <v>1.1941381361760468</v>
      </c>
    </row>
    <row r="265" spans="1:8" x14ac:dyDescent="0.15">
      <c r="A265" s="1">
        <v>42675</v>
      </c>
      <c r="B265" s="4">
        <f>IFERROR(IF('排序（YTM）'!B264=1,日收益率!B265,""),"")</f>
        <v>4.7774198756544983E-4</v>
      </c>
      <c r="C265" s="4" t="str">
        <f>IFERROR(IF('排序（YTM）'!C264=1,日收益率!C265,""),"")</f>
        <v/>
      </c>
      <c r="D265" s="4" t="str">
        <f>IFERROR(IF('排序（YTM）'!D264=1,日收益率!D265,""),"")</f>
        <v/>
      </c>
      <c r="E265" s="4" t="str">
        <f>IFERROR(IF('排序（YTM）'!E264=1,日收益率!E265,""),"")</f>
        <v/>
      </c>
      <c r="F265" s="4" t="str">
        <f>IFERROR(IF('排序（YTM）'!F264=1,日收益率!F265,""),"")</f>
        <v/>
      </c>
      <c r="H265" s="9">
        <f t="shared" si="4"/>
        <v>1.1947086261026512</v>
      </c>
    </row>
    <row r="266" spans="1:8" x14ac:dyDescent="0.15">
      <c r="A266" s="1">
        <v>42676</v>
      </c>
      <c r="B266" s="4">
        <f>IFERROR(IF('排序（YTM）'!B265=1,日收益率!B266,""),"")</f>
        <v>-2.9497393515087733E-4</v>
      </c>
      <c r="C266" s="4" t="str">
        <f>IFERROR(IF('排序（YTM）'!C265=1,日收益率!C266,""),"")</f>
        <v/>
      </c>
      <c r="D266" s="4" t="str">
        <f>IFERROR(IF('排序（YTM）'!D265=1,日收益率!D266,""),"")</f>
        <v/>
      </c>
      <c r="E266" s="4" t="str">
        <f>IFERROR(IF('排序（YTM）'!E265=1,日收益率!E266,""),"")</f>
        <v/>
      </c>
      <c r="F266" s="4" t="str">
        <f>IFERROR(IF('排序（YTM）'!F265=1,日收益率!F266,""),"")</f>
        <v/>
      </c>
      <c r="H266" s="9">
        <f t="shared" si="4"/>
        <v>1.1943562181978509</v>
      </c>
    </row>
    <row r="267" spans="1:8" x14ac:dyDescent="0.15">
      <c r="A267" s="1">
        <v>42677</v>
      </c>
      <c r="B267" s="4">
        <f>IFERROR(IF('排序（YTM）'!B266=1,日收益率!B267,""),"")</f>
        <v>-8.7459776441689563E-4</v>
      </c>
      <c r="C267" s="4" t="str">
        <f>IFERROR(IF('排序（YTM）'!C266=1,日收益率!C267,""),"")</f>
        <v/>
      </c>
      <c r="D267" s="4" t="str">
        <f>IFERROR(IF('排序（YTM）'!D266=1,日收益率!D267,""),"")</f>
        <v/>
      </c>
      <c r="E267" s="4" t="str">
        <f>IFERROR(IF('排序（YTM）'!E266=1,日收益率!E267,""),"")</f>
        <v/>
      </c>
      <c r="F267" s="4" t="str">
        <f>IFERROR(IF('排序（YTM）'!F266=1,日收益率!F267,""),"")</f>
        <v/>
      </c>
      <c r="H267" s="9">
        <f t="shared" si="4"/>
        <v>1.1933116369194976</v>
      </c>
    </row>
    <row r="268" spans="1:8" x14ac:dyDescent="0.15">
      <c r="A268" s="1">
        <v>42678</v>
      </c>
      <c r="B268" s="4">
        <f>IFERROR(IF('排序（YTM）'!B267=1,日收益率!B268,""),"")</f>
        <v>-2.9531925600745357E-4</v>
      </c>
      <c r="C268" s="4" t="str">
        <f>IFERROR(IF('排序（YTM）'!C267=1,日收益率!C268,""),"")</f>
        <v/>
      </c>
      <c r="D268" s="4" t="str">
        <f>IFERROR(IF('排序（YTM）'!D267=1,日收益率!D268,""),"")</f>
        <v/>
      </c>
      <c r="E268" s="4" t="str">
        <f>IFERROR(IF('排序（YTM）'!E267=1,日收益率!E268,""),"")</f>
        <v/>
      </c>
      <c r="F268" s="4" t="str">
        <f>IFERROR(IF('排序（YTM）'!F267=1,日收益率!F268,""),"")</f>
        <v/>
      </c>
      <c r="H268" s="9">
        <f t="shared" si="4"/>
        <v>1.1929592290146975</v>
      </c>
    </row>
    <row r="269" spans="1:8" x14ac:dyDescent="0.15">
      <c r="A269" s="1">
        <v>42681</v>
      </c>
      <c r="B269" s="4">
        <f>IFERROR(IF('排序（YTM）'!B268=1,日收益率!B269,""),"")</f>
        <v>9.5112943308461873E-4</v>
      </c>
      <c r="C269" s="4" t="str">
        <f>IFERROR(IF('排序（YTM）'!C268=1,日收益率!C269,""),"")</f>
        <v/>
      </c>
      <c r="D269" s="4" t="str">
        <f>IFERROR(IF('排序（YTM）'!D268=1,日收益率!D269,""),"")</f>
        <v/>
      </c>
      <c r="E269" s="4" t="str">
        <f>IFERROR(IF('排序（YTM）'!E268=1,日收益率!E269,""),"")</f>
        <v/>
      </c>
      <c r="F269" s="4" t="str">
        <f>IFERROR(IF('排序（YTM）'!F268=1,日收益率!F269,""),"")</f>
        <v/>
      </c>
      <c r="H269" s="9">
        <f t="shared" si="4"/>
        <v>1.1940938876498834</v>
      </c>
    </row>
    <row r="270" spans="1:8" x14ac:dyDescent="0.15">
      <c r="A270" s="1">
        <v>42682</v>
      </c>
      <c r="B270" s="4">
        <f>IFERROR(IF('排序（YTM）'!B269=1,日收益率!B270,""),"")</f>
        <v>-5.293736186851028E-6</v>
      </c>
      <c r="C270" s="4" t="str">
        <f>IFERROR(IF('排序（YTM）'!C269=1,日收益率!C270,""),"")</f>
        <v/>
      </c>
      <c r="D270" s="4" t="str">
        <f>IFERROR(IF('排序（YTM）'!D269=1,日收益率!D270,""),"")</f>
        <v/>
      </c>
      <c r="E270" s="4" t="str">
        <f>IFERROR(IF('排序（YTM）'!E269=1,日收益率!E270,""),"")</f>
        <v/>
      </c>
      <c r="F270" s="4" t="str">
        <f>IFERROR(IF('排序（YTM）'!F269=1,日收益率!F270,""),"")</f>
        <v/>
      </c>
      <c r="H270" s="9">
        <f t="shared" si="4"/>
        <v>1.19408756643186</v>
      </c>
    </row>
    <row r="271" spans="1:8" x14ac:dyDescent="0.15">
      <c r="A271" s="1">
        <v>42683</v>
      </c>
      <c r="B271" s="4">
        <f>IFERROR(IF('排序（YTM）'!B270=1,日收益率!B271,""),"")</f>
        <v>9.1317432630466655E-5</v>
      </c>
      <c r="C271" s="4" t="str">
        <f>IFERROR(IF('排序（YTM）'!C270=1,日收益率!C271,""),"")</f>
        <v/>
      </c>
      <c r="D271" s="4" t="str">
        <f>IFERROR(IF('排序（YTM）'!D270=1,日收益率!D271,""),"")</f>
        <v/>
      </c>
      <c r="E271" s="4" t="str">
        <f>IFERROR(IF('排序（YTM）'!E270=1,日收益率!E271,""),"")</f>
        <v/>
      </c>
      <c r="F271" s="4" t="str">
        <f>IFERROR(IF('排序（YTM）'!F270=1,日收益率!F271,""),"")</f>
        <v/>
      </c>
      <c r="H271" s="9">
        <f t="shared" si="4"/>
        <v>1.1941966074427626</v>
      </c>
    </row>
    <row r="272" spans="1:8" x14ac:dyDescent="0.15">
      <c r="A272" s="1">
        <v>42684</v>
      </c>
      <c r="B272" s="4">
        <f>IFERROR(IF('排序（YTM）'!B271=1,日收益率!B272,""),"")</f>
        <v>2.6995732292320884E-3</v>
      </c>
      <c r="C272" s="4" t="str">
        <f>IFERROR(IF('排序（YTM）'!C271=1,日收益率!C272,""),"")</f>
        <v/>
      </c>
      <c r="D272" s="4" t="str">
        <f>IFERROR(IF('排序（YTM）'!D271=1,日收益率!D272,""),"")</f>
        <v/>
      </c>
      <c r="E272" s="4" t="str">
        <f>IFERROR(IF('排序（YTM）'!E271=1,日收益率!E272,""),"")</f>
        <v/>
      </c>
      <c r="F272" s="4" t="str">
        <f>IFERROR(IF('排序（YTM）'!F271=1,日收益率!F272,""),"")</f>
        <v/>
      </c>
      <c r="H272" s="9">
        <f t="shared" si="4"/>
        <v>1.1974204286346548</v>
      </c>
    </row>
    <row r="273" spans="1:8" x14ac:dyDescent="0.15">
      <c r="A273" s="1">
        <v>42685</v>
      </c>
      <c r="B273" s="4">
        <f>IFERROR(IF('排序（YTM）'!B272=1,日收益率!B273,""),"")</f>
        <v>9.1063262572577131E-5</v>
      </c>
      <c r="C273" s="4" t="str">
        <f>IFERROR(IF('排序（YTM）'!C272=1,日收益率!C273,""),"")</f>
        <v/>
      </c>
      <c r="D273" s="4" t="str">
        <f>IFERROR(IF('排序（YTM）'!D272=1,日收益率!D273,""),"")</f>
        <v/>
      </c>
      <c r="E273" s="4" t="str">
        <f>IFERROR(IF('排序（YTM）'!E272=1,日收益率!E273,""),"")</f>
        <v/>
      </c>
      <c r="F273" s="4" t="str">
        <f>IFERROR(IF('排序（YTM）'!F272=1,日收益率!F273,""),"")</f>
        <v/>
      </c>
      <c r="H273" s="9">
        <f t="shared" si="4"/>
        <v>1.1975294696455574</v>
      </c>
    </row>
    <row r="274" spans="1:8" x14ac:dyDescent="0.15">
      <c r="A274" s="1">
        <v>42688</v>
      </c>
      <c r="B274" s="4">
        <f>IFERROR(IF('排序（YTM）'!B273=1,日收益率!B274,""),"")</f>
        <v>-7.8650380583389357E-4</v>
      </c>
      <c r="C274" s="4" t="str">
        <f>IFERROR(IF('排序（YTM）'!C273=1,日收益率!C274,""),"")</f>
        <v/>
      </c>
      <c r="D274" s="4" t="str">
        <f>IFERROR(IF('排序（YTM）'!D273=1,日收益率!D274,""),"")</f>
        <v/>
      </c>
      <c r="E274" s="4" t="str">
        <f>IFERROR(IF('排序（YTM）'!E273=1,日收益率!E274,""),"")</f>
        <v/>
      </c>
      <c r="F274" s="4" t="str">
        <f>IFERROR(IF('排序（YTM）'!F273=1,日收益率!F274,""),"")</f>
        <v/>
      </c>
      <c r="H274" s="9">
        <f t="shared" si="4"/>
        <v>1.196587608160083</v>
      </c>
    </row>
    <row r="275" spans="1:8" x14ac:dyDescent="0.15">
      <c r="A275" s="1">
        <v>42689</v>
      </c>
      <c r="B275" s="4">
        <f>IFERROR(IF('排序（YTM）'!B274=1,日收益率!B275,""),"")</f>
        <v>-1.8370602809342218E-3</v>
      </c>
      <c r="C275" s="4" t="str">
        <f>IFERROR(IF('排序（YTM）'!C274=1,日收益率!C275,""),"")</f>
        <v/>
      </c>
      <c r="D275" s="4" t="str">
        <f>IFERROR(IF('排序（YTM）'!D274=1,日收益率!D275,""),"")</f>
        <v/>
      </c>
      <c r="E275" s="4" t="str">
        <f>IFERROR(IF('排序（YTM）'!E274=1,日收益率!E275,""),"")</f>
        <v/>
      </c>
      <c r="F275" s="4" t="str">
        <f>IFERROR(IF('排序（YTM）'!F274=1,日收益率!F275,""),"")</f>
        <v/>
      </c>
      <c r="H275" s="9">
        <f t="shared" si="4"/>
        <v>1.1943894045924741</v>
      </c>
    </row>
    <row r="276" spans="1:8" x14ac:dyDescent="0.15">
      <c r="A276" s="1">
        <v>42690</v>
      </c>
      <c r="B276" s="4">
        <f>IFERROR(IF('排序（YTM）'!B275=1,日收益率!B276,""),"")</f>
        <v>-8.7457346350949816E-4</v>
      </c>
      <c r="C276" s="4" t="str">
        <f>IFERROR(IF('排序（YTM）'!C275=1,日收益率!C276,""),"")</f>
        <v/>
      </c>
      <c r="D276" s="4" t="str">
        <f>IFERROR(IF('排序（YTM）'!D275=1,日收益率!D276,""),"")</f>
        <v/>
      </c>
      <c r="E276" s="4" t="str">
        <f>IFERROR(IF('排序（YTM）'!E275=1,日收益率!E276,""),"")</f>
        <v/>
      </c>
      <c r="F276" s="4" t="str">
        <f>IFERROR(IF('排序（YTM）'!F275=1,日收益率!F276,""),"")</f>
        <v/>
      </c>
      <c r="H276" s="9">
        <f t="shared" si="4"/>
        <v>1.1933448233141206</v>
      </c>
    </row>
    <row r="277" spans="1:8" x14ac:dyDescent="0.15">
      <c r="A277" s="1">
        <v>42691</v>
      </c>
      <c r="B277" s="4">
        <f>IFERROR(IF('排序（YTM）'!B276=1,日收益率!B277,""),"")</f>
        <v>-2.0353949487242895E-3</v>
      </c>
      <c r="C277" s="4" t="str">
        <f>IFERROR(IF('排序（YTM）'!C276=1,日收益率!C277,""),"")</f>
        <v/>
      </c>
      <c r="D277" s="4" t="str">
        <f>IFERROR(IF('排序（YTM）'!D276=1,日收益率!D277,""),"")</f>
        <v/>
      </c>
      <c r="E277" s="4" t="str">
        <f>IFERROR(IF('排序（YTM）'!E276=1,日收益率!E277,""),"")</f>
        <v/>
      </c>
      <c r="F277" s="4" t="str">
        <f>IFERROR(IF('排序（YTM）'!F276=1,日收益率!F277,""),"")</f>
        <v/>
      </c>
      <c r="H277" s="9">
        <f t="shared" si="4"/>
        <v>1.1909158952886607</v>
      </c>
    </row>
    <row r="278" spans="1:8" x14ac:dyDescent="0.15">
      <c r="A278" s="1">
        <v>42692</v>
      </c>
      <c r="B278" s="4">
        <f>IFERROR(IF('排序（YTM）'!B277=1,日收益率!B278,""),"")</f>
        <v>1.8842912477312623E-4</v>
      </c>
      <c r="C278" s="4" t="str">
        <f>IFERROR(IF('排序（YTM）'!C277=1,日收益率!C278,""),"")</f>
        <v/>
      </c>
      <c r="D278" s="4" t="str">
        <f>IFERROR(IF('排序（YTM）'!D277=1,日收益率!D278,""),"")</f>
        <v/>
      </c>
      <c r="E278" s="4" t="str">
        <f>IFERROR(IF('排序（YTM）'!E277=1,日收益率!E278,""),"")</f>
        <v/>
      </c>
      <c r="F278" s="4" t="str">
        <f>IFERROR(IF('排序（YTM）'!F277=1,日收益率!F278,""),"")</f>
        <v/>
      </c>
      <c r="H278" s="9">
        <f t="shared" si="4"/>
        <v>1.1911402985284885</v>
      </c>
    </row>
    <row r="279" spans="1:8" x14ac:dyDescent="0.15">
      <c r="A279" s="1">
        <v>42695</v>
      </c>
      <c r="B279" s="4">
        <f>IFERROR(IF('排序（YTM）'!B278=1,日收益率!B279,""),"")</f>
        <v>-8.8757278693873953E-4</v>
      </c>
      <c r="C279" s="4" t="str">
        <f>IFERROR(IF('排序（YTM）'!C278=1,日收益率!C279,""),"")</f>
        <v/>
      </c>
      <c r="D279" s="4" t="str">
        <f>IFERROR(IF('排序（YTM）'!D278=1,日收益率!D279,""),"")</f>
        <v/>
      </c>
      <c r="E279" s="4" t="str">
        <f>IFERROR(IF('排序（YTM）'!E278=1,日收益率!E279,""),"")</f>
        <v/>
      </c>
      <c r="F279" s="4" t="str">
        <f>IFERROR(IF('排序（YTM）'!F278=1,日收益率!F279,""),"")</f>
        <v/>
      </c>
      <c r="H279" s="9">
        <f t="shared" si="4"/>
        <v>1.1900830748140885</v>
      </c>
    </row>
    <row r="280" spans="1:8" x14ac:dyDescent="0.15">
      <c r="A280" s="1">
        <v>42696</v>
      </c>
      <c r="B280" s="4">
        <f>IFERROR(IF('排序（YTM）'!B279=1,日收益率!B280,""),"")</f>
        <v>-2.137909788174186E-3</v>
      </c>
      <c r="C280" s="4" t="str">
        <f>IFERROR(IF('排序（YTM）'!C279=1,日收益率!C280,""),"")</f>
        <v/>
      </c>
      <c r="D280" s="4" t="str">
        <f>IFERROR(IF('排序（YTM）'!D279=1,日收益率!D280,""),"")</f>
        <v/>
      </c>
      <c r="E280" s="4" t="str">
        <f>IFERROR(IF('排序（YTM）'!E279=1,日收益率!E280,""),"")</f>
        <v/>
      </c>
      <c r="F280" s="4" t="str">
        <f>IFERROR(IF('排序（YTM）'!F279=1,日收益率!F280,""),"")</f>
        <v/>
      </c>
      <c r="H280" s="9">
        <f t="shared" si="4"/>
        <v>1.187538784559703</v>
      </c>
    </row>
    <row r="281" spans="1:8" x14ac:dyDescent="0.15">
      <c r="A281" s="1">
        <v>42697</v>
      </c>
      <c r="B281" s="4">
        <f>IFERROR(IF('排序（YTM）'!B280=1,日收益率!B281,""),"")</f>
        <v>1.5489805206383434E-3</v>
      </c>
      <c r="C281" s="4" t="str">
        <f>IFERROR(IF('排序（YTM）'!C280=1,日收益率!C281,""),"")</f>
        <v/>
      </c>
      <c r="D281" s="4" t="str">
        <f>IFERROR(IF('排序（YTM）'!D280=1,日收益率!D281,""),"")</f>
        <v/>
      </c>
      <c r="E281" s="4" t="str">
        <f>IFERROR(IF('排序（YTM）'!E280=1,日收益率!E281,""),"")</f>
        <v/>
      </c>
      <c r="F281" s="4" t="str">
        <f>IFERROR(IF('排序（YTM）'!F280=1,日收益率!F281,""),"")</f>
        <v/>
      </c>
      <c r="H281" s="9">
        <f t="shared" si="4"/>
        <v>1.1893782590044886</v>
      </c>
    </row>
    <row r="282" spans="1:8" x14ac:dyDescent="0.15">
      <c r="A282" s="1">
        <v>42698</v>
      </c>
      <c r="B282" s="4">
        <f>IFERROR(IF('排序（YTM）'!B281=1,日收益率!B282,""),"")</f>
        <v>-1.0230845067793481E-4</v>
      </c>
      <c r="C282" s="4" t="str">
        <f>IFERROR(IF('排序（YTM）'!C281=1,日收益率!C282,""),"")</f>
        <v/>
      </c>
      <c r="D282" s="4" t="str">
        <f>IFERROR(IF('排序（YTM）'!D281=1,日收益率!D282,""),"")</f>
        <v/>
      </c>
      <c r="E282" s="4" t="str">
        <f>IFERROR(IF('排序（YTM）'!E281=1,日收益率!E282,""),"")</f>
        <v/>
      </c>
      <c r="F282" s="4" t="str">
        <f>IFERROR(IF('排序（YTM）'!F281=1,日收益率!F282,""),"")</f>
        <v/>
      </c>
      <c r="H282" s="9">
        <f t="shared" si="4"/>
        <v>1.1892565755575397</v>
      </c>
    </row>
    <row r="283" spans="1:8" x14ac:dyDescent="0.15">
      <c r="A283" s="1">
        <v>42699</v>
      </c>
      <c r="B283" s="4">
        <f>IFERROR(IF('排序（YTM）'!B282=1,日收益率!B283,""),"")</f>
        <v>8.6771758383830111E-4</v>
      </c>
      <c r="C283" s="4" t="str">
        <f>IFERROR(IF('排序（YTM）'!C282=1,日收益率!C283,""),"")</f>
        <v/>
      </c>
      <c r="D283" s="4" t="str">
        <f>IFERROR(IF('排序（YTM）'!D282=1,日收益率!D283,""),"")</f>
        <v/>
      </c>
      <c r="E283" s="4" t="str">
        <f>IFERROR(IF('排序（YTM）'!E282=1,日收益率!E283,""),"")</f>
        <v/>
      </c>
      <c r="F283" s="4" t="str">
        <f>IFERROR(IF('排序（YTM）'!F282=1,日收益率!F283,""),"")</f>
        <v/>
      </c>
      <c r="H283" s="9">
        <f t="shared" si="4"/>
        <v>1.1902885143998463</v>
      </c>
    </row>
    <row r="284" spans="1:8" x14ac:dyDescent="0.15">
      <c r="A284" s="1">
        <v>42702</v>
      </c>
      <c r="B284" s="4">
        <f>IFERROR(IF('排序（YTM）'!B283=1,日收益率!B284,""),"")</f>
        <v>8.5634398209233353E-4</v>
      </c>
      <c r="C284" s="4" t="str">
        <f>IFERROR(IF('排序（YTM）'!C283=1,日收益率!C284,""),"")</f>
        <v/>
      </c>
      <c r="D284" s="4" t="str">
        <f>IFERROR(IF('排序（YTM）'!D283=1,日收益率!D284,""),"")</f>
        <v/>
      </c>
      <c r="E284" s="4" t="str">
        <f>IFERROR(IF('排序（YTM）'!E283=1,日收益率!E284,""),"")</f>
        <v/>
      </c>
      <c r="F284" s="4" t="str">
        <f>IFERROR(IF('排序（YTM）'!F283=1,日收益率!F284,""),"")</f>
        <v/>
      </c>
      <c r="H284" s="9">
        <f t="shared" si="4"/>
        <v>1.1913078108061061</v>
      </c>
    </row>
    <row r="285" spans="1:8" x14ac:dyDescent="0.15">
      <c r="A285" s="1">
        <v>42703</v>
      </c>
      <c r="B285" s="4">
        <f>IFERROR(IF('排序（YTM）'!B284=1,日收益率!B285,""),"")</f>
        <v>-1.0705090024898389E-3</v>
      </c>
      <c r="C285" s="4" t="str">
        <f>IFERROR(IF('排序（YTM）'!C284=1,日收益率!C285,""),"")</f>
        <v/>
      </c>
      <c r="D285" s="4" t="str">
        <f>IFERROR(IF('排序（YTM）'!D284=1,日收益率!D285,""),"")</f>
        <v/>
      </c>
      <c r="E285" s="4" t="str">
        <f>IFERROR(IF('排序（YTM）'!E284=1,日收益率!E285,""),"")</f>
        <v/>
      </c>
      <c r="F285" s="4" t="str">
        <f>IFERROR(IF('排序（YTM）'!F284=1,日收益率!F285,""),"")</f>
        <v/>
      </c>
      <c r="H285" s="9">
        <f t="shared" si="4"/>
        <v>1.1900325050699017</v>
      </c>
    </row>
    <row r="286" spans="1:8" x14ac:dyDescent="0.15">
      <c r="A286" s="1">
        <v>42704</v>
      </c>
      <c r="B286" s="4">
        <f>IFERROR(IF('排序（YTM）'!B285=1,日收益率!B286,""),"")</f>
        <v>-7.808350154042687E-4</v>
      </c>
      <c r="C286" s="4" t="str">
        <f>IFERROR(IF('排序（YTM）'!C285=1,日收益率!C286,""),"")</f>
        <v/>
      </c>
      <c r="D286" s="4" t="str">
        <f>IFERROR(IF('排序（YTM）'!D285=1,日收益率!D286,""),"")</f>
        <v/>
      </c>
      <c r="E286" s="4" t="str">
        <f>IFERROR(IF('排序（YTM）'!E285=1,日收益率!E286,""),"")</f>
        <v/>
      </c>
      <c r="F286" s="4" t="str">
        <f>IFERROR(IF('排序（YTM）'!F285=1,日收益率!F286,""),"")</f>
        <v/>
      </c>
      <c r="H286" s="9">
        <f t="shared" si="4"/>
        <v>1.1891032860204738</v>
      </c>
    </row>
    <row r="287" spans="1:8" x14ac:dyDescent="0.15">
      <c r="A287" s="1">
        <v>42705</v>
      </c>
      <c r="B287" s="4">
        <f>IFERROR(IF('排序（YTM）'!B286=1,日收益率!B287,""),"")</f>
        <v>9.170020147464264E-5</v>
      </c>
      <c r="C287" s="4" t="str">
        <f>IFERROR(IF('排序（YTM）'!C286=1,日收益率!C287,""),"")</f>
        <v/>
      </c>
      <c r="D287" s="4" t="str">
        <f>IFERROR(IF('排序（YTM）'!D286=1,日收益率!D287,""),"")</f>
        <v/>
      </c>
      <c r="E287" s="4" t="str">
        <f>IFERROR(IF('排序（YTM）'!E286=1,日收益率!E287,""),"")</f>
        <v/>
      </c>
      <c r="F287" s="4" t="str">
        <f>IFERROR(IF('排序（YTM）'!F286=1,日收益率!F287,""),"")</f>
        <v/>
      </c>
      <c r="H287" s="9">
        <f t="shared" si="4"/>
        <v>1.1892123270313759</v>
      </c>
    </row>
    <row r="288" spans="1:8" x14ac:dyDescent="0.15">
      <c r="A288" s="1">
        <v>42706</v>
      </c>
      <c r="B288" s="4">
        <f>IFERROR(IF('排序（YTM）'!B287=1,日收益率!B288,""),"")</f>
        <v>-1.9932998547544933E-4</v>
      </c>
      <c r="C288" s="4" t="str">
        <f>IFERROR(IF('排序（YTM）'!C287=1,日收益率!C288,""),"")</f>
        <v/>
      </c>
      <c r="D288" s="4" t="str">
        <f>IFERROR(IF('排序（YTM）'!D287=1,日收益率!D288,""),"")</f>
        <v/>
      </c>
      <c r="E288" s="4" t="str">
        <f>IFERROR(IF('排序（YTM）'!E287=1,日收益率!E288,""),"")</f>
        <v/>
      </c>
      <c r="F288" s="4" t="str">
        <f>IFERROR(IF('排序（YTM）'!F287=1,日收益率!F288,""),"")</f>
        <v/>
      </c>
      <c r="H288" s="9">
        <f t="shared" si="4"/>
        <v>1.1889752813555015</v>
      </c>
    </row>
    <row r="289" spans="1:8" x14ac:dyDescent="0.15">
      <c r="A289" s="1">
        <v>42709</v>
      </c>
      <c r="B289" s="4">
        <f>IFERROR(IF('排序（YTM）'!B288=1,日收益率!B289,""),"")</f>
        <v>3.7215682156799268E-4</v>
      </c>
      <c r="C289" s="4" t="str">
        <f>IFERROR(IF('排序（YTM）'!C288=1,日收益率!C289,""),"")</f>
        <v/>
      </c>
      <c r="D289" s="4" t="str">
        <f>IFERROR(IF('排序（YTM）'!D288=1,日收益率!D289,""),"")</f>
        <v/>
      </c>
      <c r="E289" s="4" t="str">
        <f>IFERROR(IF('排序（YTM）'!E288=1,日收益率!E289,""),"")</f>
        <v/>
      </c>
      <c r="F289" s="4" t="str">
        <f>IFERROR(IF('排序（YTM）'!F288=1,日收益率!F289,""),"")</f>
        <v/>
      </c>
      <c r="H289" s="9">
        <f t="shared" si="4"/>
        <v>1.1894177666171337</v>
      </c>
    </row>
    <row r="290" spans="1:8" x14ac:dyDescent="0.15">
      <c r="A290" s="1">
        <v>42710</v>
      </c>
      <c r="B290" s="4">
        <f>IFERROR(IF('排序（YTM）'!B289=1,日收益率!B290,""),"")</f>
        <v>-6.8424807779432495E-4</v>
      </c>
      <c r="C290" s="4" t="str">
        <f>IFERROR(IF('排序（YTM）'!C289=1,日收益率!C290,""),"")</f>
        <v/>
      </c>
      <c r="D290" s="4" t="str">
        <f>IFERROR(IF('排序（YTM）'!D289=1,日收益率!D290,""),"")</f>
        <v/>
      </c>
      <c r="E290" s="4" t="str">
        <f>IFERROR(IF('排序（YTM）'!E289=1,日收益率!E290,""),"")</f>
        <v/>
      </c>
      <c r="F290" s="4" t="str">
        <f>IFERROR(IF('排序（YTM）'!F289=1,日收益率!F290,""),"")</f>
        <v/>
      </c>
      <c r="H290" s="9">
        <f t="shared" si="4"/>
        <v>1.1886039097966314</v>
      </c>
    </row>
    <row r="291" spans="1:8" x14ac:dyDescent="0.15">
      <c r="A291" s="1">
        <v>42711</v>
      </c>
      <c r="B291" s="4">
        <f>IFERROR(IF('排序（YTM）'!B290=1,日收益率!B291,""),"")</f>
        <v>-5.8765967856877488E-4</v>
      </c>
      <c r="C291" s="4" t="str">
        <f>IFERROR(IF('排序（YTM）'!C290=1,日收益率!C291,""),"")</f>
        <v/>
      </c>
      <c r="D291" s="4" t="str">
        <f>IFERROR(IF('排序（YTM）'!D290=1,日收益率!D291,""),"")</f>
        <v/>
      </c>
      <c r="E291" s="4" t="str">
        <f>IFERROR(IF('排序（YTM）'!E290=1,日收益率!E291,""),"")</f>
        <v/>
      </c>
      <c r="F291" s="4" t="str">
        <f>IFERROR(IF('排序（YTM）'!F290=1,日收益率!F291,""),"")</f>
        <v/>
      </c>
      <c r="H291" s="9">
        <f t="shared" si="4"/>
        <v>1.1879054152050548</v>
      </c>
    </row>
    <row r="292" spans="1:8" x14ac:dyDescent="0.15">
      <c r="A292" s="1">
        <v>42712</v>
      </c>
      <c r="B292" s="4">
        <f>IFERROR(IF('排序（YTM）'!B291=1,日收益率!B292,""),"")</f>
        <v>-1.9954928468235433E-4</v>
      </c>
      <c r="C292" s="4" t="str">
        <f>IFERROR(IF('排序（YTM）'!C291=1,日收益率!C292,""),"")</f>
        <v/>
      </c>
      <c r="D292" s="4" t="str">
        <f>IFERROR(IF('排序（YTM）'!D291=1,日收益率!D292,""),"")</f>
        <v/>
      </c>
      <c r="E292" s="4" t="str">
        <f>IFERROR(IF('排序（YTM）'!E291=1,日收益率!E292,""),"")</f>
        <v/>
      </c>
      <c r="F292" s="4" t="str">
        <f>IFERROR(IF('排序（YTM）'!F291=1,日收益率!F292,""),"")</f>
        <v/>
      </c>
      <c r="H292" s="9">
        <f t="shared" si="4"/>
        <v>1.1876683695291803</v>
      </c>
    </row>
    <row r="293" spans="1:8" x14ac:dyDescent="0.15">
      <c r="A293" s="1">
        <v>42713</v>
      </c>
      <c r="B293" s="4">
        <f>IFERROR(IF('排序（YTM）'!B292=1,日收益率!B293,""),"")</f>
        <v>4.8034446419631394E-4</v>
      </c>
      <c r="C293" s="4" t="str">
        <f>IFERROR(IF('排序（YTM）'!C292=1,日收益率!C293,""),"")</f>
        <v/>
      </c>
      <c r="D293" s="4" t="str">
        <f>IFERROR(IF('排序（YTM）'!D292=1,日收益率!D293,""),"")</f>
        <v/>
      </c>
      <c r="E293" s="4" t="str">
        <f>IFERROR(IF('排序（YTM）'!E292=1,日收益率!E293,""),"")</f>
        <v/>
      </c>
      <c r="F293" s="4" t="str">
        <f>IFERROR(IF('排序（YTM）'!F292=1,日收益率!F293,""),"")</f>
        <v/>
      </c>
      <c r="H293" s="9">
        <f t="shared" si="4"/>
        <v>1.1882388594557847</v>
      </c>
    </row>
    <row r="294" spans="1:8" x14ac:dyDescent="0.15">
      <c r="A294" s="1">
        <v>42716</v>
      </c>
      <c r="B294" s="4">
        <f>IFERROR(IF('排序（YTM）'!B293=1,日收益率!B294,""),"")</f>
        <v>-2.6373012548126518E-3</v>
      </c>
      <c r="C294" s="4" t="str">
        <f>IFERROR(IF('排序（YTM）'!C293=1,日收益率!C294,""),"")</f>
        <v/>
      </c>
      <c r="D294" s="4" t="str">
        <f>IFERROR(IF('排序（YTM）'!D293=1,日收益率!D294,""),"")</f>
        <v/>
      </c>
      <c r="E294" s="4" t="str">
        <f>IFERROR(IF('排序（YTM）'!E293=1,日收益率!E294,""),"")</f>
        <v/>
      </c>
      <c r="F294" s="4" t="str">
        <f>IFERROR(IF('排序（YTM）'!F293=1,日收益率!F294,""),"")</f>
        <v/>
      </c>
      <c r="H294" s="9">
        <f t="shared" si="4"/>
        <v>1.1851051156207248</v>
      </c>
    </row>
    <row r="295" spans="1:8" x14ac:dyDescent="0.15">
      <c r="A295" s="1">
        <v>42717</v>
      </c>
      <c r="B295" s="4">
        <f>IFERROR(IF('排序（YTM）'!B294=1,日收益率!B295,""),"")</f>
        <v>2.330909081210919E-3</v>
      </c>
      <c r="C295" s="4" t="str">
        <f>IFERROR(IF('排序（YTM）'!C294=1,日收益率!C295,""),"")</f>
        <v/>
      </c>
      <c r="D295" s="4" t="str">
        <f>IFERROR(IF('排序（YTM）'!D294=1,日收益率!D295,""),"")</f>
        <v/>
      </c>
      <c r="E295" s="4" t="str">
        <f>IFERROR(IF('排序（YTM）'!E294=1,日收益率!E295,""),"")</f>
        <v/>
      </c>
      <c r="F295" s="4" t="str">
        <f>IFERROR(IF('排序（YTM）'!F294=1,日收益率!F295,""),"")</f>
        <v/>
      </c>
      <c r="H295" s="9">
        <f t="shared" si="4"/>
        <v>1.1878674878969147</v>
      </c>
    </row>
    <row r="296" spans="1:8" x14ac:dyDescent="0.15">
      <c r="A296" s="1">
        <v>42718</v>
      </c>
      <c r="B296" s="4">
        <f>IFERROR(IF('排序（YTM）'!B295=1,日收益率!B296,""),"")</f>
        <v>3.296659438317473E-3</v>
      </c>
      <c r="C296" s="4" t="str">
        <f>IFERROR(IF('排序（YTM）'!C295=1,日收益率!C296,""),"")</f>
        <v/>
      </c>
      <c r="D296" s="4" t="str">
        <f>IFERROR(IF('排序（YTM）'!D295=1,日收益率!D296,""),"")</f>
        <v/>
      </c>
      <c r="E296" s="4" t="str">
        <f>IFERROR(IF('排序（YTM）'!E295=1,日收益率!E296,""),"")</f>
        <v/>
      </c>
      <c r="F296" s="4" t="str">
        <f>IFERROR(IF('排序（YTM）'!F295=1,日收益率!F296,""),"")</f>
        <v/>
      </c>
      <c r="H296" s="9">
        <f t="shared" si="4"/>
        <v>1.1917834824623605</v>
      </c>
    </row>
    <row r="297" spans="1:8" x14ac:dyDescent="0.15">
      <c r="A297" s="1">
        <v>42719</v>
      </c>
      <c r="B297" s="4">
        <f>IFERROR(IF('排序（YTM）'!B296=1,日收益率!B297,""),"")</f>
        <v>-4.5548088704076006E-3</v>
      </c>
      <c r="C297" s="4" t="str">
        <f>IFERROR(IF('排序（YTM）'!C296=1,日收益率!C297,""),"")</f>
        <v/>
      </c>
      <c r="D297" s="4" t="str">
        <f>IFERROR(IF('排序（YTM）'!D296=1,日收益率!D297,""),"")</f>
        <v/>
      </c>
      <c r="E297" s="4" t="str">
        <f>IFERROR(IF('排序（YTM）'!E296=1,日收益率!E297,""),"")</f>
        <v/>
      </c>
      <c r="F297" s="4" t="str">
        <f>IFERROR(IF('排序（YTM）'!F296=1,日收益率!F297,""),"")</f>
        <v/>
      </c>
      <c r="H297" s="9">
        <f t="shared" si="4"/>
        <v>1.1863551364848357</v>
      </c>
    </row>
    <row r="298" spans="1:8" x14ac:dyDescent="0.15">
      <c r="A298" s="1">
        <v>42720</v>
      </c>
      <c r="B298" s="4">
        <f>IFERROR(IF('排序（YTM）'!B297=1,日收益率!B298,""),"")</f>
        <v>3.1063802012221142E-3</v>
      </c>
      <c r="C298" s="4" t="str">
        <f>IFERROR(IF('排序（YTM）'!C297=1,日收益率!C298,""),"")</f>
        <v/>
      </c>
      <c r="D298" s="4" t="str">
        <f>IFERROR(IF('排序（YTM）'!D297=1,日收益率!D298,""),"")</f>
        <v/>
      </c>
      <c r="E298" s="4" t="str">
        <f>IFERROR(IF('排序（YTM）'!E297=1,日收益率!E298,""),"")</f>
        <v/>
      </c>
      <c r="F298" s="4" t="str">
        <f>IFERROR(IF('排序（YTM）'!F297=1,日收益率!F298,""),"")</f>
        <v/>
      </c>
      <c r="H298" s="9">
        <f t="shared" si="4"/>
        <v>1.1900404065924304</v>
      </c>
    </row>
    <row r="299" spans="1:8" x14ac:dyDescent="0.15">
      <c r="A299" s="1">
        <v>42723</v>
      </c>
      <c r="B299" s="4">
        <f>IFERROR(IF('排序（YTM）'!B298=1,日收益率!B299,""),"")</f>
        <v>-2.0981481850357309E-4</v>
      </c>
      <c r="C299" s="4" t="str">
        <f>IFERROR(IF('排序（YTM）'!C298=1,日收益率!C299,""),"")</f>
        <v/>
      </c>
      <c r="D299" s="4" t="str">
        <f>IFERROR(IF('排序（YTM）'!D298=1,日收益率!D299,""),"")</f>
        <v/>
      </c>
      <c r="E299" s="4" t="str">
        <f>IFERROR(IF('排序（YTM）'!E298=1,日收益率!E299,""),"")</f>
        <v/>
      </c>
      <c r="F299" s="4" t="str">
        <f>IFERROR(IF('排序（YTM）'!F298=1,日收益率!F299,""),"")</f>
        <v/>
      </c>
      <c r="H299" s="9">
        <f t="shared" si="4"/>
        <v>1.1897907184805092</v>
      </c>
    </row>
    <row r="300" spans="1:8" x14ac:dyDescent="0.15">
      <c r="A300" s="1">
        <v>42724</v>
      </c>
      <c r="B300" s="4" t="str">
        <f>IFERROR(IF('排序（YTM）'!B299=1,日收益率!B300,""),"")</f>
        <v/>
      </c>
      <c r="C300" s="4" t="str">
        <f>IFERROR(IF('排序（YTM）'!C299=1,日收益率!C300,""),"")</f>
        <v/>
      </c>
      <c r="D300" s="4" t="str">
        <f>IFERROR(IF('排序（YTM）'!D299=1,日收益率!D300,""),"")</f>
        <v/>
      </c>
      <c r="E300" s="4">
        <f>IFERROR(IF('排序（YTM）'!E299=1,日收益率!E300,""),"")</f>
        <v>-7.7377820422164234E-6</v>
      </c>
      <c r="F300" s="4" t="str">
        <f>IFERROR(IF('排序（YTM）'!F299=1,日收益率!F300,""),"")</f>
        <v/>
      </c>
      <c r="H300" s="9">
        <f t="shared" si="4"/>
        <v>1.1897815121392536</v>
      </c>
    </row>
    <row r="301" spans="1:8" x14ac:dyDescent="0.15">
      <c r="A301" s="1">
        <v>42725</v>
      </c>
      <c r="B301" s="4" t="str">
        <f>IFERROR(IF('排序（YTM）'!B300=1,日收益率!B301,""),"")</f>
        <v/>
      </c>
      <c r="C301" s="4" t="str">
        <f>IFERROR(IF('排序（YTM）'!C300=1,日收益率!C301,""),"")</f>
        <v/>
      </c>
      <c r="D301" s="4" t="str">
        <f>IFERROR(IF('排序（YTM）'!D300=1,日收益率!D301,""),"")</f>
        <v/>
      </c>
      <c r="E301" s="4">
        <f>IFERROR(IF('排序（YTM）'!E300=1,日收益率!E301,""),"")</f>
        <v>1.4985620510439279E-3</v>
      </c>
      <c r="F301" s="4" t="str">
        <f>IFERROR(IF('排序（YTM）'!F300=1,日收益率!F301,""),"")</f>
        <v/>
      </c>
      <c r="H301" s="9">
        <f t="shared" si="4"/>
        <v>1.1915644735623792</v>
      </c>
    </row>
    <row r="302" spans="1:8" x14ac:dyDescent="0.15">
      <c r="A302" s="1">
        <v>42726</v>
      </c>
      <c r="B302" s="4">
        <f>IFERROR(IF('排序（YTM）'!B301=1,日收益率!B302,""),"")</f>
        <v>3.8742592937048848E-3</v>
      </c>
      <c r="C302" s="4" t="str">
        <f>IFERROR(IF('排序（YTM）'!C301=1,日收益率!C302,""),"")</f>
        <v/>
      </c>
      <c r="D302" s="4" t="str">
        <f>IFERROR(IF('排序（YTM）'!D301=1,日收益率!D302,""),"")</f>
        <v/>
      </c>
      <c r="E302" s="4" t="str">
        <f>IFERROR(IF('排序（YTM）'!E301=1,日收益率!E302,""),"")</f>
        <v/>
      </c>
      <c r="F302" s="4" t="str">
        <f>IFERROR(IF('排序（YTM）'!F301=1,日收益率!F302,""),"")</f>
        <v/>
      </c>
      <c r="H302" s="9">
        <f t="shared" si="4"/>
        <v>1.1961809032981268</v>
      </c>
    </row>
    <row r="303" spans="1:8" x14ac:dyDescent="0.15">
      <c r="A303" s="1">
        <v>42727</v>
      </c>
      <c r="B303" s="4">
        <f>IFERROR(IF('排序（YTM）'!B302=1,日收益率!B303,""),"")</f>
        <v>2.6999269431533524E-3</v>
      </c>
      <c r="C303" s="4" t="str">
        <f>IFERROR(IF('排序（YTM）'!C302=1,日收益率!C303,""),"")</f>
        <v/>
      </c>
      <c r="D303" s="4" t="str">
        <f>IFERROR(IF('排序（YTM）'!D302=1,日收益率!D303,""),"")</f>
        <v/>
      </c>
      <c r="E303" s="4" t="str">
        <f>IFERROR(IF('排序（YTM）'!E302=1,日收益率!E303,""),"")</f>
        <v/>
      </c>
      <c r="F303" s="4" t="str">
        <f>IFERROR(IF('排序（YTM）'!F302=1,日收益率!F303,""),"")</f>
        <v/>
      </c>
      <c r="H303" s="9">
        <f t="shared" si="4"/>
        <v>1.1994105043478269</v>
      </c>
    </row>
    <row r="304" spans="1:8" x14ac:dyDescent="0.15">
      <c r="A304" s="1">
        <v>42730</v>
      </c>
      <c r="B304" s="4">
        <f>IFERROR(IF('排序（YTM）'!B303=1,日收益率!B304,""),"")</f>
        <v>-4.9761356676736312E-4</v>
      </c>
      <c r="C304" s="4" t="str">
        <f>IFERROR(IF('排序（YTM）'!C303=1,日收益率!C304,""),"")</f>
        <v/>
      </c>
      <c r="D304" s="4" t="str">
        <f>IFERROR(IF('排序（YTM）'!D303=1,日收益率!D304,""),"")</f>
        <v/>
      </c>
      <c r="E304" s="4" t="str">
        <f>IFERROR(IF('排序（YTM）'!E303=1,日收益率!E304,""),"")</f>
        <v/>
      </c>
      <c r="F304" s="4" t="str">
        <f>IFERROR(IF('排序（YTM）'!F303=1,日收益率!F304,""),"")</f>
        <v/>
      </c>
      <c r="H304" s="9">
        <f t="shared" si="4"/>
        <v>1.1988136614087401</v>
      </c>
    </row>
    <row r="305" spans="1:8" x14ac:dyDescent="0.15">
      <c r="A305" s="1">
        <v>42731</v>
      </c>
      <c r="B305" s="4">
        <f>IFERROR(IF('排序（YTM）'!B304=1,日收益率!B305,""),"")</f>
        <v>9.1120504886799125E-5</v>
      </c>
      <c r="C305" s="4" t="str">
        <f>IFERROR(IF('排序（YTM）'!C304=1,日收益率!C305,""),"")</f>
        <v/>
      </c>
      <c r="D305" s="4" t="str">
        <f>IFERROR(IF('排序（YTM）'!D304=1,日收益率!D305,""),"")</f>
        <v/>
      </c>
      <c r="E305" s="4" t="str">
        <f>IFERROR(IF('排序（YTM）'!E304=1,日收益率!E305,""),"")</f>
        <v/>
      </c>
      <c r="F305" s="4" t="str">
        <f>IFERROR(IF('排序（YTM）'!F304=1,日收益率!F305,""),"")</f>
        <v/>
      </c>
      <c r="H305" s="9">
        <f t="shared" si="4"/>
        <v>1.198922897914833</v>
      </c>
    </row>
    <row r="306" spans="1:8" x14ac:dyDescent="0.15">
      <c r="A306" s="1">
        <v>42732</v>
      </c>
      <c r="B306" s="4">
        <f>IFERROR(IF('排序（YTM）'!B305=1,日收益率!B306,""),"")</f>
        <v>-1.4511929096220344E-3</v>
      </c>
      <c r="C306" s="4" t="str">
        <f>IFERROR(IF('排序（YTM）'!C305=1,日收益率!C306,""),"")</f>
        <v/>
      </c>
      <c r="D306" s="4" t="str">
        <f>IFERROR(IF('排序（YTM）'!D305=1,日收益率!D306,""),"")</f>
        <v/>
      </c>
      <c r="E306" s="4" t="str">
        <f>IFERROR(IF('排序（YTM）'!E305=1,日收益率!E306,""),"")</f>
        <v/>
      </c>
      <c r="F306" s="4" t="str">
        <f>IFERROR(IF('排序（YTM）'!F305=1,日收益率!F306,""),"")</f>
        <v/>
      </c>
      <c r="H306" s="9">
        <f t="shared" si="4"/>
        <v>1.1971830295061954</v>
      </c>
    </row>
    <row r="307" spans="1:8" x14ac:dyDescent="0.15">
      <c r="A307" s="1">
        <v>42733</v>
      </c>
      <c r="B307" s="4">
        <f>IFERROR(IF('排序（YTM）'!B306=1,日收益率!B307,""),"")</f>
        <v>5.7391541227369558E-4</v>
      </c>
      <c r="C307" s="4" t="str">
        <f>IFERROR(IF('排序（YTM）'!C306=1,日收益率!C307,""),"")</f>
        <v/>
      </c>
      <c r="D307" s="4" t="str">
        <f>IFERROR(IF('排序（YTM）'!D306=1,日收益率!D307,""),"")</f>
        <v/>
      </c>
      <c r="E307" s="4" t="str">
        <f>IFERROR(IF('排序（YTM）'!E306=1,日收益率!E307,""),"")</f>
        <v/>
      </c>
      <c r="F307" s="4" t="str">
        <f>IFERROR(IF('排序（YTM）'!F306=1,日收益率!F307,""),"")</f>
        <v/>
      </c>
      <c r="H307" s="9">
        <f t="shared" si="4"/>
        <v>1.1978701112981416</v>
      </c>
    </row>
    <row r="308" spans="1:8" x14ac:dyDescent="0.15">
      <c r="A308" s="1">
        <v>42734</v>
      </c>
      <c r="B308" s="4">
        <f>IFERROR(IF('排序（YTM）'!B307=1,日收益率!B308,""),"")</f>
        <v>2.9855559358904493E-3</v>
      </c>
      <c r="C308" s="4" t="str">
        <f>IFERROR(IF('排序（YTM）'!C307=1,日收益率!C308,""),"")</f>
        <v/>
      </c>
      <c r="D308" s="4" t="str">
        <f>IFERROR(IF('排序（YTM）'!D307=1,日收益率!D308,""),"")</f>
        <v/>
      </c>
      <c r="E308" s="4" t="str">
        <f>IFERROR(IF('排序（YTM）'!E307=1,日收益率!E308,""),"")</f>
        <v/>
      </c>
      <c r="F308" s="4" t="str">
        <f>IFERROR(IF('排序（YTM）'!F307=1,日收益率!F308,""),"")</f>
        <v/>
      </c>
      <c r="H308" s="9">
        <f t="shared" si="4"/>
        <v>1.2014464195193535</v>
      </c>
    </row>
    <row r="309" spans="1:8" x14ac:dyDescent="0.15">
      <c r="A309" s="1">
        <v>42738</v>
      </c>
      <c r="B309" s="4">
        <f>IFERROR(IF('排序（YTM）'!B308=1,日收益率!B309,""),"")</f>
        <v>1.3255993527490073E-3</v>
      </c>
      <c r="C309" s="4" t="str">
        <f>IFERROR(IF('排序（YTM）'!C308=1,日收益率!C309,""),"")</f>
        <v/>
      </c>
      <c r="D309" s="4" t="str">
        <f>IFERROR(IF('排序（YTM）'!D308=1,日收益率!D309,""),"")</f>
        <v/>
      </c>
      <c r="E309" s="4" t="str">
        <f>IFERROR(IF('排序（YTM）'!E308=1,日收益率!E309,""),"")</f>
        <v/>
      </c>
      <c r="F309" s="4" t="str">
        <f>IFERROR(IF('排序（YTM）'!F308=1,日收益率!F309,""),"")</f>
        <v/>
      </c>
      <c r="H309" s="9">
        <f t="shared" si="4"/>
        <v>1.2030390561154309</v>
      </c>
    </row>
    <row r="310" spans="1:8" x14ac:dyDescent="0.15">
      <c r="A310" s="1">
        <v>42739</v>
      </c>
      <c r="B310" s="4">
        <f>IFERROR(IF('排序（YTM）'!B309=1,日收益率!B310,""),"")</f>
        <v>1.2435715902452404E-3</v>
      </c>
      <c r="C310" s="4" t="str">
        <f>IFERROR(IF('排序（YTM）'!C309=1,日收益率!C310,""),"")</f>
        <v/>
      </c>
      <c r="D310" s="4" t="str">
        <f>IFERROR(IF('排序（YTM）'!D309=1,日收益率!D310,""),"")</f>
        <v/>
      </c>
      <c r="E310" s="4" t="str">
        <f>IFERROR(IF('排序（YTM）'!E309=1,日收益率!E310,""),"")</f>
        <v/>
      </c>
      <c r="F310" s="4" t="str">
        <f>IFERROR(IF('排序（YTM）'!F309=1,日收益率!F310,""),"")</f>
        <v/>
      </c>
      <c r="H310" s="9">
        <f t="shared" si="4"/>
        <v>1.2045351213075715</v>
      </c>
    </row>
    <row r="311" spans="1:8" x14ac:dyDescent="0.15">
      <c r="A311" s="1">
        <v>42740</v>
      </c>
      <c r="B311" s="4">
        <f>IFERROR(IF('排序（YTM）'!B310=1,日收益率!B311,""),"")</f>
        <v>2.5852562847223926E-3</v>
      </c>
      <c r="C311" s="4" t="str">
        <f>IFERROR(IF('排序（YTM）'!C310=1,日收益率!C311,""),"")</f>
        <v/>
      </c>
      <c r="D311" s="4" t="str">
        <f>IFERROR(IF('排序（YTM）'!D310=1,日收益率!D311,""),"")</f>
        <v/>
      </c>
      <c r="E311" s="4" t="str">
        <f>IFERROR(IF('排序（YTM）'!E310=1,日收益率!E311,""),"")</f>
        <v/>
      </c>
      <c r="F311" s="4" t="str">
        <f>IFERROR(IF('排序（YTM）'!F310=1,日收益率!F311,""),"")</f>
        <v/>
      </c>
      <c r="H311" s="9">
        <f t="shared" si="4"/>
        <v>1.2076491533001008</v>
      </c>
    </row>
    <row r="312" spans="1:8" x14ac:dyDescent="0.15">
      <c r="A312" s="1">
        <v>42741</v>
      </c>
      <c r="B312" s="4">
        <f>IFERROR(IF('排序（YTM）'!B311=1,日收益率!B312,""),"")</f>
        <v>1.334521905561159E-3</v>
      </c>
      <c r="C312" s="4" t="str">
        <f>IFERROR(IF('排序（YTM）'!C311=1,日收益率!C312,""),"")</f>
        <v/>
      </c>
      <c r="D312" s="4" t="str">
        <f>IFERROR(IF('排序（YTM）'!D311=1,日收益率!D312,""),"")</f>
        <v/>
      </c>
      <c r="E312" s="4" t="str">
        <f>IFERROR(IF('排序（YTM）'!E311=1,日收益率!E312,""),"")</f>
        <v/>
      </c>
      <c r="F312" s="4" t="str">
        <f>IFERROR(IF('排序（YTM）'!F311=1,日收益率!F312,""),"")</f>
        <v/>
      </c>
      <c r="H312" s="9">
        <f t="shared" si="4"/>
        <v>1.2092607875494121</v>
      </c>
    </row>
    <row r="313" spans="1:8" x14ac:dyDescent="0.15">
      <c r="A313" s="1">
        <v>42744</v>
      </c>
      <c r="B313" s="4">
        <f>IFERROR(IF('排序（YTM）'!B312=1,日收益率!B313,""),"")</f>
        <v>7.4884988701784394E-4</v>
      </c>
      <c r="C313" s="4" t="str">
        <f>IFERROR(IF('排序（YTM）'!C312=1,日收益率!C313,""),"")</f>
        <v/>
      </c>
      <c r="D313" s="4" t="str">
        <f>IFERROR(IF('排序（YTM）'!D312=1,日收益率!D313,""),"")</f>
        <v/>
      </c>
      <c r="E313" s="4" t="str">
        <f>IFERROR(IF('排序（YTM）'!E312=1,日收益率!E313,""),"")</f>
        <v/>
      </c>
      <c r="F313" s="4" t="str">
        <f>IFERROR(IF('排序（YTM）'!F312=1,日收益率!F313,""),"")</f>
        <v/>
      </c>
      <c r="H313" s="9">
        <f t="shared" ref="H313:H327" si="5">IFERROR(H312*(1+AVERAGE(B313:F313)),H312)</f>
        <v>1.2101663423535436</v>
      </c>
    </row>
    <row r="314" spans="1:8" x14ac:dyDescent="0.15">
      <c r="A314" s="1">
        <v>42745</v>
      </c>
      <c r="B314" s="4">
        <f>IFERROR(IF('排序（YTM）'!B313=1,日收益率!B314,""),"")</f>
        <v>2.8126267317296616E-4</v>
      </c>
      <c r="C314" s="4" t="str">
        <f>IFERROR(IF('排序（YTM）'!C313=1,日收益率!C314,""),"")</f>
        <v/>
      </c>
      <c r="D314" s="4" t="str">
        <f>IFERROR(IF('排序（YTM）'!D313=1,日收益率!D314,""),"")</f>
        <v/>
      </c>
      <c r="E314" s="4" t="str">
        <f>IFERROR(IF('排序（YTM）'!E313=1,日收益率!E314,""),"")</f>
        <v/>
      </c>
      <c r="F314" s="4" t="str">
        <f>IFERROR(IF('排序（YTM）'!F313=1,日收益率!F314,""),"")</f>
        <v/>
      </c>
      <c r="H314" s="9">
        <f t="shared" si="5"/>
        <v>1.2105067169739778</v>
      </c>
    </row>
    <row r="315" spans="1:8" x14ac:dyDescent="0.15">
      <c r="A315" s="1">
        <v>42746</v>
      </c>
      <c r="B315" s="4">
        <f>IFERROR(IF('排序（YTM）'!B314=1,日收益率!B315,""),"")</f>
        <v>1.9996730423408327E-3</v>
      </c>
      <c r="C315" s="4" t="str">
        <f>IFERROR(IF('排序（YTM）'!C314=1,日收益率!C315,""),"")</f>
        <v/>
      </c>
      <c r="D315" s="4" t="str">
        <f>IFERROR(IF('排序（YTM）'!D314=1,日收益率!D315,""),"")</f>
        <v/>
      </c>
      <c r="E315" s="4" t="str">
        <f>IFERROR(IF('排序（YTM）'!E314=1,日收益率!E315,""),"")</f>
        <v/>
      </c>
      <c r="F315" s="4" t="str">
        <f>IFERROR(IF('排序（YTM）'!F314=1,日收益率!F315,""),"")</f>
        <v/>
      </c>
      <c r="H315" s="9">
        <f t="shared" si="5"/>
        <v>1.2129273346234832</v>
      </c>
    </row>
    <row r="316" spans="1:8" x14ac:dyDescent="0.15">
      <c r="A316" s="1">
        <v>42747</v>
      </c>
      <c r="B316" s="4">
        <f>IFERROR(IF('排序（YTM）'!B315=1,日收益率!B316,""),"")</f>
        <v>9.4759017116663458E-4</v>
      </c>
      <c r="C316" s="4" t="str">
        <f>IFERROR(IF('排序（YTM）'!C315=1,日收益率!C316,""),"")</f>
        <v/>
      </c>
      <c r="D316" s="4" t="str">
        <f>IFERROR(IF('排序（YTM）'!D315=1,日收益率!D316,""),"")</f>
        <v/>
      </c>
      <c r="E316" s="4" t="str">
        <f>IFERROR(IF('排序（YTM）'!E315=1,日收益率!E316,""),"")</f>
        <v/>
      </c>
      <c r="F316" s="4" t="str">
        <f>IFERROR(IF('排序（YTM）'!F315=1,日收益率!F316,""),"")</f>
        <v/>
      </c>
      <c r="H316" s="9">
        <f t="shared" si="5"/>
        <v>1.2140766926441118</v>
      </c>
    </row>
    <row r="317" spans="1:8" x14ac:dyDescent="0.15">
      <c r="A317" s="1">
        <v>42748</v>
      </c>
      <c r="B317" s="4">
        <f>IFERROR(IF('排序（YTM）'!B316=1,日收益率!B317,""),"")</f>
        <v>-9.5712497392030915E-4</v>
      </c>
      <c r="C317" s="4" t="str">
        <f>IFERROR(IF('排序（YTM）'!C316=1,日收益率!C317,""),"")</f>
        <v/>
      </c>
      <c r="D317" s="4" t="str">
        <f>IFERROR(IF('排序（YTM）'!D316=1,日收益率!D317,""),"")</f>
        <v/>
      </c>
      <c r="E317" s="4" t="str">
        <f>IFERROR(IF('排序（YTM）'!E316=1,日收益率!E317,""),"")</f>
        <v/>
      </c>
      <c r="F317" s="4" t="str">
        <f>IFERROR(IF('排序（YTM）'!F316=1,日收益率!F317,""),"")</f>
        <v/>
      </c>
      <c r="H317" s="9">
        <f t="shared" si="5"/>
        <v>1.2129146695213275</v>
      </c>
    </row>
    <row r="318" spans="1:8" x14ac:dyDescent="0.15">
      <c r="A318" s="1">
        <v>42751</v>
      </c>
      <c r="B318" s="4">
        <f>IFERROR(IF('排序（YTM）'!B317=1,日收益率!B318,""),"")</f>
        <v>7.9619289273802352E-5</v>
      </c>
      <c r="C318" s="4" t="str">
        <f>IFERROR(IF('排序（YTM）'!C317=1,日收益率!C318,""),"")</f>
        <v/>
      </c>
      <c r="D318" s="4" t="str">
        <f>IFERROR(IF('排序（YTM）'!D317=1,日收益率!D318,""),"")</f>
        <v/>
      </c>
      <c r="E318" s="4" t="str">
        <f>IFERROR(IF('排序（YTM）'!E317=1,日收益率!E318,""),"")</f>
        <v/>
      </c>
      <c r="F318" s="4" t="str">
        <f>IFERROR(IF('排序（YTM）'!F317=1,日收益率!F318,""),"")</f>
        <v/>
      </c>
      <c r="H318" s="9">
        <f t="shared" si="5"/>
        <v>1.2130112409252647</v>
      </c>
    </row>
    <row r="319" spans="1:8" x14ac:dyDescent="0.15">
      <c r="A319" s="1">
        <v>42752</v>
      </c>
      <c r="B319" s="4">
        <f>IFERROR(IF('排序（YTM）'!B318=1,日收益率!B319,""),"")</f>
        <v>1.0427991391361857E-3</v>
      </c>
      <c r="C319" s="4" t="str">
        <f>IFERROR(IF('排序（YTM）'!C318=1,日收益率!C319,""),"")</f>
        <v/>
      </c>
      <c r="D319" s="4" t="str">
        <f>IFERROR(IF('排序（YTM）'!D318=1,日收益率!D319,""),"")</f>
        <v/>
      </c>
      <c r="E319" s="4" t="str">
        <f>IFERROR(IF('排序（YTM）'!E318=1,日收益率!E319,""),"")</f>
        <v/>
      </c>
      <c r="F319" s="4" t="str">
        <f>IFERROR(IF('排序（YTM）'!F318=1,日收益率!F319,""),"")</f>
        <v/>
      </c>
      <c r="H319" s="9">
        <f t="shared" si="5"/>
        <v>1.214276168003064</v>
      </c>
    </row>
    <row r="320" spans="1:8" x14ac:dyDescent="0.15">
      <c r="A320" s="1">
        <v>42753</v>
      </c>
      <c r="B320" s="4">
        <f>IFERROR(IF('排序（YTM）'!B319=1,日收益率!B320,""),"")</f>
        <v>1.5175891714014345E-3</v>
      </c>
      <c r="C320" s="4" t="str">
        <f>IFERROR(IF('排序（YTM）'!C319=1,日收益率!C320,""),"")</f>
        <v/>
      </c>
      <c r="D320" s="4" t="str">
        <f>IFERROR(IF('排序（YTM）'!D319=1,日收益率!D320,""),"")</f>
        <v/>
      </c>
      <c r="E320" s="4" t="str">
        <f>IFERROR(IF('排序（YTM）'!E319=1,日收益率!E320,""),"")</f>
        <v/>
      </c>
      <c r="F320" s="4" t="str">
        <f>IFERROR(IF('排序（YTM）'!F319=1,日收益率!F320,""),"")</f>
        <v/>
      </c>
      <c r="H320" s="9">
        <f t="shared" si="5"/>
        <v>1.2161189403667163</v>
      </c>
    </row>
    <row r="321" spans="1:8" x14ac:dyDescent="0.15">
      <c r="A321" s="1">
        <v>42754</v>
      </c>
      <c r="B321" s="4" t="str">
        <f>IFERROR(IF('排序（YTM）'!B320=1,日收益率!B321,""),"")</f>
        <v/>
      </c>
      <c r="C321" s="4" t="str">
        <f>IFERROR(IF('排序（YTM）'!C320=1,日收益率!C321,""),"")</f>
        <v/>
      </c>
      <c r="D321" s="4" t="str">
        <f>IFERROR(IF('排序（YTM）'!D320=1,日收益率!D321,""),"")</f>
        <v/>
      </c>
      <c r="E321" s="4" t="str">
        <f>IFERROR(IF('排序（YTM）'!E320=1,日收益率!E321,""),"")</f>
        <v/>
      </c>
      <c r="F321" s="4">
        <f>IFERROR(IF('排序（YTM）'!F320=1,日收益率!F321,""),"")</f>
        <v>-1.0555209150164835E-5</v>
      </c>
      <c r="H321" s="9">
        <f t="shared" si="5"/>
        <v>1.2161061039769492</v>
      </c>
    </row>
    <row r="322" spans="1:8" x14ac:dyDescent="0.15">
      <c r="A322" s="1">
        <v>42755</v>
      </c>
      <c r="B322" s="4" t="str">
        <f>IFERROR(IF('排序（YTM）'!B321=1,日收益率!B322,""),"")</f>
        <v/>
      </c>
      <c r="C322" s="4" t="str">
        <f>IFERROR(IF('排序（YTM）'!C321=1,日收益率!C322,""),"")</f>
        <v/>
      </c>
      <c r="D322" s="4" t="str">
        <f>IFERROR(IF('排序（YTM）'!D321=1,日收益率!D322,""),"")</f>
        <v/>
      </c>
      <c r="E322" s="4" t="str">
        <f>IFERROR(IF('排序（YTM）'!E321=1,日收益率!E322,""),"")</f>
        <v/>
      </c>
      <c r="F322" s="4">
        <f>IFERROR(IF('排序（YTM）'!F321=1,日收益率!F322,""),"")</f>
        <v>3.6531707024467508E-4</v>
      </c>
      <c r="H322" s="9">
        <f t="shared" si="5"/>
        <v>1.2165503682959606</v>
      </c>
    </row>
    <row r="323" spans="1:8" x14ac:dyDescent="0.15">
      <c r="A323" s="1">
        <v>42758</v>
      </c>
      <c r="B323" s="4" t="str">
        <f>IFERROR(IF('排序（YTM）'!B322=1,日收益率!B323,""),"")</f>
        <v/>
      </c>
      <c r="C323" s="4" t="str">
        <f>IFERROR(IF('排序（YTM）'!C322=1,日收益率!C323,""),"")</f>
        <v/>
      </c>
      <c r="D323" s="4" t="str">
        <f>IFERROR(IF('排序（YTM）'!D322=1,日收益率!D323,""),"")</f>
        <v/>
      </c>
      <c r="E323" s="4" t="str">
        <f>IFERROR(IF('排序（YTM）'!E322=1,日收益率!E323,""),"")</f>
        <v/>
      </c>
      <c r="F323" s="4">
        <f>IFERROR(IF('排序（YTM）'!F322=1,日收益率!F323,""),"")</f>
        <v>-1.055223799165983E-2</v>
      </c>
      <c r="H323" s="9">
        <f t="shared" si="5"/>
        <v>1.2037130392808602</v>
      </c>
    </row>
    <row r="324" spans="1:8" x14ac:dyDescent="0.15">
      <c r="A324" s="1">
        <v>42759</v>
      </c>
      <c r="B324" s="4">
        <f>IFERROR(IF('排序（YTM）'!B323=1,日收益率!B324,""),"")</f>
        <v>1.9887956275110863E-3</v>
      </c>
      <c r="C324" s="4" t="str">
        <f>IFERROR(IF('排序（YTM）'!C323=1,日收益率!C324,""),"")</f>
        <v/>
      </c>
      <c r="D324" s="4" t="str">
        <f>IFERROR(IF('排序（YTM）'!D323=1,日收益率!D324,""),"")</f>
        <v/>
      </c>
      <c r="E324" s="4" t="str">
        <f>IFERROR(IF('排序（YTM）'!E323=1,日收益率!E324,""),"")</f>
        <v/>
      </c>
      <c r="F324" s="4" t="str">
        <f>IFERROR(IF('排序（YTM）'!F323=1,日收益率!F324,""),"")</f>
        <v/>
      </c>
      <c r="H324" s="9">
        <f t="shared" si="5"/>
        <v>1.2061069785101599</v>
      </c>
    </row>
    <row r="325" spans="1:8" x14ac:dyDescent="0.15">
      <c r="A325" s="1">
        <v>42760</v>
      </c>
      <c r="B325" s="4">
        <f>IFERROR(IF('排序（YTM）'!B324=1,日收益率!B325,""),"")</f>
        <v>1.8900843268392364E-3</v>
      </c>
      <c r="C325" s="4" t="str">
        <f>IFERROR(IF('排序（YTM）'!C324=1,日收益率!C325,""),"")</f>
        <v/>
      </c>
      <c r="D325" s="4" t="str">
        <f>IFERROR(IF('排序（YTM）'!D324=1,日收益率!D325,""),"")</f>
        <v/>
      </c>
      <c r="E325" s="4" t="str">
        <f>IFERROR(IF('排序（YTM）'!E324=1,日收益率!E325,""),"")</f>
        <v/>
      </c>
      <c r="F325" s="4" t="str">
        <f>IFERROR(IF('排序（YTM）'!F324=1,日收益率!F325,""),"")</f>
        <v/>
      </c>
      <c r="H325" s="9">
        <f t="shared" si="5"/>
        <v>1.2083866224067334</v>
      </c>
    </row>
    <row r="326" spans="1:8" x14ac:dyDescent="0.15">
      <c r="A326" s="1">
        <v>42761</v>
      </c>
      <c r="B326" s="4">
        <f>IFERROR(IF('排序（YTM）'!B325=1,日收益率!B326,""),"")</f>
        <v>3.3052946907974334E-3</v>
      </c>
      <c r="C326" s="4" t="str">
        <f>IFERROR(IF('排序（YTM）'!C325=1,日收益率!C326,""),"")</f>
        <v/>
      </c>
      <c r="D326" s="4" t="str">
        <f>IFERROR(IF('排序（YTM）'!D325=1,日收益率!D326,""),"")</f>
        <v/>
      </c>
      <c r="E326" s="4" t="str">
        <f>IFERROR(IF('排序（YTM）'!E325=1,日收益率!E326,""),"")</f>
        <v/>
      </c>
      <c r="F326" s="4" t="str">
        <f>IFERROR(IF('排序（YTM）'!F325=1,日收益率!F326,""),"")</f>
        <v/>
      </c>
      <c r="H326" s="9">
        <f t="shared" si="5"/>
        <v>1.212380696294205</v>
      </c>
    </row>
    <row r="327" spans="1:8" x14ac:dyDescent="0.15">
      <c r="A327" s="1">
        <v>42769</v>
      </c>
      <c r="B327" s="4">
        <f>IFERROR(IF('排序（YTM）'!B326=1,日收益率!B327,""),"")</f>
        <v>1.5613235994902386E-3</v>
      </c>
      <c r="C327" s="4" t="str">
        <f>IFERROR(IF('排序（YTM）'!C326=1,日收益率!C327,""),"")</f>
        <v/>
      </c>
      <c r="D327" s="4" t="str">
        <f>IFERROR(IF('排序（YTM）'!D326=1,日收益率!D327,""),"")</f>
        <v/>
      </c>
      <c r="E327" s="4" t="str">
        <f>IFERROR(IF('排序（YTM）'!E326=1,日收益率!E327,""),"")</f>
        <v/>
      </c>
      <c r="F327" s="4" t="str">
        <f>IFERROR(IF('排序（YTM）'!F326=1,日收益率!F327,""),"")</f>
        <v/>
      </c>
      <c r="H327" s="9">
        <f t="shared" si="5"/>
        <v>1.2142736148868956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43" workbookViewId="0">
      <selection activeCell="H64" sqref="H64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IFERROR(MDURATION($A3,参数!B$5,参数!B$3,到期收益率!B3,1,0),"")</f>
        <v>2.0246592762575868</v>
      </c>
      <c r="C3" s="2">
        <f>IFERROR(MDURATION($A3,参数!C$5,参数!C$3,到期收益率!C3,1,0),"")</f>
        <v>3.1717356382384501</v>
      </c>
      <c r="D3" s="2">
        <f>IFERROR(MDURATION($A3,参数!D$5,参数!D$3,到期收益率!D3,1,0),"")</f>
        <v>1.7395168731860158</v>
      </c>
      <c r="E3" s="2">
        <f>IFERROR(MDURATION($A3,参数!E$5,参数!E$3,到期收益率!E3,1,0),"")</f>
        <v>1.1478652797729327</v>
      </c>
      <c r="F3" s="2">
        <f>IFERROR(MDURATION($A3,参数!F$5,参数!F$3,到期收益率!F3,1,0),"")</f>
        <v>1.2107975928311592</v>
      </c>
    </row>
    <row r="4" spans="1:6" x14ac:dyDescent="0.15">
      <c r="A4" s="1">
        <v>42285</v>
      </c>
      <c r="B4" s="2">
        <f>IFERROR(MDURATION($A4,参数!B$5,参数!B$3,到期收益率!B4,1,0),"")</f>
        <v>2.0014851557145739</v>
      </c>
      <c r="C4" s="2">
        <f>IFERROR(MDURATION($A4,参数!C$5,参数!C$3,到期收益率!C4,1,0),"")</f>
        <v>3.1515445793811305</v>
      </c>
      <c r="D4" s="2">
        <f>IFERROR(MDURATION($A4,参数!D$5,参数!D$3,到期收益率!D4,1,0),"")</f>
        <v>1.7157111273227577</v>
      </c>
      <c r="E4" s="2">
        <f>IFERROR(MDURATION($A4,参数!E$5,参数!E$3,到期收益率!E4,1,0),"")</f>
        <v>1.1270744995592319</v>
      </c>
      <c r="F4" s="2">
        <f>IFERROR(MDURATION($A4,参数!F$5,参数!F$3,到期收益率!F4,1,0),"")</f>
        <v>1.1824365718439003</v>
      </c>
    </row>
    <row r="5" spans="1:6" x14ac:dyDescent="0.15">
      <c r="A5" s="1">
        <v>42286</v>
      </c>
      <c r="B5" s="2">
        <f>IFERROR(MDURATION($A5,参数!B$5,参数!B$3,到期收益率!B5,1,0),"")</f>
        <v>1.9988885129805318</v>
      </c>
      <c r="C5" s="2">
        <f>IFERROR(MDURATION($A5,参数!C$5,参数!C$3,到期收益率!C5,1,0),"")</f>
        <v>3.142020998577669</v>
      </c>
      <c r="D5" s="2">
        <f>IFERROR(MDURATION($A5,参数!D$5,参数!D$3,到期收益率!D5,1,0),"")</f>
        <v>1.7112017919843863</v>
      </c>
      <c r="E5" s="2">
        <f>IFERROR(MDURATION($A5,参数!E$5,参数!E$3,到期收益率!E5,1,0),"")</f>
        <v>1.1244755076201201</v>
      </c>
      <c r="F5" s="2">
        <f>IFERROR(MDURATION($A5,参数!F$5,参数!F$3,到期收益率!F5,1,0),"")</f>
        <v>1.1813279994873478</v>
      </c>
    </row>
    <row r="6" spans="1:6" x14ac:dyDescent="0.15">
      <c r="A6" s="1">
        <v>42289</v>
      </c>
      <c r="B6" s="2">
        <f>IFERROR(MDURATION($A6,参数!B$5,参数!B$3,到期收益率!B6,1,0),"")</f>
        <v>1.9926992446330074</v>
      </c>
      <c r="C6" s="2">
        <f>IFERROR(MDURATION($A6,参数!C$5,参数!C$3,到期收益率!C6,1,0),"")</f>
        <v>3.1344453071527978</v>
      </c>
      <c r="D6" s="2">
        <f>IFERROR(MDURATION($A6,参数!D$5,参数!D$3,到期收益率!D6,1,0),"")</f>
        <v>1.7013907541067097</v>
      </c>
      <c r="E6" s="2">
        <f>IFERROR(MDURATION($A6,参数!E$5,参数!E$3,到期收益率!E6,1,0),"")</f>
        <v>1.116678327141396</v>
      </c>
      <c r="F6" s="2">
        <f>IFERROR(MDURATION($A6,参数!F$5,参数!F$3,到期收益率!F6,1,0),"")</f>
        <v>1.1724063990929496</v>
      </c>
    </row>
    <row r="7" spans="1:6" x14ac:dyDescent="0.15">
      <c r="A7" s="1">
        <v>42290</v>
      </c>
      <c r="B7" s="2">
        <f>IFERROR(MDURATION($A7,参数!B$5,参数!B$3,到期收益率!B7,1,0),"")</f>
        <v>1.9886016854724562</v>
      </c>
      <c r="C7" s="2">
        <f>IFERROR(MDURATION($A7,参数!C$5,参数!C$3,到期收益率!C7,1,0),"")</f>
        <v>3.131920160628308</v>
      </c>
      <c r="D7" s="2">
        <f>IFERROR(MDURATION($A7,参数!D$5,参数!D$3,到期收益率!D7,1,0),"")</f>
        <v>1.699596463546841</v>
      </c>
      <c r="E7" s="2">
        <f>IFERROR(MDURATION($A7,参数!E$5,参数!E$3,到期收益率!E7,1,0),"")</f>
        <v>1.1140792059480302</v>
      </c>
      <c r="F7" s="2">
        <f>IFERROR(MDURATION($A7,参数!F$5,参数!F$3,到期收益率!F7,1,0),"")</f>
        <v>1.1713899941240449</v>
      </c>
    </row>
    <row r="8" spans="1:6" x14ac:dyDescent="0.15">
      <c r="A8" s="1">
        <v>42291</v>
      </c>
      <c r="B8" s="2">
        <f>IFERROR(MDURATION($A8,参数!B$5,参数!B$3,到期收益率!B8,1,0),"")</f>
        <v>1.987205493646492</v>
      </c>
      <c r="C8" s="2">
        <f>IFERROR(MDURATION($A8,参数!C$5,参数!C$3,到期收益率!C8,1,0),"")</f>
        <v>3.1293950517239715</v>
      </c>
      <c r="D8" s="2">
        <f>IFERROR(MDURATION($A8,参数!D$5,参数!D$3,到期收益率!D8,1,0),"")</f>
        <v>1.696694918543227</v>
      </c>
      <c r="E8" s="2">
        <f>IFERROR(MDURATION($A8,参数!E$5,参数!E$3,到期收益率!E8,1,0),"")</f>
        <v>1.1114800480077154</v>
      </c>
      <c r="F8" s="2">
        <f>IFERROR(MDURATION($A8,参数!F$5,参数!F$3,到期收益率!F8,1,0),"")</f>
        <v>1.1697205373953399</v>
      </c>
    </row>
    <row r="9" spans="1:6" x14ac:dyDescent="0.15">
      <c r="A9" s="1">
        <v>42292</v>
      </c>
      <c r="B9" s="2">
        <f>IFERROR(MDURATION($A9,参数!B$5,参数!B$3,到期收益率!B9,1,0),"")</f>
        <v>1.9846085959592217</v>
      </c>
      <c r="C9" s="2">
        <f>IFERROR(MDURATION($A9,参数!C$5,参数!C$3,到期收益率!C9,1,0),"")</f>
        <v>3.1616974843865426</v>
      </c>
      <c r="D9" s="2">
        <f>IFERROR(MDURATION($A9,参数!D$5,参数!D$3,到期收益率!D9,1,0),"")</f>
        <v>1.6984185888418868</v>
      </c>
      <c r="E9" s="2">
        <f>IFERROR(MDURATION($A9,参数!E$5,参数!E$3,到期收益率!E9,1,0),"")</f>
        <v>1.1088808600433295</v>
      </c>
      <c r="F9" s="2">
        <f>IFERROR(MDURATION($A9,参数!F$5,参数!F$3,到期收益率!F9,1,0),"")</f>
        <v>1.1671192719971133</v>
      </c>
    </row>
    <row r="10" spans="1:6" x14ac:dyDescent="0.15">
      <c r="A10" s="1">
        <v>42293</v>
      </c>
      <c r="B10" s="2">
        <f>IFERROR(MDURATION($A10,参数!B$5,参数!B$3,到期收益率!B10,1,0),"")</f>
        <v>1.9816115852111928</v>
      </c>
      <c r="C10" s="2">
        <f>IFERROR(MDURATION($A10,参数!C$5,参数!C$3,到期收益率!C10,1,0),"")</f>
        <v>3.1383454316088537</v>
      </c>
      <c r="D10" s="2">
        <f>IFERROR(MDURATION($A10,参数!D$5,参数!D$3,到期收益率!D10,1,0),"")</f>
        <v>1.8180841311333116</v>
      </c>
      <c r="E10" s="2">
        <f>IFERROR(MDURATION($A10,参数!E$5,参数!E$3,到期收益率!E10,1,0),"")</f>
        <v>1.1062816422288193</v>
      </c>
      <c r="F10" s="2">
        <f>IFERROR(MDURATION($A10,参数!F$5,参数!F$3,到期收益率!F10,1,0),"")</f>
        <v>1.1707533854389978</v>
      </c>
    </row>
    <row r="11" spans="1:6" x14ac:dyDescent="0.15">
      <c r="A11" s="1">
        <v>42296</v>
      </c>
      <c r="B11" s="2">
        <f>IFERROR(MDURATION($A11,参数!B$5,参数!B$3,到期收益率!B11,1,0),"")</f>
        <v>1.9739206888119085</v>
      </c>
      <c r="C11" s="2">
        <f>IFERROR(MDURATION($A11,参数!C$5,参数!C$3,到期收益率!C11,1,0),"")</f>
        <v>3.1307806490098096</v>
      </c>
      <c r="D11" s="2">
        <f>IFERROR(MDURATION($A11,参数!D$5,参数!D$3,到期收益率!D11,1,0),"")</f>
        <v>1.8076415891777315</v>
      </c>
      <c r="E11" s="2">
        <f>IFERROR(MDURATION($A11,参数!E$5,参数!E$3,到期收益率!E11,1,0),"")</f>
        <v>1.0984837856342415</v>
      </c>
      <c r="F11" s="2">
        <f>IFERROR(MDURATION($A11,参数!F$5,参数!F$3,到期收益率!F11,1,0),"")</f>
        <v>1.15848249587193</v>
      </c>
    </row>
    <row r="12" spans="1:6" x14ac:dyDescent="0.15">
      <c r="A12" s="1">
        <v>42297</v>
      </c>
      <c r="B12" s="2">
        <f>IFERROR(MDURATION($A12,参数!B$5,参数!B$3,到期收益率!B12,1,0),"")</f>
        <v>1.9707234778240992</v>
      </c>
      <c r="C12" s="2">
        <f>IFERROR(MDURATION($A12,参数!C$5,参数!C$3,到期收益率!C12,1,0),"")</f>
        <v>3.1545053438400217</v>
      </c>
      <c r="D12" s="2">
        <f>IFERROR(MDURATION($A12,参数!D$5,参数!D$3,到期收益率!D12,1,0),"")</f>
        <v>1.8050532459859472</v>
      </c>
      <c r="E12" s="2">
        <f>IFERROR(MDURATION($A12,参数!E$5,参数!E$3,到期收益率!E12,1,0),"")</f>
        <v>1.0958844373508616</v>
      </c>
      <c r="F12" s="2">
        <f>IFERROR(MDURATION($A12,参数!F$5,参数!F$3,到期收益率!F12,1,0),"")</f>
        <v>1.1556947622765987</v>
      </c>
    </row>
    <row r="13" spans="1:6" x14ac:dyDescent="0.15">
      <c r="A13" s="1">
        <v>42298</v>
      </c>
      <c r="B13" s="2">
        <f>IFERROR(MDURATION($A13,参数!B$5,参数!B$3,到期收益率!B13,1,0),"")</f>
        <v>1.9672258395473525</v>
      </c>
      <c r="C13" s="2">
        <f>IFERROR(MDURATION($A13,参数!C$5,参数!C$3,到期收益率!C13,1,0),"")</f>
        <v>3.1519903897620969</v>
      </c>
      <c r="D13" s="2">
        <f>IFERROR(MDURATION($A13,参数!D$5,参数!D$3,到期收益率!D13,1,0),"")</f>
        <v>1.8024648591519259</v>
      </c>
      <c r="E13" s="2">
        <f>IFERROR(MDURATION($A13,参数!E$5,参数!E$3,到期收益率!E13,1,0),"")</f>
        <v>1.0932850537266909</v>
      </c>
      <c r="F13" s="2">
        <f>IFERROR(MDURATION($A13,参数!F$5,参数!F$3,到期收益率!F13,1,0),"")</f>
        <v>1.153093131495647</v>
      </c>
    </row>
    <row r="14" spans="1:6" x14ac:dyDescent="0.15">
      <c r="A14" s="1">
        <v>42299</v>
      </c>
      <c r="B14" s="2">
        <f>IFERROR(MDURATION($A14,参数!B$5,参数!B$3,到期收益率!B14,1,0),"")</f>
        <v>1.9654293077931906</v>
      </c>
      <c r="C14" s="2">
        <f>IFERROR(MDURATION($A14,参数!C$5,参数!C$3,到期收益率!C14,1,0),"")</f>
        <v>3.1301935095426385</v>
      </c>
      <c r="D14" s="2">
        <f>IFERROR(MDURATION($A14,参数!D$5,参数!D$3,到期收益率!D14,1,0),"")</f>
        <v>1.7971018853912566</v>
      </c>
      <c r="E14" s="2">
        <f>IFERROR(MDURATION($A14,参数!E$5,参数!E$3,到期收益率!E14,1,0),"")</f>
        <v>1.0906856413831643</v>
      </c>
      <c r="F14" s="2">
        <f>IFERROR(MDURATION($A14,参数!F$5,参数!F$3,到期收益率!F14,1,0),"")</f>
        <v>1.1503053972826769</v>
      </c>
    </row>
    <row r="15" spans="1:6" x14ac:dyDescent="0.15">
      <c r="A15" s="1">
        <v>42300</v>
      </c>
      <c r="B15" s="2">
        <f>IFERROR(MDURATION($A15,参数!B$5,参数!B$3,到期收益率!B15,1,0),"")</f>
        <v>1.9594275790257958</v>
      </c>
      <c r="C15" s="2">
        <f>IFERROR(MDURATION($A15,参数!C$5,参数!C$3,到期收益率!C15,1,0),"")</f>
        <v>3.1484798444250055</v>
      </c>
      <c r="D15" s="2">
        <f>IFERROR(MDURATION($A15,参数!D$5,参数!D$3,到期收益率!D15,1,0),"")</f>
        <v>1.7954709143676888</v>
      </c>
      <c r="E15" s="2">
        <f>IFERROR(MDURATION($A15,参数!E$5,参数!E$3,到期收益率!E15,1,0),"")</f>
        <v>1.0880861941047981</v>
      </c>
      <c r="F15" s="2">
        <f>IFERROR(MDURATION($A15,参数!F$5,参数!F$3,到期收益率!F15,1,0),"")</f>
        <v>1.1516093183929932</v>
      </c>
    </row>
    <row r="16" spans="1:6" x14ac:dyDescent="0.15">
      <c r="A16" s="1">
        <v>42303</v>
      </c>
      <c r="B16" s="2">
        <f>IFERROR(MDURATION($A16,参数!B$5,参数!B$3,到期收益率!B16,1,0),"")</f>
        <v>1.9522377066896963</v>
      </c>
      <c r="C16" s="2">
        <f>IFERROR(MDURATION($A16,参数!C$5,参数!C$3,到期收益率!C16,1,0),"")</f>
        <v>3.1409370509499857</v>
      </c>
      <c r="D16" s="2">
        <f>IFERROR(MDURATION($A16,参数!D$5,参数!D$3,到期收益率!D16,1,0),"")</f>
        <v>1.7895224342063625</v>
      </c>
      <c r="E16" s="2">
        <f>IFERROR(MDURATION($A16,参数!E$5,参数!E$3,到期收益率!E16,1,0),"")</f>
        <v>1.0802876638734191</v>
      </c>
      <c r="F16" s="2">
        <f>IFERROR(MDURATION($A16,参数!F$5,参数!F$3,到期收益率!F16,1,0),"")</f>
        <v>1.1443603702768956</v>
      </c>
    </row>
    <row r="17" spans="1:6" x14ac:dyDescent="0.15">
      <c r="A17" s="1">
        <v>42304</v>
      </c>
      <c r="B17" s="2">
        <f>IFERROR(MDURATION($A17,参数!B$5,参数!B$3,到期收益率!B17,1,0),"")</f>
        <v>1.9496405760623208</v>
      </c>
      <c r="C17" s="2">
        <f>IFERROR(MDURATION($A17,参数!C$5,参数!C$3,到期收益率!C17,1,0),"")</f>
        <v>3.1384229350363619</v>
      </c>
      <c r="D17" s="2">
        <f>IFERROR(MDURATION($A17,参数!D$5,参数!D$3,到期收益率!D17,1,0),"")</f>
        <v>1.7876024549110332</v>
      </c>
      <c r="E17" s="2">
        <f>IFERROR(MDURATION($A17,参数!E$5,参数!E$3,到期收益率!E17,1,0),"")</f>
        <v>1.0776880853185511</v>
      </c>
      <c r="F17" s="2">
        <f>IFERROR(MDURATION($A17,参数!F$5,参数!F$3,到期收益率!F17,1,0),"")</f>
        <v>1.1420368035934745</v>
      </c>
    </row>
    <row r="18" spans="1:6" x14ac:dyDescent="0.15">
      <c r="A18" s="1">
        <v>42305</v>
      </c>
      <c r="B18" s="2">
        <f>IFERROR(MDURATION($A18,参数!B$5,参数!B$3,到期收益率!B18,1,0),"")</f>
        <v>1.9472437708212333</v>
      </c>
      <c r="C18" s="2">
        <f>IFERROR(MDURATION($A18,参数!C$5,参数!C$3,到期收益率!C18,1,0),"")</f>
        <v>3.1359088962295409</v>
      </c>
      <c r="D18" s="2">
        <f>IFERROR(MDURATION($A18,参数!D$5,参数!D$3,到期收益率!D18,1,0),"")</f>
        <v>1.7849182298054842</v>
      </c>
      <c r="E18" s="2">
        <f>IFERROR(MDURATION($A18,参数!E$5,参数!E$3,到期收益率!E18,1,0),"")</f>
        <v>1.0750884792042821</v>
      </c>
      <c r="F18" s="2">
        <f>IFERROR(MDURATION($A18,参数!F$5,参数!F$3,到期收益率!F18,1,0),"")</f>
        <v>1.1390629304852495</v>
      </c>
    </row>
    <row r="19" spans="1:6" x14ac:dyDescent="0.15">
      <c r="A19" s="1">
        <v>42306</v>
      </c>
      <c r="B19" s="2">
        <f>IFERROR(MDURATION($A19,参数!B$5,参数!B$3,到期收益率!B19,1,0),"")</f>
        <v>1.9440454784877603</v>
      </c>
      <c r="C19" s="2">
        <f>IFERROR(MDURATION($A19,参数!C$5,参数!C$3,到期收益率!C19,1,0),"")</f>
        <v>3.133394956393972</v>
      </c>
      <c r="D19" s="2">
        <f>IFERROR(MDURATION($A19,参数!D$5,参数!D$3,到期收益率!D19,1,0),"")</f>
        <v>1.7832839807954359</v>
      </c>
      <c r="E19" s="2">
        <f>IFERROR(MDURATION($A19,参数!E$5,参数!E$3,到期收益率!E19,1,0),"")</f>
        <v>1.0724888394021588</v>
      </c>
      <c r="F19" s="2">
        <f>IFERROR(MDURATION($A19,参数!F$5,参数!F$3,到期收益率!F19,1,0),"")</f>
        <v>1.1364606176032992</v>
      </c>
    </row>
    <row r="20" spans="1:6" x14ac:dyDescent="0.15">
      <c r="A20" s="1">
        <v>42307</v>
      </c>
      <c r="B20" s="2">
        <f>IFERROR(MDURATION($A20,参数!B$5,参数!B$3,到期收益率!B20,1,0),"")</f>
        <v>1.9416486515475846</v>
      </c>
      <c r="C20" s="2">
        <f>IFERROR(MDURATION($A20,参数!C$5,参数!C$3,到期收益率!C20,1,0),"")</f>
        <v>3.1308810925176473</v>
      </c>
      <c r="D20" s="2">
        <f>IFERROR(MDURATION($A20,参数!D$5,参数!D$3,到期收益率!D20,1,0),"")</f>
        <v>1.7809812604583866</v>
      </c>
      <c r="E20" s="2">
        <f>IFERROR(MDURATION($A20,参数!E$5,参数!E$3,到期收益率!E20,1,0),"")</f>
        <v>1.0698891661296996</v>
      </c>
      <c r="F20" s="2">
        <f>IFERROR(MDURATION($A20,参数!F$5,参数!F$3,到期收益率!F20,1,0),"")</f>
        <v>1.1343226294811954</v>
      </c>
    </row>
    <row r="21" spans="1:6" x14ac:dyDescent="0.15">
      <c r="A21" s="1">
        <v>42310</v>
      </c>
      <c r="B21" s="2">
        <f>IFERROR(MDURATION($A21,参数!B$5,参数!B$3,到期收益率!B21,1,0),"")</f>
        <v>1.9359631374830009</v>
      </c>
      <c r="C21" s="2">
        <f>IFERROR(MDURATION($A21,参数!C$5,参数!C$3,到期收益率!C21,1,0),"")</f>
        <v>3.1246351332035593</v>
      </c>
      <c r="D21" s="2">
        <f>IFERROR(MDURATION($A21,参数!D$5,参数!D$3,到期收益率!D21,1,0),"")</f>
        <v>1.7764931823064505</v>
      </c>
      <c r="E21" s="2">
        <f>IFERROR(MDURATION($A21,参数!E$5,参数!E$3,到期收益率!E21,1,0),"")</f>
        <v>1.0646900392506804</v>
      </c>
      <c r="F21" s="2">
        <f>IFERROR(MDURATION($A21,参数!F$5,参数!F$3,到期收益率!F21,1,0),"")</f>
        <v>1.1259707991486723</v>
      </c>
    </row>
    <row r="22" spans="1:6" x14ac:dyDescent="0.15">
      <c r="A22" s="1">
        <v>42311</v>
      </c>
      <c r="B22" s="2">
        <f>IFERROR(MDURATION($A22,参数!B$5,参数!B$3,到期收益率!B22,1,0),"")</f>
        <v>1.929046920325733</v>
      </c>
      <c r="C22" s="2">
        <f>IFERROR(MDURATION($A22,参数!C$5,参数!C$3,到期收益率!C22,1,0),"")</f>
        <v>3.122121365093895</v>
      </c>
      <c r="D22" s="2">
        <f>IFERROR(MDURATION($A22,参数!D$5,参数!D$3,到期收益率!D22,1,0),"")</f>
        <v>1.7739039909305923</v>
      </c>
      <c r="E22" s="2">
        <f>IFERROR(MDURATION($A22,参数!E$5,参数!E$3,到期收益率!E22,1,0),"")</f>
        <v>1.0620902349104557</v>
      </c>
      <c r="F22" s="2">
        <f>IFERROR(MDURATION($A22,参数!F$5,参数!F$3,到期收益率!F22,1,0),"")</f>
        <v>1.1266258534415898</v>
      </c>
    </row>
    <row r="23" spans="1:6" x14ac:dyDescent="0.15">
      <c r="A23" s="1">
        <v>42312</v>
      </c>
      <c r="B23" s="2">
        <f>IFERROR(MDURATION($A23,参数!B$5,参数!B$3,到期收益率!B23,1,0),"")</f>
        <v>1.9241353225823004</v>
      </c>
      <c r="C23" s="2">
        <f>IFERROR(MDURATION($A23,参数!C$5,参数!C$3,到期收益率!C23,1,0),"")</f>
        <v>3.1196076717316306</v>
      </c>
      <c r="D23" s="2">
        <f>IFERROR(MDURATION($A23,参数!D$5,参数!D$3,到期收益率!D23,1,0),"")</f>
        <v>1.7706466576099817</v>
      </c>
      <c r="E23" s="2">
        <f>IFERROR(MDURATION($A23,参数!E$5,参数!E$3,到期收益率!E23,1,0),"")</f>
        <v>1.0594904043449926</v>
      </c>
      <c r="F23" s="2">
        <f>IFERROR(MDURATION($A23,参数!F$5,参数!F$3,到期收益率!F23,1,0),"")</f>
        <v>1.1240233571677507</v>
      </c>
    </row>
    <row r="24" spans="1:6" x14ac:dyDescent="0.15">
      <c r="A24" s="1">
        <v>42313</v>
      </c>
      <c r="B24" s="2">
        <f>IFERROR(MDURATION($A24,参数!B$5,参数!B$3,到期收益率!B24,1,0),"")</f>
        <v>1.9216388722680993</v>
      </c>
      <c r="C24" s="2">
        <f>IFERROR(MDURATION($A24,参数!C$5,参数!C$3,到期收益率!C24,1,0),"")</f>
        <v>3.1170940748862317</v>
      </c>
      <c r="D24" s="2">
        <f>IFERROR(MDURATION($A24,参数!D$5,参数!D$3,到期收益率!D24,1,0),"")</f>
        <v>1.7671983191987688</v>
      </c>
      <c r="E24" s="2">
        <f>IFERROR(MDURATION($A24,参数!E$5,参数!E$3,到期收益率!E24,1,0),"")</f>
        <v>1.0568905352974356</v>
      </c>
      <c r="F24" s="2">
        <f>IFERROR(MDURATION($A24,参数!F$5,参数!F$3,到期收益率!F24,1,0),"")</f>
        <v>1.1186296047652857</v>
      </c>
    </row>
    <row r="25" spans="1:6" x14ac:dyDescent="0.15">
      <c r="A25" s="1">
        <v>42314</v>
      </c>
      <c r="B25" s="2">
        <f>IFERROR(MDURATION($A25,参数!B$5,参数!B$3,到期收益率!B25,1,0),"")</f>
        <v>1.9204506430226562</v>
      </c>
      <c r="C25" s="2">
        <f>IFERROR(MDURATION($A25,参数!C$5,参数!C$3,到期收益率!C25,1,0),"")</f>
        <v>3.1145805516403322</v>
      </c>
      <c r="D25" s="2">
        <f>IFERROR(MDURATION($A25,参数!D$5,参数!D$3,到期收益率!D25,1,0),"")</f>
        <v>1.7642273437546212</v>
      </c>
      <c r="E25" s="2">
        <f>IFERROR(MDURATION($A25,参数!E$5,参数!E$3,到期收益率!E25,1,0),"")</f>
        <v>1.0542906404307424</v>
      </c>
      <c r="F25" s="2">
        <f>IFERROR(MDURATION($A25,参数!F$5,参数!F$3,到期收益率!F25,1,0),"")</f>
        <v>1.1171438833103948</v>
      </c>
    </row>
    <row r="26" spans="1:6" x14ac:dyDescent="0.15">
      <c r="A26" s="1">
        <v>42317</v>
      </c>
      <c r="B26" s="2">
        <f>IFERROR(MDURATION($A26,参数!B$5,参数!B$3,到期收益率!B26,1,0),"")</f>
        <v>1.9119544979129297</v>
      </c>
      <c r="C26" s="2">
        <f>IFERROR(MDURATION($A26,参数!C$5,参数!C$3,到期收益率!C26,1,0),"")</f>
        <v>3.1070405069956797</v>
      </c>
      <c r="D26" s="2">
        <f>IFERROR(MDURATION($A26,参数!D$5,参数!D$3,到期收益率!D26,1,0),"")</f>
        <v>1.7558873874153111</v>
      </c>
      <c r="E26" s="2">
        <f>IFERROR(MDURATION($A26,参数!E$5,参数!E$3,到期收益率!E26,1,0),"")</f>
        <v>1.0464907533969281</v>
      </c>
      <c r="F26" s="2">
        <f>IFERROR(MDURATION($A26,参数!F$5,参数!F$3,到期收益率!F26,1,0),"")</f>
        <v>1.1066384887004415</v>
      </c>
    </row>
    <row r="27" spans="1:6" x14ac:dyDescent="0.15">
      <c r="A27" s="1">
        <v>42318</v>
      </c>
      <c r="B27" s="2">
        <f>IFERROR(MDURATION($A27,参数!B$5,参数!B$3,到期收益率!B27,1,0),"")</f>
        <v>1.9108658711262052</v>
      </c>
      <c r="C27" s="2">
        <f>IFERROR(MDURATION($A27,参数!C$5,参数!C$3,到期收益率!C27,1,0),"")</f>
        <v>3.1045273170113044</v>
      </c>
      <c r="D27" s="2">
        <f>IFERROR(MDURATION($A27,参数!D$5,参数!D$3,到期收益率!D27,1,0),"")</f>
        <v>1.7508149414277436</v>
      </c>
      <c r="E27" s="2">
        <f>IFERROR(MDURATION($A27,参数!E$5,参数!E$3,到期收益率!E27,1,0),"")</f>
        <v>1.0438907263956505</v>
      </c>
      <c r="F27" s="2">
        <f>IFERROR(MDURATION($A27,参数!F$5,参数!F$3,到期收益率!F27,1,0),"")</f>
        <v>1.1002197433873797</v>
      </c>
    </row>
    <row r="28" spans="1:6" x14ac:dyDescent="0.15">
      <c r="A28" s="1">
        <v>42319</v>
      </c>
      <c r="B28" s="2">
        <f>IFERROR(MDURATION($A28,参数!B$5,参数!B$3,到期收益率!B28,1,0),"")</f>
        <v>1.9075645621391852</v>
      </c>
      <c r="C28" s="2">
        <f>IFERROR(MDURATION($A28,参数!C$5,参数!C$3,到期收益率!C28,1,0),"")</f>
        <v>3.0893365730035391</v>
      </c>
      <c r="D28" s="2">
        <f>IFERROR(MDURATION($A28,参数!D$5,参数!D$3,到期收益率!D28,1,0),"")</f>
        <v>1.7475572215832971</v>
      </c>
      <c r="E28" s="2">
        <f>IFERROR(MDURATION($A28,参数!E$5,参数!E$3,到期收益率!E28,1,0),"")</f>
        <v>1.0412906623337468</v>
      </c>
      <c r="F28" s="2">
        <f>IFERROR(MDURATION($A28,参数!F$5,参数!F$3,到期收益率!F28,1,0),"")</f>
        <v>1.0976178481614454</v>
      </c>
    </row>
    <row r="29" spans="1:6" x14ac:dyDescent="0.15">
      <c r="A29" s="1">
        <v>42320</v>
      </c>
      <c r="B29" s="2">
        <f>IFERROR(MDURATION($A29,参数!B$5,参数!B$3,到期收益率!B29,1,0),"")</f>
        <v>1.8981149401258544</v>
      </c>
      <c r="C29" s="2">
        <f>IFERROR(MDURATION($A29,参数!C$5,参数!C$3,到期收益率!C29,1,0),"")</f>
        <v>3.0868201835440203</v>
      </c>
      <c r="D29" s="2">
        <f>IFERROR(MDURATION($A29,参数!D$5,参数!D$3,到期收益率!D29,1,0),"")</f>
        <v>1.7369242363623443</v>
      </c>
      <c r="E29" s="2">
        <f>IFERROR(MDURATION($A29,参数!E$5,参数!E$3,到期收益率!E29,1,0),"")</f>
        <v>1.0386905737001495</v>
      </c>
      <c r="F29" s="2">
        <f>IFERROR(MDURATION($A29,参数!F$5,参数!F$3,到期收益率!F29,1,0),"")</f>
        <v>1.0931535876187628</v>
      </c>
    </row>
    <row r="30" spans="1:6" x14ac:dyDescent="0.15">
      <c r="A30" s="1">
        <v>42321</v>
      </c>
      <c r="B30" s="2">
        <f>IFERROR(MDURATION($A30,参数!B$5,参数!B$3,到期收益率!B30,1,0),"")</f>
        <v>1.8864076704125594</v>
      </c>
      <c r="C30" s="2">
        <f>IFERROR(MDURATION($A30,参数!C$5,参数!C$3,到期收益率!C30,1,0),"")</f>
        <v>3.084303854980706</v>
      </c>
      <c r="D30" s="2">
        <f>IFERROR(MDURATION($A30,参数!D$5,参数!D$3,到期收益率!D30,1,0),"")</f>
        <v>1.7329932434047968</v>
      </c>
      <c r="E30" s="2">
        <f>IFERROR(MDURATION($A30,参数!E$5,参数!E$3,到期收益率!E30,1,0),"")</f>
        <v>1.0360904484701259</v>
      </c>
      <c r="F30" s="2">
        <f>IFERROR(MDURATION($A30,参数!F$5,参数!F$3,到期收益率!F30,1,0),"")</f>
        <v>1.085427592598083</v>
      </c>
    </row>
    <row r="31" spans="1:6" x14ac:dyDescent="0.15">
      <c r="A31" s="1">
        <v>42324</v>
      </c>
      <c r="B31" s="2">
        <f>IFERROR(MDURATION($A31,参数!B$5,参数!B$3,到期收益率!B31,1,0),"")</f>
        <v>1.8776018032457451</v>
      </c>
      <c r="C31" s="2">
        <f>IFERROR(MDURATION($A31,参数!C$5,参数!C$3,到期收益率!C31,1,0),"")</f>
        <v>3.0627225415463886</v>
      </c>
      <c r="D31" s="2">
        <f>IFERROR(MDURATION($A31,参数!D$5,参数!D$3,到期收益率!D31,1,0),"")</f>
        <v>1.7196583695189094</v>
      </c>
      <c r="E31" s="2">
        <f>IFERROR(MDURATION($A31,参数!E$5,参数!E$3,到期收益率!E31,1,0),"")</f>
        <v>1.0282898800362823</v>
      </c>
      <c r="F31" s="2">
        <f>IFERROR(MDURATION($A31,参数!F$5,参数!F$3,到期收益率!F31,1,0),"")</f>
        <v>1.0776238384326748</v>
      </c>
    </row>
    <row r="32" spans="1:6" x14ac:dyDescent="0.15">
      <c r="A32" s="1">
        <v>42325</v>
      </c>
      <c r="B32" s="2">
        <f>IFERROR(MDURATION($A32,参数!B$5,参数!B$3,到期收益率!B32,1,0),"")</f>
        <v>1.8757153683494958</v>
      </c>
      <c r="C32" s="2">
        <f>IFERROR(MDURATION($A32,参数!C$5,参数!C$3,到期收益率!C32,1,0),"")</f>
        <v>3.0602027482236824</v>
      </c>
      <c r="D32" s="2">
        <f>IFERROR(MDURATION($A32,参数!D$5,参数!D$3,到期收益率!D32,1,0),"")</f>
        <v>1.7150506774077314</v>
      </c>
      <c r="E32" s="2">
        <f>IFERROR(MDURATION($A32,参数!E$5,参数!E$3,到期收益率!E32,1,0),"")</f>
        <v>1.0256896290979345</v>
      </c>
      <c r="F32" s="2">
        <f>IFERROR(MDURATION($A32,参数!F$5,参数!F$3,到期收益率!F32,1,0),"")</f>
        <v>1.0726927870405618</v>
      </c>
    </row>
    <row r="33" spans="1:6" x14ac:dyDescent="0.15">
      <c r="A33" s="1">
        <v>42326</v>
      </c>
      <c r="B33" s="2">
        <f>IFERROR(MDURATION($A33,参数!B$5,参数!B$3,到期收益率!B33,1,0),"")</f>
        <v>1.8722047238541644</v>
      </c>
      <c r="C33" s="2">
        <f>IFERROR(MDURATION($A33,参数!C$5,参数!C$3,到期收益率!C33,1,0),"")</f>
        <v>3.0576830283813612</v>
      </c>
      <c r="D33" s="2">
        <f>IFERROR(MDURATION($A33,参数!D$5,参数!D$3,到期收益率!D33,1,0),"")</f>
        <v>1.7086095249901705</v>
      </c>
      <c r="E33" s="2">
        <f>IFERROR(MDURATION($A33,参数!E$5,参数!E$3,到期收益率!E33,1,0),"")</f>
        <v>1.0230893427817891</v>
      </c>
      <c r="F33" s="2">
        <f>IFERROR(MDURATION($A33,参数!F$5,参数!F$3,到期收益率!F33,1,0),"")</f>
        <v>1.0613241812244218</v>
      </c>
    </row>
    <row r="34" spans="1:6" x14ac:dyDescent="0.15">
      <c r="A34" s="1">
        <v>42327</v>
      </c>
      <c r="B34" s="2">
        <f>IFERROR(MDURATION($A34,参数!B$5,参数!B$3,到期收益率!B34,1,0),"")</f>
        <v>1.8696076659540204</v>
      </c>
      <c r="C34" s="2">
        <f>IFERROR(MDURATION($A34,参数!C$5,参数!C$3,到期收益率!C34,1,0),"")</f>
        <v>3.0551633815044759</v>
      </c>
      <c r="D34" s="2">
        <f>IFERROR(MDURATION($A34,参数!D$5,参数!D$3,到期收益率!D34,1,0),"")</f>
        <v>1.7053488346383121</v>
      </c>
      <c r="E34" s="2">
        <f>IFERROR(MDURATION($A34,参数!E$5,参数!E$3,到期收益率!E34,1,0),"")</f>
        <v>1.0204890213490005</v>
      </c>
      <c r="F34" s="2">
        <f>IFERROR(MDURATION($A34,参数!F$5,参数!F$3,到期收益率!F34,1,0),"")</f>
        <v>1.0587242037383007</v>
      </c>
    </row>
    <row r="35" spans="1:6" x14ac:dyDescent="0.15">
      <c r="A35" s="1">
        <v>42328</v>
      </c>
      <c r="B35" s="2">
        <f>IFERROR(MDURATION($A35,参数!B$5,参数!B$3,到期收益率!B35,1,0),"")</f>
        <v>1.8668074897074487</v>
      </c>
      <c r="C35" s="2">
        <f>IFERROR(MDURATION($A35,参数!C$5,参数!C$3,到期收益率!C35,1,0),"")</f>
        <v>3.0526437852348378</v>
      </c>
      <c r="D35" s="2">
        <f>IFERROR(MDURATION($A35,参数!D$5,参数!D$3,到期收益率!D35,1,0),"")</f>
        <v>1.7031493428906617</v>
      </c>
      <c r="E35" s="2">
        <f>IFERROR(MDURATION($A35,参数!E$5,参数!E$3,到期收益率!E35,1,0),"")</f>
        <v>1.0178886710585759</v>
      </c>
      <c r="F35" s="2">
        <f>IFERROR(MDURATION($A35,参数!F$5,参数!F$3,到期收益率!F35,1,0),"")</f>
        <v>1.0561241834511383</v>
      </c>
    </row>
    <row r="36" spans="1:6" x14ac:dyDescent="0.15">
      <c r="A36" s="1">
        <v>42331</v>
      </c>
      <c r="B36" s="2">
        <f>IFERROR(MDURATION($A36,参数!B$5,参数!B$3,到期收益率!B36,1,0),"")</f>
        <v>1.8568825897448744</v>
      </c>
      <c r="C36" s="2">
        <f>IFERROR(MDURATION($A36,参数!C$5,参数!C$3,到期收益率!C36,1,0),"")</f>
        <v>2.9953224149251549</v>
      </c>
      <c r="D36" s="2">
        <f>IFERROR(MDURATION($A36,参数!D$5,参数!D$3,到期收益率!D36,1,0),"")</f>
        <v>1.6948144647622847</v>
      </c>
      <c r="E36" s="2">
        <f>IFERROR(MDURATION($A36,参数!E$5,参数!E$3,到期收益率!E36,1,0),"")</f>
        <v>1.01008742540063</v>
      </c>
      <c r="F36" s="2">
        <f>IFERROR(MDURATION($A36,参数!F$5,参数!F$3,到期收益率!F36,1,0),"")</f>
        <v>1.0483239180959187</v>
      </c>
    </row>
    <row r="37" spans="1:6" x14ac:dyDescent="0.15">
      <c r="A37" s="1">
        <v>42332</v>
      </c>
      <c r="B37" s="2">
        <f>IFERROR(MDURATION($A37,参数!B$5,参数!B$3,到期收益率!B37,1,0),"")</f>
        <v>1.8542853994874424</v>
      </c>
      <c r="C37" s="2">
        <f>IFERROR(MDURATION($A37,参数!C$5,参数!C$3,到期收益率!C37,1,0),"")</f>
        <v>2.9940873011500848</v>
      </c>
      <c r="D37" s="2">
        <f>IFERROR(MDURATION($A37,参数!D$5,参数!D$3,到期收益率!D37,1,0),"")</f>
        <v>1.6924218274353779</v>
      </c>
      <c r="E37" s="2">
        <f>IFERROR(MDURATION($A37,参数!E$5,参数!E$3,到期收益率!E37,1,0),"")</f>
        <v>0.99698158990884433</v>
      </c>
      <c r="F37" s="2">
        <f>IFERROR(MDURATION($A37,参数!F$5,参数!F$3,到期收益率!F37,1,0),"")</f>
        <v>1.0535531514116441</v>
      </c>
    </row>
    <row r="38" spans="1:6" x14ac:dyDescent="0.15">
      <c r="A38" s="1">
        <v>42333</v>
      </c>
      <c r="B38" s="2">
        <f>IFERROR(MDURATION($A38,参数!B$5,参数!B$3,到期收益率!B38,1,0),"")</f>
        <v>1.8551406471229503</v>
      </c>
      <c r="C38" s="2">
        <f>IFERROR(MDURATION($A38,参数!C$5,参数!C$3,到期收益率!C38,1,0),"")</f>
        <v>2.9916991756579066</v>
      </c>
      <c r="D38" s="2">
        <f>IFERROR(MDURATION($A38,参数!D$5,参数!D$3,到期收益率!D38,1,0),"")</f>
        <v>1.6901254365945355</v>
      </c>
      <c r="E38" s="2">
        <f>IFERROR(MDURATION($A38,参数!E$5,参数!E$3,到期收益率!E38,1,0),"")</f>
        <v>0.99438209580716763</v>
      </c>
      <c r="F38" s="2">
        <f>IFERROR(MDURATION($A38,参数!F$5,参数!F$3,到期收益率!F38,1,0),"")</f>
        <v>1.0509519443701945</v>
      </c>
    </row>
    <row r="39" spans="1:6" x14ac:dyDescent="0.15">
      <c r="A39" s="1">
        <v>42334</v>
      </c>
      <c r="B39" s="2">
        <f>IFERROR(MDURATION($A39,参数!B$5,参数!B$3,到期收益率!B39,1,0),"")</f>
        <v>1.8472604718762127</v>
      </c>
      <c r="C39" s="2">
        <f>IFERROR(MDURATION($A39,参数!C$5,参数!C$3,到期收益率!C39,1,0),"")</f>
        <v>3.0119780820285222</v>
      </c>
      <c r="D39" s="2">
        <f>IFERROR(MDURATION($A39,参数!D$5,参数!D$3,到期收益率!D39,1,0),"")</f>
        <v>1.6867688636159957</v>
      </c>
      <c r="E39" s="2">
        <f>IFERROR(MDURATION($A39,参数!E$5,参数!E$3,到期收益率!E39,1,0),"")</f>
        <v>0.99178256343357873</v>
      </c>
      <c r="F39" s="2">
        <f>IFERROR(MDURATION($A39,参数!F$5,参数!F$3,到期收益率!F39,1,0),"")</f>
        <v>1.0381917696519787</v>
      </c>
    </row>
    <row r="40" spans="1:6" x14ac:dyDescent="0.15">
      <c r="A40" s="1">
        <v>42335</v>
      </c>
      <c r="B40" s="2">
        <f>IFERROR(MDURATION($A40,参数!B$5,参数!B$3,到期收益率!B40,1,0),"")</f>
        <v>1.8437473434373179</v>
      </c>
      <c r="C40" s="2">
        <f>IFERROR(MDURATION($A40,参数!C$5,参数!C$3,到期收益率!C40,1,0),"")</f>
        <v>3.0094519778165547</v>
      </c>
      <c r="D40" s="2">
        <f>IFERROR(MDURATION($A40,参数!D$5,参数!D$3,到期收益率!D40,1,0),"")</f>
        <v>1.6833158266157933</v>
      </c>
      <c r="E40" s="2">
        <f>IFERROR(MDURATION($A40,参数!E$5,参数!E$3,到期收益率!E40,1,0),"")</f>
        <v>0.98918299977632873</v>
      </c>
      <c r="F40" s="2">
        <f>IFERROR(MDURATION($A40,参数!F$5,参数!F$3,到期收益率!F40,1,0),"")</f>
        <v>1.0355918172475322</v>
      </c>
    </row>
    <row r="41" spans="1:6" x14ac:dyDescent="0.15">
      <c r="A41" s="1">
        <v>42338</v>
      </c>
      <c r="B41" s="2">
        <f>IFERROR(MDURATION($A41,参数!B$5,参数!B$3,到期收益率!B41,1,0),"")</f>
        <v>1.8318795518199416</v>
      </c>
      <c r="C41" s="2">
        <f>IFERROR(MDURATION($A41,参数!C$5,参数!C$3,到期收益率!C41,1,0),"")</f>
        <v>2.9775943502511253</v>
      </c>
      <c r="D41" s="2">
        <f>IFERROR(MDURATION($A41,参数!D$5,参数!D$3,到期收益率!D41,1,0),"")</f>
        <v>1.6711221015644673</v>
      </c>
      <c r="E41" s="2">
        <f>IFERROR(MDURATION($A41,参数!E$5,参数!E$3,到期收益率!E41,1,0),"")</f>
        <v>0.98138407539890637</v>
      </c>
      <c r="F41" s="2">
        <f>IFERROR(MDURATION($A41,参数!F$5,参数!F$3,到期收益率!F41,1,0),"")</f>
        <v>1.0277917321974743</v>
      </c>
    </row>
    <row r="42" spans="1:6" x14ac:dyDescent="0.15">
      <c r="A42" s="1">
        <v>42339</v>
      </c>
      <c r="B42" s="2">
        <f>IFERROR(MDURATION($A42,参数!B$5,参数!B$3,到期收益率!B42,1,0),"")</f>
        <v>1.8274451715821534</v>
      </c>
      <c r="C42" s="2">
        <f>IFERROR(MDURATION($A42,参数!C$5,参数!C$3,到期收益率!C42,1,0),"")</f>
        <v>3.0034894446960294</v>
      </c>
      <c r="D42" s="2">
        <f>IFERROR(MDURATION($A42,参数!D$5,参数!D$3,到期收益率!D42,1,0),"")</f>
        <v>1.6672818137014636</v>
      </c>
      <c r="E42" s="2">
        <f>IFERROR(MDURATION($A42,参数!E$5,参数!E$3,到期收益率!E42,1,0),"")</f>
        <v>0.97878435835663935</v>
      </c>
      <c r="F42" s="2">
        <f>IFERROR(MDURATION($A42,参数!F$5,参数!F$3,到期收益率!F42,1,0),"")</f>
        <v>1.0252848415084579</v>
      </c>
    </row>
    <row r="43" spans="1:6" x14ac:dyDescent="0.15">
      <c r="A43" s="1">
        <v>42340</v>
      </c>
      <c r="B43" s="2">
        <f>IFERROR(MDURATION($A43,参数!B$5,参数!B$3,到期收益率!B43,1,0),"")</f>
        <v>1.8215773227653962</v>
      </c>
      <c r="C43" s="2">
        <f>IFERROR(MDURATION($A43,参数!C$5,参数!C$3,到期收益率!C43,1,0),"")</f>
        <v>3.0009647205356464</v>
      </c>
      <c r="D43" s="2">
        <f>IFERROR(MDURATION($A43,参数!D$5,参数!D$3,到期收益率!D43,1,0),"")</f>
        <v>1.6654699027008741</v>
      </c>
      <c r="E43" s="2">
        <f>IFERROR(MDURATION($A43,参数!E$5,参数!E$3,到期收益率!E43,1,0),"")</f>
        <v>0.97618461035322168</v>
      </c>
      <c r="F43" s="2">
        <f>IFERROR(MDURATION($A43,参数!F$5,参数!F$3,到期收益率!F43,1,0),"")</f>
        <v>1.0326494634700083</v>
      </c>
    </row>
    <row r="44" spans="1:6" x14ac:dyDescent="0.15">
      <c r="A44" s="1">
        <v>42341</v>
      </c>
      <c r="B44" s="2">
        <f>IFERROR(MDURATION($A44,参数!B$5,参数!B$3,到期收益率!B44,1,0),"")</f>
        <v>1.8221486299613545</v>
      </c>
      <c r="C44" s="2">
        <f>IFERROR(MDURATION($A44,参数!C$5,参数!C$3,到期收益率!C44,1,0),"")</f>
        <v>2.9772132050570006</v>
      </c>
      <c r="D44" s="2">
        <f>IFERROR(MDURATION($A44,参数!D$5,参数!D$3,到期收益率!D44,1,0),"")</f>
        <v>1.6631747978084768</v>
      </c>
      <c r="E44" s="2">
        <f>IFERROR(MDURATION($A44,参数!E$5,参数!E$3,到期收益率!E44,1,0),"")</f>
        <v>0.97358482121266066</v>
      </c>
      <c r="F44" s="2">
        <f>IFERROR(MDURATION($A44,参数!F$5,参数!F$3,到期收益率!F44,1,0),"")</f>
        <v>1.0208299469194277</v>
      </c>
    </row>
    <row r="45" spans="1:6" x14ac:dyDescent="0.15">
      <c r="A45" s="1">
        <v>42342</v>
      </c>
      <c r="B45" s="2">
        <f>IFERROR(MDURATION($A45,参数!B$5,参数!B$3,到期收益率!B45,1,0),"")</f>
        <v>1.8251585896843003</v>
      </c>
      <c r="C45" s="2">
        <f>IFERROR(MDURATION($A45,参数!C$5,参数!C$3,到期收益率!C45,1,0),"")</f>
        <v>2.9817344114885471</v>
      </c>
      <c r="D45" s="2">
        <f>IFERROR(MDURATION($A45,参数!D$5,参数!D$3,到期收益率!D45,1,0),"")</f>
        <v>1.6651209987591953</v>
      </c>
      <c r="E45" s="2">
        <f>IFERROR(MDURATION($A45,参数!E$5,参数!E$3,到期收益率!E45,1,0),"")</f>
        <v>0.97098499223036849</v>
      </c>
      <c r="F45" s="2">
        <f>IFERROR(MDURATION($A45,参数!F$5,参数!F$3,到期收益率!F45,1,0),"")</f>
        <v>1.02288617822921</v>
      </c>
    </row>
    <row r="46" spans="1:6" x14ac:dyDescent="0.15">
      <c r="A46" s="1">
        <v>42345</v>
      </c>
      <c r="B46" s="2">
        <f>IFERROR(MDURATION($A46,参数!B$5,参数!B$3,到期收益率!B46,1,0),"")</f>
        <v>1.8173658329232425</v>
      </c>
      <c r="C46" s="2">
        <f>IFERROR(MDURATION($A46,参数!C$5,参数!C$3,到期收益率!C46,1,0),"")</f>
        <v>2.9744365493350364</v>
      </c>
      <c r="D46" s="2">
        <f>IFERROR(MDURATION($A46,参数!D$5,参数!D$3,到期收益率!D46,1,0),"")</f>
        <v>1.6553417809437183</v>
      </c>
      <c r="E46" s="2">
        <f>IFERROR(MDURATION($A46,参数!E$5,参数!E$3,到期收益率!E46,1,0),"")</f>
        <v>0.96318529045431234</v>
      </c>
      <c r="F46" s="2">
        <f>IFERROR(MDURATION($A46,参数!F$5,参数!F$3,到期收益率!F46,1,0),"")</f>
        <v>1.0196417340598583</v>
      </c>
    </row>
    <row r="47" spans="1:6" x14ac:dyDescent="0.15">
      <c r="A47" s="1">
        <v>42346</v>
      </c>
      <c r="B47" s="2">
        <f>IFERROR(MDURATION($A47,参数!B$5,参数!B$3,到期收益率!B47,1,0),"")</f>
        <v>1.8089575628963555</v>
      </c>
      <c r="C47" s="2">
        <f>IFERROR(MDURATION($A47,参数!C$5,参数!C$3,到期收益率!C47,1,0),"")</f>
        <v>2.9645610592176679</v>
      </c>
      <c r="D47" s="2">
        <f>IFERROR(MDURATION($A47,参数!D$5,参数!D$3,到期收益率!D47,1,0),"")</f>
        <v>1.6516965528341099</v>
      </c>
      <c r="E47" s="2">
        <f>IFERROR(MDURATION($A47,参数!E$5,参数!E$3,到期收益率!E47,1,0),"")</f>
        <v>0.96058531502837252</v>
      </c>
      <c r="F47" s="2">
        <f>IFERROR(MDURATION($A47,参数!F$5,参数!F$3,到期收益率!F47,1,0),"")</f>
        <v>1.0170400837144298</v>
      </c>
    </row>
    <row r="48" spans="1:6" x14ac:dyDescent="0.15">
      <c r="A48" s="1">
        <v>42347</v>
      </c>
      <c r="B48" s="2">
        <f>IFERROR(MDURATION($A48,参数!B$5,参数!B$3,到期收益率!B48,1,0),"")</f>
        <v>1.8034988598718695</v>
      </c>
      <c r="C48" s="2">
        <f>IFERROR(MDURATION($A48,参数!C$5,参数!C$3,到期收益率!C48,1,0),"")</f>
        <v>2.9620307220481186</v>
      </c>
      <c r="D48" s="2">
        <f>IFERROR(MDURATION($A48,参数!D$5,参数!D$3,到期收益率!D48,1,0),"")</f>
        <v>1.6467974811131971</v>
      </c>
      <c r="E48" s="2">
        <f>IFERROR(MDURATION($A48,参数!E$5,参数!E$3,到期收益率!E48,1,0),"")</f>
        <v>0.95798530623636624</v>
      </c>
      <c r="F48" s="2">
        <f>IFERROR(MDURATION($A48,参数!F$5,参数!F$3,到期收益率!F48,1,0),"")</f>
        <v>1.0144383912354245</v>
      </c>
    </row>
    <row r="49" spans="1:6" x14ac:dyDescent="0.15">
      <c r="A49" s="1">
        <v>42348</v>
      </c>
      <c r="B49" s="2">
        <f>IFERROR(MDURATION($A49,参数!B$5,参数!B$3,到期收益率!B49,1,0),"")</f>
        <v>1.79895734668389</v>
      </c>
      <c r="C49" s="2">
        <f>IFERROR(MDURATION($A49,参数!C$5,参数!C$3,到期收益率!C49,1,0),"")</f>
        <v>2.9731749730691228</v>
      </c>
      <c r="D49" s="2">
        <f>IFERROR(MDURATION($A49,参数!D$5,参数!D$3,到期收益率!D49,1,0),"")</f>
        <v>1.6406410741480209</v>
      </c>
      <c r="E49" s="2">
        <f>IFERROR(MDURATION($A49,参数!E$5,参数!E$3,到期收益率!E49,1,0),"")</f>
        <v>0.95538525419171183</v>
      </c>
      <c r="F49" s="2">
        <f>IFERROR(MDURATION($A49,参数!F$5,参数!F$3,到期收益率!F49,1,0),"")</f>
        <v>1.0039299255127341</v>
      </c>
    </row>
    <row r="50" spans="1:6" x14ac:dyDescent="0.15">
      <c r="A50" s="1">
        <v>42349</v>
      </c>
      <c r="B50" s="2">
        <f>IFERROR(MDURATION($A50,参数!B$5,参数!B$3,到期收益率!B50,1,0),"")</f>
        <v>1.7910286085646345</v>
      </c>
      <c r="C50" s="2">
        <f>IFERROR(MDURATION($A50,参数!C$5,参数!C$3,到期收益率!C50,1,0),"")</f>
        <v>2.9439356587692651</v>
      </c>
      <c r="D50" s="2">
        <f>IFERROR(MDURATION($A50,参数!D$5,参数!D$3,到期收益率!D50,1,0),"")</f>
        <v>1.6281809552988566</v>
      </c>
      <c r="E50" s="2">
        <f>IFERROR(MDURATION($A50,参数!E$5,参数!E$3,到期收益率!E50,1,0),"")</f>
        <v>0.95278517142858965</v>
      </c>
      <c r="F50" s="2">
        <f>IFERROR(MDURATION($A50,参数!F$5,参数!F$3,到期收益率!F50,1,0),"")</f>
        <v>1.0045854842862083</v>
      </c>
    </row>
    <row r="51" spans="1:6" x14ac:dyDescent="0.15">
      <c r="A51" s="1">
        <v>42352</v>
      </c>
      <c r="B51" s="2">
        <f>IFERROR(MDURATION($A51,参数!B$5,参数!B$3,到期收益率!B51,1,0),"")</f>
        <v>1.7783018564595032</v>
      </c>
      <c r="C51" s="2">
        <f>IFERROR(MDURATION($A51,参数!C$5,参数!C$3,到期收益率!C51,1,0),"")</f>
        <v>2.93633406102804</v>
      </c>
      <c r="D51" s="2">
        <f>IFERROR(MDURATION($A51,参数!D$5,参数!D$3,到期收益率!D51,1,0),"")</f>
        <v>1.6168415995848899</v>
      </c>
      <c r="E51" s="2">
        <f>IFERROR(MDURATION($A51,参数!E$5,参数!E$3,到期收益率!E51,1,0),"")</f>
        <v>0.94498468538198632</v>
      </c>
      <c r="F51" s="2">
        <f>IFERROR(MDURATION($A51,参数!F$5,参数!F$3,到期收益率!F51,1,0),"")</f>
        <v>0.99678167253284655</v>
      </c>
    </row>
    <row r="52" spans="1:6" x14ac:dyDescent="0.15">
      <c r="A52" s="1">
        <v>42353</v>
      </c>
      <c r="B52" s="2">
        <f>IFERROR(MDURATION($A52,参数!B$5,参数!B$3,到期收益率!B52,1,0),"")</f>
        <v>1.7745718596971374</v>
      </c>
      <c r="C52" s="2">
        <f>IFERROR(MDURATION($A52,参数!C$5,参数!C$3,到期收益率!C52,1,0),"")</f>
        <v>2.9032063800101984</v>
      </c>
      <c r="D52" s="2">
        <f>IFERROR(MDURATION($A52,参数!D$5,参数!D$3,到期收益率!D52,1,0),"")</f>
        <v>1.6128992916595406</v>
      </c>
      <c r="E52" s="2">
        <f>IFERROR(MDURATION($A52,参数!E$5,参数!E$3,到期收益率!E52,1,0),"")</f>
        <v>0.94238444871890359</v>
      </c>
      <c r="F52" s="2">
        <f>IFERROR(MDURATION($A52,参数!F$5,参数!F$3,到期收益率!F52,1,0),"")</f>
        <v>0.99418032944104939</v>
      </c>
    </row>
    <row r="53" spans="1:6" x14ac:dyDescent="0.15">
      <c r="A53" s="1">
        <v>42354</v>
      </c>
      <c r="B53" s="2">
        <f>IFERROR(MDURATION($A53,参数!B$5,参数!B$3,到期收益率!B53,1,0),"")</f>
        <v>1.7717686320482036</v>
      </c>
      <c r="C53" s="2">
        <f>IFERROR(MDURATION($A53,参数!C$5,参数!C$3,到期收益率!C53,1,0),"")</f>
        <v>2.9370768458700494</v>
      </c>
      <c r="D53" s="2">
        <f>IFERROR(MDURATION($A53,参数!D$5,参数!D$3,到期收益率!D53,1,0),"")</f>
        <v>1.6109007186163764</v>
      </c>
      <c r="E53" s="2">
        <f>IFERROR(MDURATION($A53,参数!E$5,参数!E$3,到期收益率!E53,1,0),"")</f>
        <v>0.93978417153053961</v>
      </c>
      <c r="F53" s="2">
        <f>IFERROR(MDURATION($A53,参数!F$5,参数!F$3,到期收益率!F53,1,0),"")</f>
        <v>0.98237070172809049</v>
      </c>
    </row>
    <row r="54" spans="1:6" x14ac:dyDescent="0.15">
      <c r="A54" s="1">
        <v>42355</v>
      </c>
      <c r="B54" s="2">
        <f>IFERROR(MDURATION($A54,参数!B$5,参数!B$3,到期收益率!B54,1,0),"")</f>
        <v>1.7627728284363073</v>
      </c>
      <c r="C54" s="2">
        <f>IFERROR(MDURATION($A54,参数!C$5,参数!C$3,到期收益率!C54,1,0),"")</f>
        <v>2.9388940747279295</v>
      </c>
      <c r="D54" s="2">
        <f>IFERROR(MDURATION($A54,参数!D$5,参数!D$3,到期收益率!D54,1,0),"")</f>
        <v>1.6076388390129388</v>
      </c>
      <c r="E54" s="2">
        <f>IFERROR(MDURATION($A54,参数!E$5,参数!E$3,到期收益率!E54,1,0),"")</f>
        <v>0.93718386073070947</v>
      </c>
      <c r="F54" s="2">
        <f>IFERROR(MDURATION($A54,参数!F$5,参数!F$3,到期收益率!F54,1,0),"")</f>
        <v>0.97977051846254748</v>
      </c>
    </row>
    <row r="55" spans="1:6" x14ac:dyDescent="0.15">
      <c r="A55" s="1">
        <v>42356</v>
      </c>
      <c r="B55" s="2">
        <f>IFERROR(MDURATION($A55,参数!B$5,参数!B$3,到期收益率!B55,1,0),"")</f>
        <v>1.7613126681921101</v>
      </c>
      <c r="C55" s="2">
        <f>IFERROR(MDURATION($A55,参数!C$5,参数!C$3,到期收益率!C55,1,0),"")</f>
        <v>2.9363631842421398</v>
      </c>
      <c r="D55" s="2">
        <f>IFERROR(MDURATION($A55,参数!D$5,参数!D$3,到期收益率!D55,1,0),"")</f>
        <v>1.6040853794953427</v>
      </c>
      <c r="E55" s="2">
        <f>IFERROR(MDURATION($A55,参数!E$5,参数!E$3,到期收益率!E55,1,0),"")</f>
        <v>0.93458351222577629</v>
      </c>
      <c r="F55" s="2">
        <f>IFERROR(MDURATION($A55,参数!F$5,参数!F$3,到期收益率!F55,1,0),"")</f>
        <v>0.97717030133857274</v>
      </c>
    </row>
    <row r="56" spans="1:6" x14ac:dyDescent="0.15">
      <c r="A56" s="1">
        <v>42359</v>
      </c>
      <c r="B56" s="2">
        <f>IFERROR(MDURATION($A56,参数!B$5,参数!B$3,到期收益率!B56,1,0),"")</f>
        <v>1.7524877564131531</v>
      </c>
      <c r="C56" s="2">
        <f>IFERROR(MDURATION($A56,参数!C$5,参数!C$3,到期收益率!C56,1,0),"")</f>
        <v>2.9287706761587655</v>
      </c>
      <c r="D56" s="2">
        <f>IFERROR(MDURATION($A56,参数!D$5,参数!D$3,到期收益率!D56,1,0),"")</f>
        <v>1.5910884909293361</v>
      </c>
      <c r="E56" s="2">
        <f>IFERROR(MDURATION($A56,参数!E$5,参数!E$3,到期收益率!E56,1,0),"")</f>
        <v>0.92678223843065877</v>
      </c>
      <c r="F56" s="2">
        <f>IFERROR(MDURATION($A56,参数!F$5,参数!F$3,到期收益率!F56,1,0),"")</f>
        <v>0.96936940399465055</v>
      </c>
    </row>
    <row r="57" spans="1:6" x14ac:dyDescent="0.15">
      <c r="A57" s="1">
        <v>42360</v>
      </c>
      <c r="B57" s="2">
        <f>IFERROR(MDURATION($A57,参数!B$5,参数!B$3,到期收益率!B57,1,0),"")</f>
        <v>1.7432631615530023</v>
      </c>
      <c r="C57" s="2">
        <f>IFERROR(MDURATION($A57,参数!C$5,参数!C$3,到期收益率!C57,1,0),"")</f>
        <v>2.8926338028720995</v>
      </c>
      <c r="D57" s="2">
        <f>IFERROR(MDURATION($A57,参数!D$5,参数!D$3,到期收益率!D57,1,0),"")</f>
        <v>1.5802155493438348</v>
      </c>
      <c r="E57" s="2">
        <f>IFERROR(MDURATION($A57,参数!E$5,参数!E$3,到期收益率!E57,1,0),"")</f>
        <v>0.93345523015494458</v>
      </c>
      <c r="F57" s="2">
        <f>IFERROR(MDURATION($A57,参数!F$5,参数!F$3,到期收益率!F57,1,0),"")</f>
        <v>0.9667690257018845</v>
      </c>
    </row>
    <row r="58" spans="1:6" x14ac:dyDescent="0.15">
      <c r="A58" s="1">
        <v>42361</v>
      </c>
      <c r="B58" s="2">
        <f>IFERROR(MDURATION($A58,参数!B$5,参数!B$3,到期收益率!B58,1,0),"")</f>
        <v>1.72723285971606</v>
      </c>
      <c r="C58" s="2">
        <f>IFERROR(MDURATION($A58,参数!C$5,参数!C$3,到期收益率!C58,1,0),"")</f>
        <v>2.8902406718126734</v>
      </c>
      <c r="D58" s="2">
        <f>IFERROR(MDURATION($A58,参数!D$5,参数!D$3,到期收益率!D58,1,0),"")</f>
        <v>1.5649914360364607</v>
      </c>
      <c r="E58" s="2">
        <f>IFERROR(MDURATION($A58,参数!E$5,参数!E$3,到期收益率!E58,1,0),"")</f>
        <v>0.93085390030995718</v>
      </c>
      <c r="F58" s="2">
        <f>IFERROR(MDURATION($A58,参数!F$5,参数!F$3,到期收益率!F58,1,0),"")</f>
        <v>0.96416860926860448</v>
      </c>
    </row>
    <row r="59" spans="1:6" x14ac:dyDescent="0.15">
      <c r="A59" s="1">
        <v>42362</v>
      </c>
      <c r="B59" s="2">
        <f>IFERROR(MDURATION($A59,参数!B$5,参数!B$3,到期收益率!B59,1,0),"")</f>
        <v>1.721183759417064</v>
      </c>
      <c r="C59" s="2">
        <f>IFERROR(MDURATION($A59,参数!C$5,参数!C$3,到期收益率!C59,1,0),"")</f>
        <v>2.8993047545386115</v>
      </c>
      <c r="D59" s="2">
        <f>IFERROR(MDURATION($A59,参数!D$5,参数!D$3,到期收益率!D59,1,0),"")</f>
        <v>1.5608418572489</v>
      </c>
      <c r="E59" s="2">
        <f>IFERROR(MDURATION($A59,参数!E$5,参数!E$3,到期收益率!E59,1,0),"")</f>
        <v>0.92825253909696781</v>
      </c>
      <c r="F59" s="2">
        <f>IFERROR(MDURATION($A59,参数!F$5,参数!F$3,到期收益率!F59,1,0),"")</f>
        <v>0.96156815170344301</v>
      </c>
    </row>
    <row r="60" spans="1:6" x14ac:dyDescent="0.15">
      <c r="A60" s="1">
        <v>42363</v>
      </c>
      <c r="B60" s="2">
        <f>IFERROR(MDURATION($A60,参数!B$5,参数!B$3,到期收益率!B60,1,0),"")</f>
        <v>1.7120826528460296</v>
      </c>
      <c r="C60" s="2">
        <f>IFERROR(MDURATION($A60,参数!C$5,参数!C$3,到期收益率!C60,1,0),"")</f>
        <v>2.8964746013243041</v>
      </c>
      <c r="D60" s="2">
        <f>IFERROR(MDURATION($A60,参数!D$5,参数!D$3,到期收益率!D60,1,0),"")</f>
        <v>1.5601338504199438</v>
      </c>
      <c r="E60" s="2">
        <f>IFERROR(MDURATION($A60,参数!E$5,参数!E$3,到期收益率!E60,1,0),"")</f>
        <v>0.92565114695127027</v>
      </c>
      <c r="F60" s="2">
        <f>IFERROR(MDURATION($A60,参数!F$5,参数!F$3,到期收益率!F60,1,0),"")</f>
        <v>0.95896765560924824</v>
      </c>
    </row>
    <row r="61" spans="1:6" x14ac:dyDescent="0.15">
      <c r="A61" s="1">
        <v>42366</v>
      </c>
      <c r="B61" s="2">
        <f>IFERROR(MDURATION($A61,参数!B$5,参数!B$3,到期收益率!B61,1,0),"")</f>
        <v>1.6933308320479121</v>
      </c>
      <c r="C61" s="2">
        <f>IFERROR(MDURATION($A61,参数!C$5,参数!C$3,到期收益率!C61,1,0),"")</f>
        <v>2.8884231892519194</v>
      </c>
      <c r="D61" s="2">
        <f>IFERROR(MDURATION($A61,参数!D$5,参数!D$3,到期收益率!D61,1,0),"")</f>
        <v>1.5512260203129549</v>
      </c>
      <c r="E61" s="2">
        <f>IFERROR(MDURATION($A61,参数!E$5,参数!E$3,到期收益率!E61,1,0),"")</f>
        <v>0.91784676753994354</v>
      </c>
      <c r="F61" s="2">
        <f>IFERROR(MDURATION($A61,参数!F$5,参数!F$3,到期收益率!F61,1,0),"")</f>
        <v>0.95385984209059149</v>
      </c>
    </row>
    <row r="62" spans="1:6" x14ac:dyDescent="0.15">
      <c r="A62" s="1">
        <v>42367</v>
      </c>
      <c r="B62" s="2">
        <f>IFERROR(MDURATION($A62,参数!B$5,参数!B$3,到期收益率!B62,1,0),"")</f>
        <v>1.6839547172611442</v>
      </c>
      <c r="C62" s="2">
        <f>IFERROR(MDURATION($A62,参数!C$5,参数!C$3,到期收益率!C62,1,0),"")</f>
        <v>2.8855924288657415</v>
      </c>
      <c r="D62" s="2">
        <f>IFERROR(MDURATION($A62,参数!D$5,参数!D$3,到期收益率!D62,1,0),"")</f>
        <v>1.5428461997329752</v>
      </c>
      <c r="E62" s="2">
        <f>IFERROR(MDURATION($A62,参数!E$5,参数!E$3,到期收益率!E62,1,0),"")</f>
        <v>0.91524523981983663</v>
      </c>
      <c r="F62" s="2">
        <f>IFERROR(MDURATION($A62,参数!F$5,参数!F$3,到期收益率!F62,1,0),"")</f>
        <v>0.95125881213334296</v>
      </c>
    </row>
    <row r="63" spans="1:6" x14ac:dyDescent="0.15">
      <c r="A63" s="1">
        <v>42368</v>
      </c>
      <c r="B63" s="2">
        <f>IFERROR(MDURATION($A63,参数!B$5,参数!B$3,到期收益率!B63,1,0),"")</f>
        <v>1.6676130910084286</v>
      </c>
      <c r="C63" s="2">
        <f>IFERROR(MDURATION($A63,参数!C$5,参数!C$3,到期收益率!C63,1,0),"")</f>
        <v>2.8351299107538401</v>
      </c>
      <c r="D63" s="2">
        <f>IFERROR(MDURATION($A63,参数!D$5,参数!D$3,到期收益率!D63,1,0),"")</f>
        <v>1.5369203249611483</v>
      </c>
      <c r="E63" s="2">
        <f>IFERROR(MDURATION($A63,参数!E$5,参数!E$3,到期收益率!E63,1,0),"")</f>
        <v>0.91245836685620718</v>
      </c>
      <c r="F63" s="2">
        <f>IFERROR(MDURATION($A63,参数!F$5,参数!F$3,到期收益率!F63,1,0),"")</f>
        <v>0.94429260872363363</v>
      </c>
    </row>
    <row r="64" spans="1:6" x14ac:dyDescent="0.15">
      <c r="A64" s="1">
        <v>42369</v>
      </c>
      <c r="B64" s="2">
        <f>IFERROR(MDURATION($A64,参数!B$5,参数!B$3,到期收益率!B64,1,0),"")</f>
        <v>1.6693991785295779</v>
      </c>
      <c r="C64" s="2">
        <f>IFERROR(MDURATION($A64,参数!C$5,参数!C$3,到期收益率!C64,1,0),"")</f>
        <v>2.8324289197981378</v>
      </c>
      <c r="D64" s="2">
        <f>IFERROR(MDURATION($A64,参数!D$5,参数!D$3,到期收益率!D64,1,0),"")</f>
        <v>1.5383854562257973</v>
      </c>
      <c r="E64" s="2">
        <f>IFERROR(MDURATION($A64,参数!E$5,参数!E$3,到期收益率!E64,1,0),"")</f>
        <v>0.90985678468591902</v>
      </c>
      <c r="F64" s="2">
        <f>IFERROR(MDURATION($A64,参数!F$5,参数!F$3,到期收益率!F64,1,0),"")</f>
        <v>0.93481682661071108</v>
      </c>
    </row>
    <row r="65" spans="1:6" x14ac:dyDescent="0.15">
      <c r="A65" s="1">
        <v>42373</v>
      </c>
      <c r="B65" s="2">
        <f>IFERROR(MDURATION($A65,参数!B$5,参数!B$3,到期收益率!B65,1,0),"")</f>
        <v>1.6613764633392436</v>
      </c>
      <c r="C65" s="2">
        <f>IFERROR(MDURATION($A65,参数!C$5,参数!C$3,到期收益率!C65,1,0),"")</f>
        <v>2.8242070084093087</v>
      </c>
      <c r="D65" s="2">
        <f>IFERROR(MDURATION($A65,参数!D$5,参数!D$3,到期收益率!D65,1,0),"")</f>
        <v>1.5293830090419644</v>
      </c>
      <c r="E65" s="2">
        <f>IFERROR(MDURATION($A65,参数!E$5,参数!E$3,到期收益率!E65,1,0),"")</f>
        <v>0.84284097119615353</v>
      </c>
      <c r="F65" s="2">
        <f>IFERROR(MDURATION($A65,参数!F$5,参数!F$3,到期收益率!F65,1,0),"")</f>
        <v>0.9355005680857208</v>
      </c>
    </row>
    <row r="66" spans="1:6" x14ac:dyDescent="0.15">
      <c r="A66" s="1">
        <v>42374</v>
      </c>
      <c r="B66" s="2">
        <f>IFERROR(MDURATION($A66,参数!B$5,参数!B$3,到期收益率!B66,1,0),"")</f>
        <v>1.6586744281749828</v>
      </c>
      <c r="C66" s="2">
        <f>IFERROR(MDURATION($A66,参数!C$5,参数!C$3,到期收益率!C66,1,0),"")</f>
        <v>2.822256909365974</v>
      </c>
      <c r="D66" s="2">
        <f>IFERROR(MDURATION($A66,参数!D$5,参数!D$3,到期收益率!D66,1,0),"")</f>
        <v>1.5278912780384628</v>
      </c>
      <c r="E66" s="2">
        <f>IFERROR(MDURATION($A66,参数!E$5,参数!E$3,到期收益率!E66,1,0),"")</f>
        <v>0.89870158797566868</v>
      </c>
      <c r="F66" s="2">
        <f>IFERROR(MDURATION($A66,参数!F$5,参数!F$3,到期收益率!F66,1,0),"")</f>
        <v>0.93289947676291374</v>
      </c>
    </row>
    <row r="67" spans="1:6" x14ac:dyDescent="0.15">
      <c r="A67" s="1">
        <v>42375</v>
      </c>
      <c r="B67" s="2">
        <f>IFERROR(MDURATION($A67,参数!B$5,参数!B$3,到期收益率!B67,1,0),"")</f>
        <v>1.6539415765501537</v>
      </c>
      <c r="C67" s="2">
        <f>IFERROR(MDURATION($A67,参数!C$5,参数!C$3,到期收益率!C67,1,0),"")</f>
        <v>2.8198559931749818</v>
      </c>
      <c r="D67" s="2">
        <f>IFERROR(MDURATION($A67,参数!D$5,参数!D$3,到期收益率!D67,1,0),"")</f>
        <v>1.52689037854731</v>
      </c>
      <c r="E67" s="2">
        <f>IFERROR(MDURATION($A67,参数!E$5,参数!E$3,到期收益率!E67,1,0),"")</f>
        <v>0.85308458920057828</v>
      </c>
      <c r="F67" s="2">
        <f>IFERROR(MDURATION($A67,参数!F$5,参数!F$3,到期收益率!F67,1,0),"")</f>
        <v>0.93029833528125561</v>
      </c>
    </row>
    <row r="68" spans="1:6" x14ac:dyDescent="0.15">
      <c r="A68" s="1">
        <v>42376</v>
      </c>
      <c r="B68" s="2">
        <f>IFERROR(MDURATION($A68,参数!B$5,参数!B$3,到期收益率!B68,1,0),"")</f>
        <v>1.6477067926867968</v>
      </c>
      <c r="C68" s="2">
        <f>IFERROR(MDURATION($A68,参数!C$5,参数!C$3,到期收益率!C68,1,0),"")</f>
        <v>2.8173047237088529</v>
      </c>
      <c r="D68" s="2">
        <f>IFERROR(MDURATION($A68,参数!D$5,参数!D$3,到期收益率!D68,1,0),"")</f>
        <v>1.5227402914361523</v>
      </c>
      <c r="E68" s="2">
        <f>IFERROR(MDURATION($A68,参数!E$5,参数!E$3,到期收益率!E68,1,0),"")</f>
        <v>0.8504878721021607</v>
      </c>
      <c r="F68" s="2">
        <f>IFERROR(MDURATION($A68,参数!F$5,参数!F$3,到期收益率!F68,1,0),"")</f>
        <v>0.92769715730863644</v>
      </c>
    </row>
    <row r="69" spans="1:6" x14ac:dyDescent="0.15">
      <c r="A69" s="1">
        <v>42377</v>
      </c>
      <c r="B69" s="2">
        <f>IFERROR(MDURATION($A69,参数!B$5,参数!B$3,到期收益率!B69,1,0),"")</f>
        <v>1.6442542965749427</v>
      </c>
      <c r="C69" s="2">
        <f>IFERROR(MDURATION($A69,参数!C$5,参数!C$3,到期收益率!C69,1,0),"")</f>
        <v>2.8147533879569857</v>
      </c>
      <c r="D69" s="2">
        <f>IFERROR(MDURATION($A69,参数!D$5,参数!D$3,到期收益率!D69,1,0),"")</f>
        <v>1.521935240399138</v>
      </c>
      <c r="E69" s="2">
        <f>IFERROR(MDURATION($A69,参数!E$5,参数!E$3,到期收益率!E69,1,0),"")</f>
        <v>0.84789109961139897</v>
      </c>
      <c r="F69" s="2">
        <f>IFERROR(MDURATION($A69,参数!F$5,参数!F$3,到期收益率!F69,1,0),"")</f>
        <v>0.92509594035395337</v>
      </c>
    </row>
    <row r="70" spans="1:6" x14ac:dyDescent="0.15">
      <c r="A70" s="1">
        <v>42380</v>
      </c>
      <c r="B70" s="2">
        <f>IFERROR(MDURATION($A70,参数!B$5,参数!B$3,到期收益率!B70,1,0),"")</f>
        <v>1.6365758320495116</v>
      </c>
      <c r="C70" s="2">
        <f>IFERROR(MDURATION($A70,参数!C$5,参数!C$3,到期收益率!C70,1,0),"")</f>
        <v>2.8070991827578911</v>
      </c>
      <c r="D70" s="2">
        <f>IFERROR(MDURATION($A70,参数!D$5,参数!D$3,到期收益率!D70,1,0),"")</f>
        <v>1.5124378331891926</v>
      </c>
      <c r="E70" s="2">
        <f>IFERROR(MDURATION($A70,参数!E$5,参数!E$3,到期收益率!E70,1,0),"")</f>
        <v>0.87343487543667397</v>
      </c>
      <c r="F70" s="2">
        <f>IFERROR(MDURATION($A70,参数!F$5,参数!F$3,到期收益率!F70,1,0),"")</f>
        <v>0.91729203154769123</v>
      </c>
    </row>
    <row r="71" spans="1:6" x14ac:dyDescent="0.15">
      <c r="A71" s="1">
        <v>42381</v>
      </c>
      <c r="B71" s="2">
        <f>IFERROR(MDURATION($A71,参数!B$5,参数!B$3,到期收益率!B71,1,0),"")</f>
        <v>1.6338732575873225</v>
      </c>
      <c r="C71" s="2">
        <f>IFERROR(MDURATION($A71,参数!C$5,参数!C$3,到期收益率!C71,1,0),"")</f>
        <v>2.8045476817422381</v>
      </c>
      <c r="D71" s="2">
        <f>IFERROR(MDURATION($A71,参数!D$5,参数!D$3,到期收益率!D71,1,0),"")</f>
        <v>1.5100587369672684</v>
      </c>
      <c r="E71" s="2">
        <f>IFERROR(MDURATION($A71,参数!E$5,参数!E$3,到期收益率!E71,1,0),"")</f>
        <v>0.87083359159441809</v>
      </c>
      <c r="F71" s="2">
        <f>IFERROR(MDURATION($A71,参数!F$5,参数!F$3,到期收益率!F71,1,0),"")</f>
        <v>0.92398336291956973</v>
      </c>
    </row>
    <row r="72" spans="1:6" x14ac:dyDescent="0.15">
      <c r="A72" s="1">
        <v>42382</v>
      </c>
      <c r="B72" s="2">
        <f>IFERROR(MDURATION($A72,参数!B$5,参数!B$3,到期收益率!B72,1,0),"")</f>
        <v>1.6315992420704291</v>
      </c>
      <c r="C72" s="2">
        <f>IFERROR(MDURATION($A72,参数!C$5,参数!C$3,到期收益率!C72,1,0),"")</f>
        <v>2.8155151072706093</v>
      </c>
      <c r="D72" s="2">
        <f>IFERROR(MDURATION($A72,参数!D$5,参数!D$3,到期收益率!D72,1,0),"")</f>
        <v>1.5072863559907825</v>
      </c>
      <c r="E72" s="2">
        <f>IFERROR(MDURATION($A72,参数!E$5,参数!E$3,到期收益率!E72,1,0),"")</f>
        <v>0.86832510049111533</v>
      </c>
      <c r="F72" s="2">
        <f>IFERROR(MDURATION($A72,参数!F$5,参数!F$3,到期收益率!F72,1,0),"")</f>
        <v>0.92583901202189034</v>
      </c>
    </row>
    <row r="73" spans="1:6" x14ac:dyDescent="0.15">
      <c r="A73" s="1">
        <v>42383</v>
      </c>
      <c r="B73" s="2">
        <f>IFERROR(MDURATION($A73,参数!B$5,参数!B$3,到期收益率!B73,1,0),"")</f>
        <v>1.6355270563905606</v>
      </c>
      <c r="C73" s="2">
        <f>IFERROR(MDURATION($A73,参数!C$5,参数!C$3,到期收益率!C73,1,0),"")</f>
        <v>2.7994445606629852</v>
      </c>
      <c r="D73" s="2">
        <f>IFERROR(MDURATION($A73,参数!D$5,参数!D$3,到期收益率!D73,1,0),"")</f>
        <v>1.506478626215412</v>
      </c>
      <c r="E73" s="2">
        <f>IFERROR(MDURATION($A73,参数!E$5,参数!E$3,到期收益率!E73,1,0),"")</f>
        <v>0.86572372454172575</v>
      </c>
      <c r="F73" s="2">
        <f>IFERROR(MDURATION($A73,参数!F$5,参数!F$3,到期收益率!F73,1,0),"")</f>
        <v>0.93270501853935295</v>
      </c>
    </row>
    <row r="74" spans="1:6" x14ac:dyDescent="0.15">
      <c r="A74" s="1">
        <v>42384</v>
      </c>
      <c r="B74" s="2">
        <f>IFERROR(MDURATION($A74,参数!B$5,参数!B$3,到期收益率!B74,1,0),"")</f>
        <v>1.6449515819068619</v>
      </c>
      <c r="C74" s="2">
        <f>IFERROR(MDURATION($A74,参数!C$5,参数!C$3,到期收益率!C74,1,0),"")</f>
        <v>2.7953850582262549</v>
      </c>
      <c r="D74" s="2">
        <f>IFERROR(MDURATION($A74,参数!D$5,参数!D$3,到期收益率!D74,1,0),"")</f>
        <v>1.5117414108560756</v>
      </c>
      <c r="E74" s="2">
        <f>IFERROR(MDURATION($A74,参数!E$5,参数!E$3,到期收益率!E74,1,0),"")</f>
        <v>0.93288782049392027</v>
      </c>
      <c r="F74" s="2">
        <f>IFERROR(MDURATION($A74,参数!F$5,参数!F$3,到期收益率!F74,1,0),"")</f>
        <v>0.92091144537001934</v>
      </c>
    </row>
    <row r="75" spans="1:6" x14ac:dyDescent="0.15">
      <c r="A75" s="1">
        <v>42387</v>
      </c>
      <c r="B75" s="2">
        <f>IFERROR(MDURATION($A75,参数!B$5,参数!B$3,到期收益率!B75,1,0),"")</f>
        <v>1.6446710530801341</v>
      </c>
      <c r="C75" s="2">
        <f>IFERROR(MDURATION($A75,参数!C$5,参数!C$3,到期收益率!C75,1,0),"")</f>
        <v>2.7877285857154721</v>
      </c>
      <c r="D75" s="2">
        <f>IFERROR(MDURATION($A75,参数!D$5,参数!D$3,到期收益率!D75,1,0),"")</f>
        <v>1.5055705836331179</v>
      </c>
      <c r="E75" s="2">
        <f>IFERROR(MDURATION($A75,参数!E$5,参数!E$3,到期收益率!E75,1,0),"")</f>
        <v>0.92577080226714825</v>
      </c>
      <c r="F75" s="2">
        <f>IFERROR(MDURATION($A75,参数!F$5,参数!F$3,到期收益率!F75,1,0),"")</f>
        <v>0.9131019139445149</v>
      </c>
    </row>
    <row r="76" spans="1:6" x14ac:dyDescent="0.15">
      <c r="A76" s="1">
        <v>42388</v>
      </c>
      <c r="B76" s="2">
        <f>IFERROR(MDURATION($A76,参数!B$5,参数!B$3,到期收益率!B76,1,0),"")</f>
        <v>1.6404895610799517</v>
      </c>
      <c r="C76" s="2">
        <f>IFERROR(MDURATION($A76,参数!C$5,参数!C$3,到期收益率!C76,1,0),"")</f>
        <v>2.7838167628432529</v>
      </c>
      <c r="D76" s="2">
        <f>IFERROR(MDURATION($A76,参数!D$5,参数!D$3,到期收益率!D76,1,0),"")</f>
        <v>1.4998648353249697</v>
      </c>
      <c r="E76" s="2">
        <f>IFERROR(MDURATION($A76,参数!E$5,参数!E$3,到期收益率!E76,1,0),"")</f>
        <v>0.89990011531610037</v>
      </c>
      <c r="F76" s="2">
        <f>IFERROR(MDURATION($A76,参数!F$5,参数!F$3,到期收益率!F76,1,0),"")</f>
        <v>0.91049866429934112</v>
      </c>
    </row>
    <row r="77" spans="1:6" x14ac:dyDescent="0.15">
      <c r="A77" s="1">
        <v>42389</v>
      </c>
      <c r="B77" s="2">
        <f>IFERROR(MDURATION($A77,参数!B$5,参数!B$3,到期收益率!B77,1,0),"")</f>
        <v>1.6364124738447221</v>
      </c>
      <c r="C77" s="2">
        <f>IFERROR(MDURATION($A77,参数!C$5,参数!C$3,到期收益率!C77,1,0),"")</f>
        <v>2.7811129065061482</v>
      </c>
      <c r="D77" s="2">
        <f>IFERROR(MDURATION($A77,参数!D$5,参数!D$3,到期收益率!D77,1,0),"")</f>
        <v>1.4955263402994183</v>
      </c>
      <c r="E77" s="2">
        <f>IFERROR(MDURATION($A77,参数!E$5,参数!E$3,到期收益率!E77,1,0),"")</f>
        <v>0.89666485775549121</v>
      </c>
      <c r="F77" s="2">
        <f>IFERROR(MDURATION($A77,参数!F$5,参数!F$3,到期收益率!F77,1,0),"")</f>
        <v>0.91578247547685021</v>
      </c>
    </row>
    <row r="78" spans="1:6" x14ac:dyDescent="0.15">
      <c r="A78" s="1">
        <v>42390</v>
      </c>
      <c r="B78" s="2">
        <f>IFERROR(MDURATION($A78,参数!B$5,参数!B$3,到期收益率!B78,1,0),"")</f>
        <v>1.6338149526181527</v>
      </c>
      <c r="C78" s="2">
        <f>IFERROR(MDURATION($A78,参数!C$5,参数!C$3,到期收益率!C78,1,0),"")</f>
        <v>2.7785601194527887</v>
      </c>
      <c r="D78" s="2">
        <f>IFERROR(MDURATION($A78,参数!D$5,参数!D$3,到期收益率!D78,1,0),"")</f>
        <v>1.4948068237930108</v>
      </c>
      <c r="E78" s="2">
        <f>IFERROR(MDURATION($A78,参数!E$5,参数!E$3,到期收益率!E78,1,0),"")</f>
        <v>0.89408136707975427</v>
      </c>
      <c r="F78" s="2">
        <f>IFERROR(MDURATION($A78,参数!F$5,参数!F$3,到期收益率!F78,1,0),"")</f>
        <v>0.91225080489550403</v>
      </c>
    </row>
    <row r="79" spans="1:6" x14ac:dyDescent="0.15">
      <c r="A79" s="1">
        <v>42391</v>
      </c>
      <c r="B79" s="2">
        <f>IFERROR(MDURATION($A79,参数!B$5,参数!B$3,到期收益率!B79,1,0),"")</f>
        <v>1.6333304621780373</v>
      </c>
      <c r="C79" s="2">
        <f>IFERROR(MDURATION($A79,参数!C$5,参数!C$3,到期收益率!C79,1,0),"")</f>
        <v>2.7760072706549632</v>
      </c>
      <c r="D79" s="2">
        <f>IFERROR(MDURATION($A79,参数!D$5,参数!D$3,到期收益率!D79,1,0),"")</f>
        <v>1.4926197309911617</v>
      </c>
      <c r="E79" s="2">
        <f>IFERROR(MDURATION($A79,参数!E$5,参数!E$3,到期收益率!E79,1,0),"")</f>
        <v>0.88852108675266928</v>
      </c>
      <c r="F79" s="2">
        <f>IFERROR(MDURATION($A79,参数!F$5,参数!F$3,到期收益率!F79,1,0),"")</f>
        <v>0.92569063288659115</v>
      </c>
    </row>
    <row r="80" spans="1:6" x14ac:dyDescent="0.15">
      <c r="A80" s="1">
        <v>42394</v>
      </c>
      <c r="B80" s="2">
        <f>IFERROR(MDURATION($A80,参数!B$5,参数!B$3,到期收益率!B80,1,0),"")</f>
        <v>1.6259591614843627</v>
      </c>
      <c r="C80" s="2">
        <f>IFERROR(MDURATION($A80,参数!C$5,参数!C$3,到期收益率!C80,1,0),"")</f>
        <v>2.768348472462733</v>
      </c>
      <c r="D80" s="2">
        <f>IFERROR(MDURATION($A80,参数!D$5,参数!D$3,到期收益率!D80,1,0),"")</f>
        <v>1.4839086741548189</v>
      </c>
      <c r="E80" s="2">
        <f>IFERROR(MDURATION($A80,参数!E$5,参数!E$3,到期收益率!E80,1,0),"")</f>
        <v>0.88086611529644609</v>
      </c>
      <c r="F80" s="2">
        <f>IFERROR(MDURATION($A80,参数!F$5,参数!F$3,到期收益率!F80,1,0),"")</f>
        <v>0.91787609137082116</v>
      </c>
    </row>
    <row r="81" spans="1:6" x14ac:dyDescent="0.15">
      <c r="A81" s="1">
        <v>42395</v>
      </c>
      <c r="B81" s="2">
        <f>IFERROR(MDURATION($A81,参数!B$5,参数!B$3,到期收益率!B81,1,0),"")</f>
        <v>1.6216715632187095</v>
      </c>
      <c r="C81" s="2">
        <f>IFERROR(MDURATION($A81,参数!C$5,参数!C$3,到期收益率!C81,1,0),"")</f>
        <v>2.7657954360999559</v>
      </c>
      <c r="D81" s="2">
        <f>IFERROR(MDURATION($A81,参数!D$5,参数!D$3,到期收益率!D81,1,0),"")</f>
        <v>1.4770292517962862</v>
      </c>
      <c r="E81" s="2">
        <f>IFERROR(MDURATION($A81,参数!E$5,参数!E$3,到期收益率!E81,1,0),"")</f>
        <v>0.87688989934668493</v>
      </c>
      <c r="F81" s="2">
        <f>IFERROR(MDURATION($A81,参数!F$5,参数!F$3,到期收益率!F81,1,0),"")</f>
        <v>0.91527119897411635</v>
      </c>
    </row>
    <row r="82" spans="1:6" x14ac:dyDescent="0.15">
      <c r="A82" s="1">
        <v>42396</v>
      </c>
      <c r="B82" s="2">
        <f>IFERROR(MDURATION($A82,参数!B$5,参数!B$3,到期收益率!B82,1,0),"")</f>
        <v>1.618122498327454</v>
      </c>
      <c r="C82" s="2">
        <f>IFERROR(MDURATION($A82,参数!C$5,参数!C$3,到期收益率!C82,1,0),"")</f>
        <v>2.7600590193192169</v>
      </c>
      <c r="D82" s="2">
        <f>IFERROR(MDURATION($A82,参数!D$5,参数!D$3,到期收益率!D82,1,0),"")</f>
        <v>1.4712214046117851</v>
      </c>
      <c r="E82" s="2">
        <f>IFERROR(MDURATION($A82,参数!E$5,参数!E$3,到期收益率!E82,1,0),"")</f>
        <v>0.87440047723568504</v>
      </c>
      <c r="F82" s="2">
        <f>IFERROR(MDURATION($A82,参数!F$5,参数!F$3,到期收益率!F82,1,0),"")</f>
        <v>0.9126662838242614</v>
      </c>
    </row>
    <row r="83" spans="1:6" x14ac:dyDescent="0.15">
      <c r="A83" s="1">
        <v>42397</v>
      </c>
      <c r="B83" s="2">
        <f>IFERROR(MDURATION($A83,参数!B$5,参数!B$3,到期收益率!B83,1,0),"")</f>
        <v>1.614572926683072</v>
      </c>
      <c r="C83" s="2">
        <f>IFERROR(MDURATION($A83,参数!C$5,参数!C$3,到期收益率!C83,1,0),"")</f>
        <v>2.7600830377266021</v>
      </c>
      <c r="D83" s="2">
        <f>IFERROR(MDURATION($A83,参数!D$5,参数!D$3,到期收益率!D83,1,0),"")</f>
        <v>1.4681552151277444</v>
      </c>
      <c r="E83" s="2">
        <f>IFERROR(MDURATION($A83,参数!E$5,参数!E$3,到期收益率!E83,1,0),"")</f>
        <v>0.87061126680558543</v>
      </c>
      <c r="F83" s="2">
        <f>IFERROR(MDURATION($A83,参数!F$5,参数!F$3,到期收益率!F83,1,0),"")</f>
        <v>0.85970338571847016</v>
      </c>
    </row>
    <row r="84" spans="1:6" x14ac:dyDescent="0.15">
      <c r="A84" s="1">
        <v>42398</v>
      </c>
      <c r="B84" s="2">
        <f>IFERROR(MDURATION($A84,参数!B$5,参数!B$3,到期收益率!B84,1,0),"")</f>
        <v>1.6114460216795026</v>
      </c>
      <c r="C84" s="2">
        <f>IFERROR(MDURATION($A84,参数!C$5,参数!C$3,到期收益率!C84,1,0),"")</f>
        <v>2.757529678732725</v>
      </c>
      <c r="D84" s="2">
        <f>IFERROR(MDURATION($A84,参数!D$5,参数!D$3,到期收益率!D84,1,0),"")</f>
        <v>1.4636190728166112</v>
      </c>
      <c r="E84" s="2">
        <f>IFERROR(MDURATION($A84,参数!E$5,参数!E$3,到期收益率!E84,1,0),"")</f>
        <v>0.86756529451187292</v>
      </c>
      <c r="F84" s="2">
        <f>IFERROR(MDURATION($A84,参数!F$5,参数!F$3,到期收益率!F84,1,0),"")</f>
        <v>0.85636105461586964</v>
      </c>
    </row>
    <row r="85" spans="1:6" x14ac:dyDescent="0.15">
      <c r="A85" s="1">
        <v>42401</v>
      </c>
      <c r="B85" s="2">
        <f>IFERROR(MDURATION($A85,参数!B$5,参数!B$3,到期收益率!B85,1,0),"")</f>
        <v>1.6037982474669317</v>
      </c>
      <c r="C85" s="2">
        <f>IFERROR(MDURATION($A85,参数!C$5,参数!C$3,到期收益率!C85,1,0),"")</f>
        <v>2.7324714450290535</v>
      </c>
      <c r="D85" s="2">
        <f>IFERROR(MDURATION($A85,参数!D$5,参数!D$3,到期收益率!D85,1,0),"")</f>
        <v>1.4499085484039085</v>
      </c>
      <c r="E85" s="2">
        <f>IFERROR(MDURATION($A85,参数!E$5,参数!E$3,到期收益率!E85,1,0),"")</f>
        <v>0.85451782253526021</v>
      </c>
      <c r="F85" s="2">
        <f>IFERROR(MDURATION($A85,参数!F$5,参数!F$3,到期收益率!F85,1,0),"")</f>
        <v>0.85124303134666468</v>
      </c>
    </row>
    <row r="86" spans="1:6" x14ac:dyDescent="0.15">
      <c r="A86" s="1">
        <v>42402</v>
      </c>
      <c r="B86" s="2">
        <f>IFERROR(MDURATION($A86,参数!B$5,参数!B$3,到期收益率!B86,1,0),"")</f>
        <v>1.5987594192526497</v>
      </c>
      <c r="C86" s="2">
        <f>IFERROR(MDURATION($A86,参数!C$5,参数!C$3,到期收益率!C86,1,0),"")</f>
        <v>2.7308307918195465</v>
      </c>
      <c r="D86" s="2">
        <f>IFERROR(MDURATION($A86,参数!D$5,参数!D$3,到期收益率!D86,1,0),"")</f>
        <v>1.4461523832437719</v>
      </c>
      <c r="E86" s="2">
        <f>IFERROR(MDURATION($A86,参数!E$5,参数!E$3,到期收益率!E86,1,0),"")</f>
        <v>0.84942998890231725</v>
      </c>
      <c r="F86" s="2">
        <f>IFERROR(MDURATION($A86,参数!F$5,参数!F$3,到期收益率!F86,1,0),"")</f>
        <v>0.84473787344167606</v>
      </c>
    </row>
    <row r="87" spans="1:6" x14ac:dyDescent="0.15">
      <c r="A87" s="1">
        <v>42403</v>
      </c>
      <c r="B87" s="2">
        <f>IFERROR(MDURATION($A87,参数!B$5,参数!B$3,到期收益率!B87,1,0),"")</f>
        <v>1.5971162365703901</v>
      </c>
      <c r="C87" s="2">
        <f>IFERROR(MDURATION($A87,参数!C$5,参数!C$3,到期收益率!C87,1,0),"")</f>
        <v>2.7282712425190137</v>
      </c>
      <c r="D87" s="2">
        <f>IFERROR(MDURATION($A87,参数!D$5,参数!D$3,到期收益率!D87,1,0),"")</f>
        <v>1.442494655002778</v>
      </c>
      <c r="E87" s="2">
        <f>IFERROR(MDURATION($A87,参数!E$5,参数!E$3,到期收益率!E87,1,0),"")</f>
        <v>0.84657282445897386</v>
      </c>
      <c r="F87" s="2">
        <f>IFERROR(MDURATION($A87,参数!F$5,参数!F$3,到期收益率!F87,1,0),"")</f>
        <v>0.84185904414423729</v>
      </c>
    </row>
    <row r="88" spans="1:6" x14ac:dyDescent="0.15">
      <c r="A88" s="1">
        <v>42404</v>
      </c>
      <c r="B88" s="2">
        <f>IFERROR(MDURATION($A88,参数!B$5,参数!B$3,到期收益率!B88,1,0),"")</f>
        <v>1.7248039443436025</v>
      </c>
      <c r="C88" s="2">
        <f>IFERROR(MDURATION($A88,参数!C$5,参数!C$3,到期收益率!C88,1,0),"")</f>
        <v>2.725711603347742</v>
      </c>
      <c r="D88" s="2">
        <f>IFERROR(MDURATION($A88,参数!D$5,参数!D$3,到期收益率!D88,1,0),"")</f>
        <v>1.4428747060542688</v>
      </c>
      <c r="E88" s="2">
        <f>IFERROR(MDURATION($A88,参数!E$5,参数!E$3,到期收益率!E88,1,0),"")</f>
        <v>0.84464413785901538</v>
      </c>
      <c r="F88" s="2">
        <f>IFERROR(MDURATION($A88,参数!F$5,参数!F$3,到期收益率!F88,1,0),"")</f>
        <v>0.8397237562338502</v>
      </c>
    </row>
    <row r="89" spans="1:6" x14ac:dyDescent="0.15">
      <c r="A89" s="1">
        <v>42405</v>
      </c>
      <c r="B89" s="2">
        <f>IFERROR(MDURATION($A89,参数!B$5,参数!B$3,到期收益率!B89,1,0),"")</f>
        <v>1.7303486364219955</v>
      </c>
      <c r="C89" s="2">
        <f>IFERROR(MDURATION($A89,参数!C$5,参数!C$3,到期收益率!C89,1,0),"")</f>
        <v>2.7269812949532763</v>
      </c>
      <c r="D89" s="2">
        <f>IFERROR(MDURATION($A89,参数!D$5,参数!D$3,到期收益率!D89,1,0),"")</f>
        <v>1.444133463878065</v>
      </c>
      <c r="E89" s="2">
        <f>IFERROR(MDURATION($A89,参数!E$5,参数!E$3,到期收益率!E89,1,0),"")</f>
        <v>0.84577774302058517</v>
      </c>
      <c r="F89" s="2">
        <f>IFERROR(MDURATION($A89,参数!F$5,参数!F$3,到期收益率!F89,1,0),"")</f>
        <v>0.84502204175146545</v>
      </c>
    </row>
    <row r="90" spans="1:6" x14ac:dyDescent="0.15">
      <c r="A90" s="1">
        <v>42415</v>
      </c>
      <c r="B90" s="2">
        <f>IFERROR(MDURATION($A90,参数!B$5,参数!B$3,到期收益率!B90,1,0),"")</f>
        <v>1.7027216461128118</v>
      </c>
      <c r="C90" s="2">
        <f>IFERROR(MDURATION($A90,参数!C$5,参数!C$3,到期收益率!C90,1,0),"")</f>
        <v>2.7013927927840609</v>
      </c>
      <c r="D90" s="2">
        <f>IFERROR(MDURATION($A90,参数!D$5,参数!D$3,到期收益率!D90,1,0),"")</f>
        <v>1.41690714979645</v>
      </c>
      <c r="E90" s="2">
        <f>IFERROR(MDURATION($A90,参数!E$5,参数!E$3,到期收益率!E90,1,0),"")</f>
        <v>0.81886634540516701</v>
      </c>
      <c r="F90" s="2">
        <f>IFERROR(MDURATION($A90,参数!F$5,参数!F$3,到期收益率!F90,1,0),"")</f>
        <v>0.88072391565961405</v>
      </c>
    </row>
    <row r="91" spans="1:6" x14ac:dyDescent="0.15">
      <c r="A91" s="1">
        <v>42416</v>
      </c>
      <c r="B91" s="2">
        <f>IFERROR(MDURATION($A91,参数!B$5,参数!B$3,到期收益率!B91,1,0),"")</f>
        <v>1.7003484057203628</v>
      </c>
      <c r="C91" s="2">
        <f>IFERROR(MDURATION($A91,参数!C$5,参数!C$3,到期收益率!C91,1,0),"")</f>
        <v>2.69960141493512</v>
      </c>
      <c r="D91" s="2">
        <f>IFERROR(MDURATION($A91,参数!D$5,参数!D$3,到期收益率!D91,1,0),"")</f>
        <v>1.4133513226972501</v>
      </c>
      <c r="E91" s="2">
        <f>IFERROR(MDURATION($A91,参数!E$5,参数!E$3,到期收益率!E91,1,0),"")</f>
        <v>0.81462261142419989</v>
      </c>
      <c r="F91" s="2">
        <f>IFERROR(MDURATION($A91,参数!F$5,参数!F$3,到期收益率!F91,1,0),"")</f>
        <v>0.87302370989024303</v>
      </c>
    </row>
    <row r="92" spans="1:6" x14ac:dyDescent="0.15">
      <c r="A92" s="1">
        <v>42417</v>
      </c>
      <c r="B92" s="2">
        <f>IFERROR(MDURATION($A92,参数!B$5,参数!B$3,到期收益率!B92,1,0),"")</f>
        <v>1.6984738426993125</v>
      </c>
      <c r="C92" s="2">
        <f>IFERROR(MDURATION($A92,参数!C$5,参数!C$3,到期收益率!C92,1,0),"")</f>
        <v>2.707158049497834</v>
      </c>
      <c r="D92" s="2">
        <f>IFERROR(MDURATION($A92,参数!D$5,参数!D$3,到期收益率!D92,1,0),"")</f>
        <v>1.4107760105022922</v>
      </c>
      <c r="E92" s="2">
        <f>IFERROR(MDURATION($A92,参数!E$5,参数!E$3,到期收益率!E92,1,0),"")</f>
        <v>0.81176618742935536</v>
      </c>
      <c r="F92" s="2">
        <f>IFERROR(MDURATION($A92,参数!F$5,参数!F$3,到期收益率!F92,1,0),"")</f>
        <v>0.8738812704032286</v>
      </c>
    </row>
    <row r="93" spans="1:6" x14ac:dyDescent="0.15">
      <c r="A93" s="1">
        <v>42418</v>
      </c>
      <c r="B93" s="2">
        <f>IFERROR(MDURATION($A93,参数!B$5,参数!B$3,到期收益率!B93,1,0),"")</f>
        <v>1.6937053577232897</v>
      </c>
      <c r="C93" s="2">
        <f>IFERROR(MDURATION($A93,参数!C$5,参数!C$3,到期收益率!C93,1,0),"")</f>
        <v>2.7020000127473685</v>
      </c>
      <c r="D93" s="2">
        <f>IFERROR(MDURATION($A93,参数!D$5,参数!D$3,到期收益率!D93,1,0),"")</f>
        <v>1.4071223238755195</v>
      </c>
      <c r="E93" s="2">
        <f>IFERROR(MDURATION($A93,参数!E$5,参数!E$3,到期收益率!E93,1,0),"")</f>
        <v>0.81020303414857686</v>
      </c>
      <c r="F93" s="2">
        <f>IFERROR(MDURATION($A93,参数!F$5,参数!F$3,到期收益率!F93,1,0),"")</f>
        <v>0.8676723681230657</v>
      </c>
    </row>
    <row r="94" spans="1:6" x14ac:dyDescent="0.15">
      <c r="A94" s="1">
        <v>42419</v>
      </c>
      <c r="B94" s="2">
        <f>IFERROR(MDURATION($A94,参数!B$5,参数!B$3,到期收益率!B94,1,0),"")</f>
        <v>1.6906334816539892</v>
      </c>
      <c r="C94" s="2">
        <f>IFERROR(MDURATION($A94,参数!C$5,参数!C$3,到期收益率!C94,1,0),"")</f>
        <v>2.6988304146193083</v>
      </c>
      <c r="D94" s="2">
        <f>IFERROR(MDURATION($A94,参数!D$5,参数!D$3,到期收益率!D94,1,0),"")</f>
        <v>1.4047432371383795</v>
      </c>
      <c r="E94" s="2">
        <f>IFERROR(MDURATION($A94,参数!E$5,参数!E$3,到期收益率!E94,1,0),"")</f>
        <v>0.8094703896804426</v>
      </c>
      <c r="F94" s="2">
        <f>IFERROR(MDURATION($A94,参数!F$5,参数!F$3,到期收益率!F94,1,0),"")</f>
        <v>0.88869940125503633</v>
      </c>
    </row>
    <row r="95" spans="1:6" x14ac:dyDescent="0.15">
      <c r="A95" s="1">
        <v>42422</v>
      </c>
      <c r="B95" s="2">
        <f>IFERROR(MDURATION($A95,参数!B$5,参数!B$3,到期收益率!B95,1,0),"")</f>
        <v>1.6815180806950631</v>
      </c>
      <c r="C95" s="2">
        <f>IFERROR(MDURATION($A95,参数!C$5,参数!C$3,到期收益率!C95,1,0),"")</f>
        <v>2.6894714464772034</v>
      </c>
      <c r="D95" s="2">
        <f>IFERROR(MDURATION($A95,参数!D$5,参数!D$3,到期收益率!D95,1,0),"")</f>
        <v>1.3959397489283547</v>
      </c>
      <c r="E95" s="2">
        <f>IFERROR(MDURATION($A95,参数!E$5,参数!E$3,到期收益率!E95,1,0),"")</f>
        <v>0.80191413555154445</v>
      </c>
      <c r="F95" s="2">
        <f>IFERROR(MDURATION($A95,参数!F$5,参数!F$3,到期收益率!F95,1,0),"")</f>
        <v>0.88092919818394499</v>
      </c>
    </row>
    <row r="96" spans="1:6" x14ac:dyDescent="0.15">
      <c r="A96" s="1">
        <v>42423</v>
      </c>
      <c r="B96" s="2">
        <f>IFERROR(MDURATION($A96,参数!B$5,参数!B$3,到期收益率!B96,1,0),"")</f>
        <v>1.6787459973629992</v>
      </c>
      <c r="C96" s="2">
        <f>IFERROR(MDURATION($A96,参数!C$5,参数!C$3,到期收益率!C96,1,0),"")</f>
        <v>2.6878349849843115</v>
      </c>
      <c r="D96" s="2">
        <f>IFERROR(MDURATION($A96,参数!D$5,参数!D$3,到期收益率!D96,1,0),"")</f>
        <v>1.3931687044412628</v>
      </c>
      <c r="E96" s="2">
        <f>IFERROR(MDURATION($A96,参数!E$5,参数!E$3,到期收益率!E96,1,0),"")</f>
        <v>0.80265447308043358</v>
      </c>
      <c r="F96" s="2">
        <f>IFERROR(MDURATION($A96,参数!F$5,参数!F$3,到期收益率!F96,1,0),"")</f>
        <v>0.85911994178939566</v>
      </c>
    </row>
    <row r="97" spans="1:6" x14ac:dyDescent="0.15">
      <c r="A97" s="1">
        <v>42424</v>
      </c>
      <c r="B97" s="2">
        <f>IFERROR(MDURATION($A97,参数!B$5,参数!B$3,到期收益率!B97,1,0),"")</f>
        <v>1.6761735808329061</v>
      </c>
      <c r="C97" s="2">
        <f>IFERROR(MDURATION($A97,参数!C$5,参数!C$3,到期收益率!C97,1,0),"")</f>
        <v>2.6851240194996548</v>
      </c>
      <c r="D97" s="2">
        <f>IFERROR(MDURATION($A97,参数!D$5,参数!D$3,到期收益率!D97,1,0),"")</f>
        <v>1.3887317492514928</v>
      </c>
      <c r="E97" s="2">
        <f>IFERROR(MDURATION($A97,参数!E$5,参数!E$3,到期收益率!E97,1,0),"")</f>
        <v>0.79942734286073824</v>
      </c>
      <c r="F97" s="2">
        <f>IFERROR(MDURATION($A97,参数!F$5,参数!F$3,到期收益率!F97,1,0),"")</f>
        <v>0.85644290112863253</v>
      </c>
    </row>
    <row r="98" spans="1:6" x14ac:dyDescent="0.15">
      <c r="A98" s="1">
        <v>42425</v>
      </c>
      <c r="B98" s="2">
        <f>IFERROR(MDURATION($A98,参数!B$5,参数!B$3,到期收益率!B98,1,0),"")</f>
        <v>1.6697052690790193</v>
      </c>
      <c r="C98" s="2">
        <f>IFERROR(MDURATION($A98,参数!C$5,参数!C$3,到期收益率!C98,1,0),"")</f>
        <v>2.6748732194274276</v>
      </c>
      <c r="D98" s="2">
        <f>IFERROR(MDURATION($A98,参数!D$5,参数!D$3,到期收益率!D98,1,0),"")</f>
        <v>1.3717059593836793</v>
      </c>
      <c r="E98" s="2">
        <f>IFERROR(MDURATION($A98,参数!E$5,参数!E$3,到期收益率!E98,1,0),"")</f>
        <v>0.79389659615414077</v>
      </c>
      <c r="F98" s="2">
        <f>IFERROR(MDURATION($A98,参数!F$5,参数!F$3,到期收益率!F98,1,0),"")</f>
        <v>0.84931509925788884</v>
      </c>
    </row>
    <row r="99" spans="1:6" x14ac:dyDescent="0.15">
      <c r="A99" s="1">
        <v>42426</v>
      </c>
      <c r="B99" s="2">
        <f>IFERROR(MDURATION($A99,参数!B$5,参数!B$3,到期收益率!B99,1,0),"")</f>
        <v>1.6708290914052226</v>
      </c>
      <c r="C99" s="2">
        <f>IFERROR(MDURATION($A99,参数!C$5,参数!C$3,到期收益率!C99,1,0),"")</f>
        <v>2.6723130528975374</v>
      </c>
      <c r="D99" s="2">
        <f>IFERROR(MDURATION($A99,参数!D$5,参数!D$3,到期收益率!D99,1,0),"")</f>
        <v>1.3699234408875507</v>
      </c>
      <c r="E99" s="2">
        <f>IFERROR(MDURATION($A99,参数!E$5,参数!E$3,到期收益率!E99,1,0),"")</f>
        <v>0.79251391873092714</v>
      </c>
      <c r="F99" s="2">
        <f>IFERROR(MDURATION($A99,参数!F$5,参数!F$3,到期收益率!F99,1,0),"")</f>
        <v>0.85006923235049203</v>
      </c>
    </row>
    <row r="100" spans="1:6" x14ac:dyDescent="0.15">
      <c r="A100" s="1">
        <v>42429</v>
      </c>
      <c r="B100" s="2">
        <f>IFERROR(MDURATION($A100,参数!B$5,参数!B$3,到期收益率!B100,1,0),"")</f>
        <v>1.6610164773160261</v>
      </c>
      <c r="C100" s="2">
        <f>IFERROR(MDURATION($A100,参数!C$5,参数!C$3,到期收益率!C100,1,0),"")</f>
        <v>2.6593793939657115</v>
      </c>
      <c r="D100" s="2">
        <f>IFERROR(MDURATION($A100,参数!D$5,参数!D$3,到期收益率!D100,1,0),"")</f>
        <v>1.3570833667001549</v>
      </c>
      <c r="E100" s="2">
        <f>IFERROR(MDURATION($A100,参数!E$5,参数!E$3,到期收益率!E100,1,0),"")</f>
        <v>0.78385141772648337</v>
      </c>
      <c r="F100" s="2">
        <f>IFERROR(MDURATION($A100,参数!F$5,参数!F$3,到期收益率!F100,1,0),"")</f>
        <v>0.83889164183876586</v>
      </c>
    </row>
    <row r="101" spans="1:6" x14ac:dyDescent="0.15">
      <c r="A101" s="1">
        <v>42430</v>
      </c>
      <c r="B101" s="2">
        <f>IFERROR(MDURATION($A101,参数!B$5,参数!B$3,到期收益率!B101,1,0),"")</f>
        <v>1.6568623861363454</v>
      </c>
      <c r="C101" s="2">
        <f>IFERROR(MDURATION($A101,参数!C$5,参数!C$3,到期收益率!C101,1,0),"")</f>
        <v>2.651156723571102</v>
      </c>
      <c r="D101" s="2">
        <f>IFERROR(MDURATION($A101,参数!D$5,参数!D$3,到期收益率!D101,1,0),"")</f>
        <v>1.3506185584147921</v>
      </c>
      <c r="E101" s="2">
        <f>IFERROR(MDURATION($A101,参数!E$5,参数!E$3,到期收益率!E101,1,0),"")</f>
        <v>0.77869906891277407</v>
      </c>
      <c r="F101" s="2">
        <f>IFERROR(MDURATION($A101,参数!F$5,参数!F$3,到期收益率!F101,1,0),"")</f>
        <v>0.83381990962805452</v>
      </c>
    </row>
    <row r="102" spans="1:6" x14ac:dyDescent="0.15">
      <c r="A102" s="1">
        <v>42431</v>
      </c>
      <c r="B102" s="2">
        <f>IFERROR(MDURATION($A102,参数!B$5,参数!B$3,到期收益率!B102,1,0),"")</f>
        <v>1.6541905745309635</v>
      </c>
      <c r="C102" s="2">
        <f>IFERROR(MDURATION($A102,参数!C$5,参数!C$3,到期收益率!C102,1,0),"")</f>
        <v>2.6461144506371919</v>
      </c>
      <c r="D102" s="2">
        <f>IFERROR(MDURATION($A102,参数!D$5,参数!D$3,到期收益率!D102,1,0),"")</f>
        <v>1.3556233909599542</v>
      </c>
      <c r="E102" s="2">
        <f>IFERROR(MDURATION($A102,参数!E$5,参数!E$3,到期收益率!E102,1,0),"")</f>
        <v>0.77676057256832165</v>
      </c>
      <c r="F102" s="2">
        <f>IFERROR(MDURATION($A102,参数!F$5,参数!F$3,到期收益率!F102,1,0),"")</f>
        <v>0.82856284493827903</v>
      </c>
    </row>
    <row r="103" spans="1:6" x14ac:dyDescent="0.15">
      <c r="A103" s="1">
        <v>42432</v>
      </c>
      <c r="B103" s="2">
        <f>IFERROR(MDURATION($A103,参数!B$5,参数!B$3,到期收益率!B103,1,0),"")</f>
        <v>1.6536084999599434</v>
      </c>
      <c r="C103" s="2">
        <f>IFERROR(MDURATION($A103,参数!C$5,参数!C$3,到期收益率!C103,1,0),"")</f>
        <v>2.6435501396954062</v>
      </c>
      <c r="D103" s="2">
        <f>IFERROR(MDURATION($A103,参数!D$5,参数!D$3,到期收益率!D103,1,0),"")</f>
        <v>1.3572701499316864</v>
      </c>
      <c r="E103" s="2">
        <f>IFERROR(MDURATION($A103,参数!E$5,参数!E$3,到期收益率!E103,1,0),"")</f>
        <v>0.77509655616308715</v>
      </c>
      <c r="F103" s="2">
        <f>IFERROR(MDURATION($A103,参数!F$5,参数!F$3,到期收益率!F103,1,0),"")</f>
        <v>0.82505959116007122</v>
      </c>
    </row>
    <row r="104" spans="1:6" x14ac:dyDescent="0.15">
      <c r="A104" s="1">
        <v>42433</v>
      </c>
      <c r="B104" s="2">
        <f>IFERROR(MDURATION($A104,参数!B$5,参数!B$3,到期收益率!B104,1,0),"")</f>
        <v>1.6510357358326382</v>
      </c>
      <c r="C104" s="2">
        <f>IFERROR(MDURATION($A104,参数!C$5,参数!C$3,到期收益率!C104,1,0),"")</f>
        <v>2.6409857562088752</v>
      </c>
      <c r="D104" s="2">
        <f>IFERROR(MDURATION($A104,参数!D$5,参数!D$3,到期收益率!D104,1,0),"")</f>
        <v>1.3565585452253048</v>
      </c>
      <c r="E104" s="2">
        <f>IFERROR(MDURATION($A104,参数!E$5,参数!E$3,到期收益率!E104,1,0),"")</f>
        <v>0.77334034494131565</v>
      </c>
      <c r="F104" s="2">
        <f>IFERROR(MDURATION($A104,参数!F$5,参数!F$3,到期收益率!F104,1,0),"")</f>
        <v>0.82247846824978377</v>
      </c>
    </row>
    <row r="105" spans="1:6" x14ac:dyDescent="0.15">
      <c r="A105" s="1">
        <v>42436</v>
      </c>
      <c r="B105" s="2">
        <f>IFERROR(MDURATION($A105,参数!B$5,参数!B$3,到期收益率!B105,1,0),"")</f>
        <v>1.6455019836070166</v>
      </c>
      <c r="C105" s="2">
        <f>IFERROR(MDURATION($A105,参数!C$5,参数!C$3,到期收益率!C105,1,0),"")</f>
        <v>2.6331367965045813</v>
      </c>
      <c r="D105" s="2">
        <f>IFERROR(MDURATION($A105,参数!D$5,参数!D$3,到期收益率!D105,1,0),"")</f>
        <v>1.3513813601432068</v>
      </c>
      <c r="E105" s="2">
        <f>IFERROR(MDURATION($A105,参数!E$5,参数!E$3,到期收益率!E105,1,0),"")</f>
        <v>0.76614629266367473</v>
      </c>
      <c r="F105" s="2">
        <f>IFERROR(MDURATION($A105,参数!F$5,参数!F$3,到期收益率!F105,1,0),"")</f>
        <v>0.81473505427438053</v>
      </c>
    </row>
    <row r="106" spans="1:6" x14ac:dyDescent="0.15">
      <c r="A106" s="1">
        <v>42437</v>
      </c>
      <c r="B106" s="2">
        <f>IFERROR(MDURATION($A106,参数!B$5,参数!B$3,到期收益率!B106,1,0),"")</f>
        <v>1.6427300618919283</v>
      </c>
      <c r="C106" s="2">
        <f>IFERROR(MDURATION($A106,参数!C$5,参数!C$3,到期收益率!C106,1,0),"")</f>
        <v>2.6254402916465471</v>
      </c>
      <c r="D106" s="2">
        <f>IFERROR(MDURATION($A106,参数!D$5,参数!D$3,到期收益率!D106,1,0),"")</f>
        <v>1.3484165546671467</v>
      </c>
      <c r="E106" s="2">
        <f>IFERROR(MDURATION($A106,参数!E$5,参数!E$3,到期收益率!E106,1,0),"")</f>
        <v>0.76283315035812882</v>
      </c>
      <c r="F106" s="2">
        <f>IFERROR(MDURATION($A106,参数!F$5,参数!F$3,到期收益率!F106,1,0),"")</f>
        <v>0.81233789971439063</v>
      </c>
    </row>
    <row r="107" spans="1:6" x14ac:dyDescent="0.15">
      <c r="A107" s="1">
        <v>42438</v>
      </c>
      <c r="B107" s="2">
        <f>IFERROR(MDURATION($A107,参数!B$5,参数!B$3,到期收益率!B107,1,0),"")</f>
        <v>1.6407518259108911</v>
      </c>
      <c r="C107" s="2">
        <f>IFERROR(MDURATION($A107,参数!C$5,参数!C$3,到期收益率!C107,1,0),"")</f>
        <v>2.6106962679060484</v>
      </c>
      <c r="D107" s="2">
        <f>IFERROR(MDURATION($A107,参数!D$5,参数!D$3,到期收益率!D107,1,0),"")</f>
        <v>1.3463311310979174</v>
      </c>
      <c r="E107" s="2">
        <f>IFERROR(MDURATION($A107,参数!E$5,参数!E$3,到期收益率!E107,1,0),"")</f>
        <v>0.7598863846617705</v>
      </c>
      <c r="F107" s="2">
        <f>IFERROR(MDURATION($A107,参数!F$5,参数!F$3,到期收益率!F107,1,0),"")</f>
        <v>0.80957274709559179</v>
      </c>
    </row>
    <row r="108" spans="1:6" x14ac:dyDescent="0.15">
      <c r="A108" s="1">
        <v>42439</v>
      </c>
      <c r="B108" s="2">
        <f>IFERROR(MDURATION($A108,参数!B$5,参数!B$3,到期收益率!B108,1,0),"")</f>
        <v>1.6365909681500352</v>
      </c>
      <c r="C108" s="2">
        <f>IFERROR(MDURATION($A108,参数!C$5,参数!C$3,到期收益率!C108,1,0),"")</f>
        <v>2.5909984373099002</v>
      </c>
      <c r="D108" s="2">
        <f>IFERROR(MDURATION($A108,参数!D$5,参数!D$3,到期收益率!D108,1,0),"")</f>
        <v>1.3424872264040189</v>
      </c>
      <c r="E108" s="2">
        <f>IFERROR(MDURATION($A108,参数!E$5,参数!E$3,到期收益率!E108,1,0),"")</f>
        <v>0.75730550497553961</v>
      </c>
      <c r="F108" s="2">
        <f>IFERROR(MDURATION($A108,参数!F$5,参数!F$3,到期收益率!F108,1,0),"")</f>
        <v>0.80671580277723909</v>
      </c>
    </row>
    <row r="109" spans="1:6" x14ac:dyDescent="0.15">
      <c r="A109" s="1">
        <v>42440</v>
      </c>
      <c r="B109" s="2">
        <f>IFERROR(MDURATION($A109,参数!B$5,参数!B$3,到期收益率!B109,1,0),"")</f>
        <v>1.6349104583127203</v>
      </c>
      <c r="C109" s="2">
        <f>IFERROR(MDURATION($A109,参数!C$5,参数!C$3,到期收益率!C109,1,0),"")</f>
        <v>2.5846326362973646</v>
      </c>
      <c r="D109" s="2">
        <f>IFERROR(MDURATION($A109,参数!D$5,参数!D$3,到期收益率!D109,1,0),"")</f>
        <v>1.3422567206243763</v>
      </c>
      <c r="E109" s="2">
        <f>IFERROR(MDURATION($A109,参数!E$5,参数!E$3,到期收益率!E109,1,0),"")</f>
        <v>0.75490733702076251</v>
      </c>
      <c r="F109" s="2">
        <f>IFERROR(MDURATION($A109,参数!F$5,参数!F$3,到期收益率!F109,1,0),"")</f>
        <v>0.80385908131207018</v>
      </c>
    </row>
    <row r="110" spans="1:6" x14ac:dyDescent="0.15">
      <c r="A110" s="1">
        <v>42443</v>
      </c>
      <c r="B110" s="2">
        <f>IFERROR(MDURATION($A110,参数!B$5,参数!B$3,到期收益率!B110,1,0),"")</f>
        <v>1.6267932652664534</v>
      </c>
      <c r="C110" s="2">
        <f>IFERROR(MDURATION($A110,参数!C$5,参数!C$3,到期收益率!C110,1,0),"")</f>
        <v>2.5724645286115302</v>
      </c>
      <c r="D110" s="2">
        <f>IFERROR(MDURATION($A110,参数!D$5,参数!D$3,到期收益率!D110,1,0),"")</f>
        <v>1.3361906285634986</v>
      </c>
      <c r="E110" s="2">
        <f>IFERROR(MDURATION($A110,参数!E$5,参数!E$3,到期收益率!E110,1,0),"")</f>
        <v>0.74835088822555629</v>
      </c>
      <c r="F110" s="2">
        <f>IFERROR(MDURATION($A110,参数!F$5,参数!F$3,到期收益率!F110,1,0),"")</f>
        <v>0.79574908890806073</v>
      </c>
    </row>
    <row r="111" spans="1:6" x14ac:dyDescent="0.15">
      <c r="A111" s="1">
        <v>42444</v>
      </c>
      <c r="B111" s="2">
        <f>IFERROR(MDURATION($A111,参数!B$5,参数!B$3,到期收益率!B111,1,0),"")</f>
        <v>1.6253095191690998</v>
      </c>
      <c r="C111" s="2">
        <f>IFERROR(MDURATION($A111,参数!C$5,参数!C$3,到期收益率!C111,1,0),"")</f>
        <v>2.568774401176162</v>
      </c>
      <c r="D111" s="2">
        <f>IFERROR(MDURATION($A111,参数!D$5,参数!D$3,到期收益率!D111,1,0),"")</f>
        <v>1.3411063079828192</v>
      </c>
      <c r="E111" s="2">
        <f>IFERROR(MDURATION($A111,参数!E$5,参数!E$3,到期收益率!E111,1,0),"")</f>
        <v>0.7502426283920407</v>
      </c>
      <c r="F111" s="2">
        <f>IFERROR(MDURATION($A111,参数!F$5,参数!F$3,到期收益率!F111,1,0),"")</f>
        <v>0.79830705952050995</v>
      </c>
    </row>
    <row r="112" spans="1:6" x14ac:dyDescent="0.15">
      <c r="A112" s="1">
        <v>42445</v>
      </c>
      <c r="B112" s="2">
        <f>IFERROR(MDURATION($A112,参数!B$5,参数!B$3,到期收益率!B112,1,0),"")</f>
        <v>1.6221414269291061</v>
      </c>
      <c r="C112" s="2">
        <f>IFERROR(MDURATION($A112,参数!C$5,参数!C$3,到期收益率!C112,1,0),"")</f>
        <v>2.5644479443179793</v>
      </c>
      <c r="D112" s="2">
        <f>IFERROR(MDURATION($A112,参数!D$5,参数!D$3,到期收益率!D112,1,0),"")</f>
        <v>1.3383352587496622</v>
      </c>
      <c r="E112" s="2">
        <f>IFERROR(MDURATION($A112,参数!E$5,参数!E$3,到期收益率!E112,1,0),"")</f>
        <v>0.74665525970364655</v>
      </c>
      <c r="F112" s="2">
        <f>IFERROR(MDURATION($A112,参数!F$5,参数!F$3,到期收益率!F112,1,0),"")</f>
        <v>0.79434795116620982</v>
      </c>
    </row>
    <row r="113" spans="1:6" x14ac:dyDescent="0.15">
      <c r="A113" s="1">
        <v>42446</v>
      </c>
      <c r="B113" s="2">
        <f>IFERROR(MDURATION($A113,参数!B$5,参数!B$3,到期收益率!B113,1,0),"")</f>
        <v>1.6165945544315967</v>
      </c>
      <c r="C113" s="2">
        <f>IFERROR(MDURATION($A113,参数!C$5,参数!C$3,到期收益率!C113,1,0),"")</f>
        <v>2.5604366594276451</v>
      </c>
      <c r="D113" s="2">
        <f>IFERROR(MDURATION($A113,参数!D$5,参数!D$3,到期收益率!D113,1,0),"")</f>
        <v>1.3360497118123342</v>
      </c>
      <c r="E113" s="2">
        <f>IFERROR(MDURATION($A113,参数!E$5,参数!E$3,到期收益率!E113,1,0),"")</f>
        <v>0.74215669527181061</v>
      </c>
      <c r="F113" s="2">
        <f>IFERROR(MDURATION($A113,参数!F$5,参数!F$3,到期收益率!F113,1,0),"")</f>
        <v>0.79204074544799707</v>
      </c>
    </row>
    <row r="114" spans="1:6" x14ac:dyDescent="0.15">
      <c r="A114" s="1">
        <v>42447</v>
      </c>
      <c r="B114" s="2">
        <f>IFERROR(MDURATION($A114,参数!B$5,参数!B$3,到期收益率!B114,1,0),"")</f>
        <v>1.614318902161912</v>
      </c>
      <c r="C114" s="2">
        <f>IFERROR(MDURATION($A114,参数!C$5,参数!C$3,到期收益率!C114,1,0),"")</f>
        <v>2.5546732907287195</v>
      </c>
      <c r="D114" s="2">
        <f>IFERROR(MDURATION($A114,参数!D$5,参数!D$3,到期收益率!D114,1,0),"")</f>
        <v>1.3344432269592967</v>
      </c>
      <c r="E114" s="2">
        <f>IFERROR(MDURATION($A114,参数!E$5,参数!E$3,到期收益率!E114,1,0),"")</f>
        <v>0.7407599764670737</v>
      </c>
      <c r="F114" s="2">
        <f>IFERROR(MDURATION($A114,参数!F$5,参数!F$3,到期收益率!F114,1,0),"")</f>
        <v>0.79065017884201905</v>
      </c>
    </row>
    <row r="115" spans="1:6" x14ac:dyDescent="0.15">
      <c r="A115" s="1">
        <v>42450</v>
      </c>
      <c r="B115" s="2">
        <f>IFERROR(MDURATION($A115,参数!B$5,参数!B$3,到期收益率!B115,1,0),"")</f>
        <v>1.6030294640203586</v>
      </c>
      <c r="C115" s="2">
        <f>IFERROR(MDURATION($A115,参数!C$5,参数!C$3,到期收益率!C115,1,0),"")</f>
        <v>2.5469221836295008</v>
      </c>
      <c r="D115" s="2">
        <f>IFERROR(MDURATION($A115,参数!D$5,参数!D$3,到期收益率!D115,1,0),"")</f>
        <v>1.3230245924057751</v>
      </c>
      <c r="E115" s="2">
        <f>IFERROR(MDURATION($A115,参数!E$5,参数!E$3,到期收益率!E115,1,0),"")</f>
        <v>0.73082663982419549</v>
      </c>
      <c r="F115" s="2">
        <f>IFERROR(MDURATION($A115,参数!F$5,参数!F$3,到期收益率!F115,1,0),"")</f>
        <v>0.77978830252847431</v>
      </c>
    </row>
    <row r="116" spans="1:6" x14ac:dyDescent="0.15">
      <c r="A116" s="1">
        <v>42451</v>
      </c>
      <c r="B116" s="2">
        <f>IFERROR(MDURATION($A116,参数!B$5,参数!B$3,到期收益率!B116,1,0),"")</f>
        <v>1.6007546358541231</v>
      </c>
      <c r="C116" s="2">
        <f>IFERROR(MDURATION($A116,参数!C$5,参数!C$3,到期收益率!C116,1,0),"")</f>
        <v>2.5424248229112845</v>
      </c>
      <c r="D116" s="2">
        <f>IFERROR(MDURATION($A116,参数!D$5,参数!D$3,到期收益率!D116,1,0),"")</f>
        <v>1.3221948466327837</v>
      </c>
      <c r="E116" s="2">
        <f>IFERROR(MDURATION($A116,参数!E$5,参数!E$3,到期收益率!E116,1,0),"")</f>
        <v>0.72897301222875144</v>
      </c>
      <c r="F116" s="2">
        <f>IFERROR(MDURATION($A116,参数!F$5,参数!F$3,到期收益率!F116,1,0),"")</f>
        <v>0.77803018996127127</v>
      </c>
    </row>
    <row r="117" spans="1:6" x14ac:dyDescent="0.15">
      <c r="A117" s="1">
        <v>42452</v>
      </c>
      <c r="B117" s="2">
        <f>IFERROR(MDURATION($A117,参数!B$5,参数!B$3,到期收益率!B117,1,0),"")</f>
        <v>1.5980828717194933</v>
      </c>
      <c r="C117" s="2">
        <f>IFERROR(MDURATION($A117,参数!C$5,参数!C$3,到期收益率!C117,1,0),"")</f>
        <v>2.5399995440418146</v>
      </c>
      <c r="D117" s="2">
        <f>IFERROR(MDURATION($A117,参数!D$5,参数!D$3,到期收益率!D117,1,0),"")</f>
        <v>1.3191330019495957</v>
      </c>
      <c r="E117" s="2">
        <f>IFERROR(MDURATION($A117,参数!E$5,参数!E$3,到期收益率!E117,1,0),"")</f>
        <v>0.72711893028971009</v>
      </c>
      <c r="F117" s="2">
        <f>IFERROR(MDURATION($A117,参数!F$5,参数!F$3,到期收益率!F117,1,0),"")</f>
        <v>0.77581407487959508</v>
      </c>
    </row>
    <row r="118" spans="1:6" x14ac:dyDescent="0.15">
      <c r="A118" s="1">
        <v>42453</v>
      </c>
      <c r="B118" s="2">
        <f>IFERROR(MDURATION($A118,参数!B$5,参数!B$3,到期收益率!B118,1,0),"")</f>
        <v>1.5955102770611038</v>
      </c>
      <c r="C118" s="2">
        <f>IFERROR(MDURATION($A118,参数!C$5,参数!C$3,到期收益率!C118,1,0),"")</f>
        <v>2.5367760643160504</v>
      </c>
      <c r="D118" s="2">
        <f>IFERROR(MDURATION($A118,参数!D$5,参数!D$3,到期收益率!D118,1,0),"")</f>
        <v>1.3160712727627102</v>
      </c>
      <c r="E118" s="2">
        <f>IFERROR(MDURATION($A118,参数!E$5,参数!E$3,到期收益率!E118,1,0),"")</f>
        <v>0.7246275579704422</v>
      </c>
      <c r="F118" s="2">
        <f>IFERROR(MDURATION($A118,参数!F$5,参数!F$3,到期收益率!F118,1,0),"")</f>
        <v>0.77213460668320677</v>
      </c>
    </row>
    <row r="119" spans="1:6" x14ac:dyDescent="0.15">
      <c r="A119" s="1">
        <v>42454</v>
      </c>
      <c r="B119" s="2">
        <f>IFERROR(MDURATION($A119,参数!B$5,参数!B$3,到期收益率!B119,1,0),"")</f>
        <v>1.5939288074833331</v>
      </c>
      <c r="C119" s="2">
        <f>IFERROR(MDURATION($A119,参数!C$5,参数!C$3,到期收益率!C119,1,0),"")</f>
        <v>2.5340310545384415</v>
      </c>
      <c r="D119" s="2">
        <f>IFERROR(MDURATION($A119,参数!D$5,参数!D$3,到期收益率!D119,1,0),"")</f>
        <v>1.3140762990598824</v>
      </c>
      <c r="E119" s="2">
        <f>IFERROR(MDURATION($A119,参数!E$5,参数!E$3,到期收益率!E119,1,0),"")</f>
        <v>0.72168145869667932</v>
      </c>
      <c r="F119" s="2">
        <f>IFERROR(MDURATION($A119,参数!F$5,参数!F$3,到期收益率!F119,1,0),"")</f>
        <v>0.76909590155598728</v>
      </c>
    </row>
    <row r="120" spans="1:6" x14ac:dyDescent="0.15">
      <c r="A120" s="1">
        <v>42457</v>
      </c>
      <c r="B120" s="2">
        <f>IFERROR(MDURATION($A120,参数!B$5,参数!B$3,到期收益率!B120,1,0),"")</f>
        <v>1.5857147706077748</v>
      </c>
      <c r="C120" s="2">
        <f>IFERROR(MDURATION($A120,参数!C$5,参数!C$3,到期收益率!C120,1,0),"")</f>
        <v>2.5254743433658211</v>
      </c>
      <c r="D120" s="2">
        <f>IFERROR(MDURATION($A120,参数!D$5,参数!D$3,到期收益率!D120,1,0),"")</f>
        <v>1.3055702956177351</v>
      </c>
      <c r="E120" s="2">
        <f>IFERROR(MDURATION($A120,参数!E$5,参数!E$3,到期收益率!E120,1,0),"")</f>
        <v>0.71384386829745994</v>
      </c>
      <c r="F120" s="2">
        <f>IFERROR(MDURATION($A120,参数!F$5,参数!F$3,到期收益率!F120,1,0),"")</f>
        <v>0.76144244879833045</v>
      </c>
    </row>
    <row r="121" spans="1:6" x14ac:dyDescent="0.15">
      <c r="A121" s="1">
        <v>42458</v>
      </c>
      <c r="B121" s="2">
        <f>IFERROR(MDURATION($A121,参数!B$5,参数!B$3,到期收益率!B121,1,0),"")</f>
        <v>1.5818541672976336</v>
      </c>
      <c r="C121" s="2">
        <f>IFERROR(MDURATION($A121,参数!C$5,参数!C$3,到期收益率!C121,1,0),"")</f>
        <v>2.4859679206695682</v>
      </c>
      <c r="D121" s="2">
        <f>IFERROR(MDURATION($A121,参数!D$5,参数!D$3,到期收益率!D121,1,0),"")</f>
        <v>1.298047825456861</v>
      </c>
      <c r="E121" s="2">
        <f>IFERROR(MDURATION($A121,参数!E$5,参数!E$3,到期收益率!E121,1,0),"")</f>
        <v>0.71117085185821605</v>
      </c>
      <c r="F121" s="2">
        <f>IFERROR(MDURATION($A121,参数!F$5,参数!F$3,到期收益率!F121,1,0),"")</f>
        <v>0.7588608332260961</v>
      </c>
    </row>
    <row r="122" spans="1:6" x14ac:dyDescent="0.15">
      <c r="A122" s="1">
        <v>42459</v>
      </c>
      <c r="B122" s="2">
        <f>IFERROR(MDURATION($A122,参数!B$5,参数!B$3,到期收益率!B122,1,0),"")</f>
        <v>1.5794796286919495</v>
      </c>
      <c r="C122" s="2">
        <f>IFERROR(MDURATION($A122,参数!C$5,参数!C$3,到期收益率!C122,1,0),"")</f>
        <v>2.4994041053126028</v>
      </c>
      <c r="D122" s="2">
        <f>IFERROR(MDURATION($A122,参数!D$5,参数!D$3,到期收益率!D122,1,0),"")</f>
        <v>1.2935306540727312</v>
      </c>
      <c r="E122" s="2">
        <f>IFERROR(MDURATION($A122,参数!E$5,参数!E$3,到期收益率!E122,1,0),"")</f>
        <v>0.70867937774545864</v>
      </c>
      <c r="F122" s="2">
        <f>IFERROR(MDURATION($A122,参数!F$5,参数!F$3,到期收益率!F122,1,0),"")</f>
        <v>0.75627921578729862</v>
      </c>
    </row>
    <row r="123" spans="1:6" x14ac:dyDescent="0.15">
      <c r="A123" s="1">
        <v>42460</v>
      </c>
      <c r="B123" s="2">
        <f>IFERROR(MDURATION($A123,参数!B$5,参数!B$3,到期收益率!B123,1,0),"")</f>
        <v>1.5766098002558677</v>
      </c>
      <c r="C123" s="2">
        <f>IFERROR(MDURATION($A123,参数!C$5,参数!C$3,到期收益率!C123,1,0),"")</f>
        <v>2.4968099110485071</v>
      </c>
      <c r="D123" s="2">
        <f>IFERROR(MDURATION($A123,参数!D$5,参数!D$3,到期收益率!D123,1,0),"")</f>
        <v>1.2903728663922731</v>
      </c>
      <c r="E123" s="2">
        <f>IFERROR(MDURATION($A123,参数!E$5,参数!E$3,到期收益率!E123,1,0),"")</f>
        <v>0.7061878323211922</v>
      </c>
      <c r="F123" s="2">
        <f>IFERROR(MDURATION($A123,参数!F$5,参数!F$3,到期收益率!F123,1,0),"")</f>
        <v>0.75378875873948692</v>
      </c>
    </row>
    <row r="124" spans="1:6" x14ac:dyDescent="0.15">
      <c r="A124" s="1">
        <v>42461</v>
      </c>
      <c r="B124" s="2">
        <f>IFERROR(MDURATION($A124,参数!B$5,参数!B$3,到期收益率!B124,1,0),"")</f>
        <v>1.572537376407287</v>
      </c>
      <c r="C124" s="2">
        <f>IFERROR(MDURATION($A124,参数!C$5,参数!C$3,到期收益率!C124,1,0),"")</f>
        <v>2.49186549004741</v>
      </c>
      <c r="D124" s="2">
        <f>IFERROR(MDURATION($A124,参数!D$5,参数!D$3,到期收益率!D124,1,0),"")</f>
        <v>1.2811732692300541</v>
      </c>
      <c r="E124" s="2">
        <f>IFERROR(MDURATION($A124,参数!E$5,参数!E$3,到期收益率!E124,1,0),"")</f>
        <v>0.70563684619083589</v>
      </c>
      <c r="F124" s="2">
        <f>IFERROR(MDURATION($A124,参数!F$5,参数!F$3,到期收益率!F124,1,0),"")</f>
        <v>0.75322105429400832</v>
      </c>
    </row>
    <row r="125" spans="1:6" x14ac:dyDescent="0.15">
      <c r="A125" s="1">
        <v>42465</v>
      </c>
      <c r="B125" s="2">
        <f>IFERROR(MDURATION($A125,参数!B$5,参数!B$3,到期收益率!B125,1,0),"")</f>
        <v>1.5585732492604416</v>
      </c>
      <c r="C125" s="2">
        <f>IFERROR(MDURATION($A125,参数!C$5,参数!C$3,到期收益率!C125,1,0),"")</f>
        <v>2.4717248766907227</v>
      </c>
      <c r="D125" s="2">
        <f>IFERROR(MDURATION($A125,参数!D$5,参数!D$3,到期收益率!D125,1,0),"")</f>
        <v>1.2680521433969323</v>
      </c>
      <c r="E125" s="2">
        <f>IFERROR(MDURATION($A125,参数!E$5,参数!E$3,到期收益率!E125,1,0),"")</f>
        <v>0.6945803487822263</v>
      </c>
      <c r="F125" s="2">
        <f>IFERROR(MDURATION($A125,参数!F$5,参数!F$3,到期收益率!F125,1,0),"")</f>
        <v>0.74252862748186332</v>
      </c>
    </row>
    <row r="126" spans="1:6" x14ac:dyDescent="0.15">
      <c r="A126" s="1">
        <v>42466</v>
      </c>
      <c r="B126" s="2">
        <f>IFERROR(MDURATION($A126,参数!B$5,参数!B$3,到期收益率!B126,1,0),"")</f>
        <v>1.554709180861741</v>
      </c>
      <c r="C126" s="2">
        <f>IFERROR(MDURATION($A126,参数!C$5,参数!C$3,到期收益率!C126,1,0),"")</f>
        <v>2.4625973854467422</v>
      </c>
      <c r="D126" s="2">
        <f>IFERROR(MDURATION($A126,参数!D$5,参数!D$3,到期收益率!D126,1,0),"")</f>
        <v>1.2654797036628089</v>
      </c>
      <c r="E126" s="2">
        <f>IFERROR(MDURATION($A126,参数!E$5,参数!E$3,到期收益率!E126,1,0),"")</f>
        <v>0.69263365049653658</v>
      </c>
      <c r="F126" s="2">
        <f>IFERROR(MDURATION($A126,参数!F$5,参数!F$3,到期收益率!F126,1,0),"")</f>
        <v>0.74049430775314151</v>
      </c>
    </row>
    <row r="127" spans="1:6" x14ac:dyDescent="0.15">
      <c r="A127" s="1">
        <v>42467</v>
      </c>
      <c r="B127" s="2">
        <f>IFERROR(MDURATION($A127,参数!B$5,参数!B$3,到期收益率!B127,1,0),"")</f>
        <v>1.5531326409518005</v>
      </c>
      <c r="C127" s="2">
        <f>IFERROR(MDURATION($A127,参数!C$5,参数!C$3,到期收益率!C127,1,0),"")</f>
        <v>2.4541028465463444</v>
      </c>
      <c r="D127" s="2">
        <f>IFERROR(MDURATION($A127,参数!D$5,参数!D$3,到期收益率!D127,1,0),"")</f>
        <v>1.2685587357566495</v>
      </c>
      <c r="E127" s="2">
        <f>IFERROR(MDURATION($A127,参数!E$5,参数!E$3,到期收益率!E127,1,0),"")</f>
        <v>0.69159446361085941</v>
      </c>
      <c r="F127" s="2">
        <f>IFERROR(MDURATION($A127,参数!F$5,参数!F$3,到期收益率!F127,1,0),"")</f>
        <v>0.73973670106151213</v>
      </c>
    </row>
    <row r="128" spans="1:6" x14ac:dyDescent="0.15">
      <c r="A128" s="1">
        <v>42468</v>
      </c>
      <c r="B128" s="2">
        <f>IFERROR(MDURATION($A128,参数!B$5,参数!B$3,到期收益率!B128,1,0),"")</f>
        <v>1.5557229829673511</v>
      </c>
      <c r="C128" s="2">
        <f>IFERROR(MDURATION($A128,参数!C$5,参数!C$3,到期收益率!C128,1,0),"")</f>
        <v>2.4542818964956834</v>
      </c>
      <c r="D128" s="2">
        <f>IFERROR(MDURATION($A128,参数!D$5,参数!D$3,到期收益率!D128,1,0),"")</f>
        <v>1.2678329960031489</v>
      </c>
      <c r="E128" s="2">
        <f>IFERROR(MDURATION($A128,参数!E$5,参数!E$3,到期收益率!E128,1,0),"")</f>
        <v>0.69164479018688696</v>
      </c>
      <c r="F128" s="2">
        <f>IFERROR(MDURATION($A128,参数!F$5,参数!F$3,到期收益率!F128,1,0),"")</f>
        <v>0.73879587276628911</v>
      </c>
    </row>
    <row r="129" spans="1:6" x14ac:dyDescent="0.15">
      <c r="A129" s="1">
        <v>42471</v>
      </c>
      <c r="B129" s="2">
        <f>IFERROR(MDURATION($A129,参数!B$5,参数!B$3,到期收益率!B129,1,0),"")</f>
        <v>1.5458248255818456</v>
      </c>
      <c r="C129" s="2">
        <f>IFERROR(MDURATION($A129,参数!C$5,参数!C$3,到期收益率!C129,1,0),"")</f>
        <v>2.4423656019502897</v>
      </c>
      <c r="D129" s="2">
        <f>IFERROR(MDURATION($A129,参数!D$5,参数!D$3,到期收益率!D129,1,0),"")</f>
        <v>1.2601092507694835</v>
      </c>
      <c r="E129" s="2">
        <f>IFERROR(MDURATION($A129,参数!E$5,参数!E$3,到期收益率!E129,1,0),"")</f>
        <v>0.68352941133297518</v>
      </c>
      <c r="F129" s="2">
        <f>IFERROR(MDURATION($A129,参数!F$5,参数!F$3,到期收益率!F129,1,0),"")</f>
        <v>0.73113694224765158</v>
      </c>
    </row>
    <row r="130" spans="1:6" x14ac:dyDescent="0.15">
      <c r="A130" s="1">
        <v>42472</v>
      </c>
      <c r="B130" s="2">
        <f>IFERROR(MDURATION($A130,参数!B$5,参数!B$3,到期收益率!B130,1,0),"")</f>
        <v>1.5432527491157224</v>
      </c>
      <c r="C130" s="2">
        <f>IFERROR(MDURATION($A130,参数!C$5,参数!C$3,到期收益率!C130,1,0),"")</f>
        <v>2.4405794902655753</v>
      </c>
      <c r="D130" s="2">
        <f>IFERROR(MDURATION($A130,参数!D$5,参数!D$3,到期收益率!D130,1,0),"")</f>
        <v>1.2545214909488951</v>
      </c>
      <c r="E130" s="2">
        <f>IFERROR(MDURATION($A130,参数!E$5,参数!E$3,到期收益率!E130,1,0),"")</f>
        <v>0.68058262704337158</v>
      </c>
      <c r="F130" s="2">
        <f>IFERROR(MDURATION($A130,参数!F$5,参数!F$3,到期收益率!F130,1,0),"")</f>
        <v>0.72618601118107107</v>
      </c>
    </row>
    <row r="131" spans="1:6" x14ac:dyDescent="0.15">
      <c r="A131" s="1">
        <v>42473</v>
      </c>
      <c r="B131" s="2">
        <f>IFERROR(MDURATION($A131,参数!B$5,参数!B$3,到期收益率!B131,1,0),"")</f>
        <v>1.5394908421977189</v>
      </c>
      <c r="C131" s="2">
        <f>IFERROR(MDURATION($A131,参数!C$5,参数!C$3,到期收益率!C131,1,0),"")</f>
        <v>2.4361651643780911</v>
      </c>
      <c r="D131" s="2">
        <f>IFERROR(MDURATION($A131,参数!D$5,参数!D$3,到期收益率!D131,1,0),"")</f>
        <v>1.2511696797165894</v>
      </c>
      <c r="E131" s="2">
        <f>IFERROR(MDURATION($A131,参数!E$5,参数!E$3,到期收益率!E131,1,0),"")</f>
        <v>0.67827068832660453</v>
      </c>
      <c r="F131" s="2">
        <f>IFERROR(MDURATION($A131,参数!F$5,参数!F$3,到期收益率!F131,1,0),"")</f>
        <v>0.72424060393871104</v>
      </c>
    </row>
    <row r="132" spans="1:6" x14ac:dyDescent="0.15">
      <c r="A132" s="1">
        <v>42474</v>
      </c>
      <c r="B132" s="2">
        <f>IFERROR(MDURATION($A132,参数!B$5,参数!B$3,到期收益率!B132,1,0),"")</f>
        <v>1.5342401491745279</v>
      </c>
      <c r="C132" s="2">
        <f>IFERROR(MDURATION($A132,参数!C$5,参数!C$3,到期收益率!C132,1,0),"")</f>
        <v>2.4337215720947416</v>
      </c>
      <c r="D132" s="2">
        <f>IFERROR(MDURATION($A132,参数!D$5,参数!D$3,到期收益率!D132,1,0),"")</f>
        <v>1.2483042359738028</v>
      </c>
      <c r="E132" s="2">
        <f>IFERROR(MDURATION($A132,参数!E$5,参数!E$3,到期收益率!E132,1,0),"")</f>
        <v>0.67496181377406306</v>
      </c>
      <c r="F132" s="2">
        <f>IFERROR(MDURATION($A132,参数!F$5,参数!F$3,到期收益率!F132,1,0),"")</f>
        <v>0.72165791440096716</v>
      </c>
    </row>
    <row r="133" spans="1:6" x14ac:dyDescent="0.15">
      <c r="A133" s="1">
        <v>42475</v>
      </c>
      <c r="B133" s="2">
        <f>IFERROR(MDURATION($A133,参数!B$5,参数!B$3,到期收益率!B133,1,0),"")</f>
        <v>1.5319666547777961</v>
      </c>
      <c r="C133" s="2">
        <f>IFERROR(MDURATION($A133,参数!C$5,参数!C$3,到期收益率!C133,1,0),"")</f>
        <v>2.4322644312517916</v>
      </c>
      <c r="D133" s="2">
        <f>IFERROR(MDURATION($A133,参数!D$5,参数!D$3,到期收益率!D133,1,0),"")</f>
        <v>1.2456333262448425</v>
      </c>
      <c r="E133" s="2">
        <f>IFERROR(MDURATION($A133,参数!E$5,参数!E$3,到期收益率!E133,1,0),"")</f>
        <v>0.67237808186018599</v>
      </c>
      <c r="F133" s="2">
        <f>IFERROR(MDURATION($A133,参数!F$5,参数!F$3,到期收益率!F133,1,0),"")</f>
        <v>0.71880243499366203</v>
      </c>
    </row>
    <row r="134" spans="1:6" x14ac:dyDescent="0.15">
      <c r="A134" s="1">
        <v>42478</v>
      </c>
      <c r="B134" s="2">
        <f>IFERROR(MDURATION($A134,参数!B$5,参数!B$3,到期收益率!B134,1,0),"")</f>
        <v>1.5230621263850255</v>
      </c>
      <c r="C134" s="2">
        <f>IFERROR(MDURATION($A134,参数!C$5,参数!C$3,到期收益率!C134,1,0),"")</f>
        <v>2.4231227751399933</v>
      </c>
      <c r="D134" s="2">
        <f>IFERROR(MDURATION($A134,参数!D$5,参数!D$3,到期收益率!D134,1,0),"")</f>
        <v>1.2356770272266242</v>
      </c>
      <c r="E134" s="2">
        <f>IFERROR(MDURATION($A134,参数!E$5,参数!E$3,到期收益率!E134,1,0),"")</f>
        <v>0.66354165617365246</v>
      </c>
      <c r="F134" s="2">
        <f>IFERROR(MDURATION($A134,参数!F$5,参数!F$3,到期收益率!F134,1,0),"")</f>
        <v>0.70960201623434271</v>
      </c>
    </row>
    <row r="135" spans="1:6" x14ac:dyDescent="0.15">
      <c r="A135" s="1">
        <v>42479</v>
      </c>
      <c r="B135" s="2">
        <f>IFERROR(MDURATION($A135,参数!B$5,参数!B$3,到期收益率!B135,1,0),"")</f>
        <v>1.5209868795027333</v>
      </c>
      <c r="C135" s="2">
        <f>IFERROR(MDURATION($A135,参数!C$5,参数!C$3,到期收益率!C135,1,0),"")</f>
        <v>2.4206783027562446</v>
      </c>
      <c r="D135" s="2">
        <f>IFERROR(MDURATION($A135,参数!D$5,参数!D$3,到期收益率!D135,1,0),"")</f>
        <v>1.2349497539617424</v>
      </c>
      <c r="E135" s="2">
        <f>IFERROR(MDURATION($A135,参数!E$5,参数!E$3,到期收益率!E135,1,0),"")</f>
        <v>0.66113910021642208</v>
      </c>
      <c r="F135" s="2">
        <f>IFERROR(MDURATION($A135,参数!F$5,参数!F$3,到期收益率!F135,1,0),"")</f>
        <v>0.70665714012742842</v>
      </c>
    </row>
    <row r="136" spans="1:6" x14ac:dyDescent="0.15">
      <c r="A136" s="1">
        <v>42480</v>
      </c>
      <c r="B136" s="2">
        <f>IFERROR(MDURATION($A136,参数!B$5,参数!B$3,到期收益率!B136,1,0),"")</f>
        <v>1.5171261862037067</v>
      </c>
      <c r="C136" s="2">
        <f>IFERROR(MDURATION($A136,参数!C$5,参数!C$3,到期收益率!C136,1,0),"")</f>
        <v>2.4179041173656231</v>
      </c>
      <c r="D136" s="2">
        <f>IFERROR(MDURATION($A136,参数!D$5,参数!D$3,到期收益率!D136,1,0),"")</f>
        <v>1.2329585184894043</v>
      </c>
      <c r="E136" s="2">
        <f>IFERROR(MDURATION($A136,参数!E$5,参数!E$3,到期收益率!E136,1,0),"")</f>
        <v>0.65756210220242373</v>
      </c>
      <c r="F136" s="2">
        <f>IFERROR(MDURATION($A136,参数!F$5,参数!F$3,到期收益率!F136,1,0),"")</f>
        <v>0.70316859034799772</v>
      </c>
    </row>
    <row r="137" spans="1:6" x14ac:dyDescent="0.15">
      <c r="A137" s="1">
        <v>42481</v>
      </c>
      <c r="B137" s="2">
        <f>IFERROR(MDURATION($A137,参数!B$5,参数!B$3,到期收益率!B137,1,0),"")</f>
        <v>1.5151501623041728</v>
      </c>
      <c r="C137" s="2">
        <f>IFERROR(MDURATION($A137,参数!C$5,参数!C$3,到期收益率!C137,1,0),"")</f>
        <v>2.4138103112290947</v>
      </c>
      <c r="D137" s="2">
        <f>IFERROR(MDURATION($A137,参数!D$5,参数!D$3,到期收益率!D137,1,0),"")</f>
        <v>1.2282486064409583</v>
      </c>
      <c r="E137" s="2">
        <f>IFERROR(MDURATION($A137,参数!E$5,参数!E$3,到期收益率!E137,1,0),"")</f>
        <v>0.65371563241605457</v>
      </c>
      <c r="F137" s="2">
        <f>IFERROR(MDURATION($A137,参数!F$5,参数!F$3,到期收益率!F137,1,0),"")</f>
        <v>0.70058720558786514</v>
      </c>
    </row>
    <row r="138" spans="1:6" x14ac:dyDescent="0.15">
      <c r="A138" s="1">
        <v>42482</v>
      </c>
      <c r="B138" s="2">
        <f>IFERROR(MDURATION($A138,参数!B$5,参数!B$3,到期收益率!B138,1,0),"")</f>
        <v>1.511190598459293</v>
      </c>
      <c r="C138" s="2">
        <f>IFERROR(MDURATION($A138,参数!C$5,参数!C$3,到期收益率!C138,1,0),"")</f>
        <v>2.4108697231772833</v>
      </c>
      <c r="D138" s="2">
        <f>IFERROR(MDURATION($A138,参数!D$5,参数!D$3,到期收益率!D138,1,0),"")</f>
        <v>1.2231494777821101</v>
      </c>
      <c r="E138" s="2">
        <f>IFERROR(MDURATION($A138,参数!E$5,参数!E$3,到期收益率!E138,1,0),"")</f>
        <v>0.6495103478158617</v>
      </c>
      <c r="F138" s="2">
        <f>IFERROR(MDURATION($A138,参数!F$5,参数!F$3,到期收益率!F138,1,0),"")</f>
        <v>0.69737179685971851</v>
      </c>
    </row>
    <row r="139" spans="1:6" x14ac:dyDescent="0.15">
      <c r="A139" s="1">
        <v>42485</v>
      </c>
      <c r="B139" s="2">
        <f>IFERROR(MDURATION($A139,参数!B$5,参数!B$3,到期收益率!B139,1,0),"")</f>
        <v>1.5033785517298319</v>
      </c>
      <c r="C139" s="2">
        <f>IFERROR(MDURATION($A139,参数!C$5,参数!C$3,到期收益率!C139,1,0),"")</f>
        <v>2.4025405399312705</v>
      </c>
      <c r="D139" s="2">
        <f>IFERROR(MDURATION($A139,参数!D$5,参数!D$3,到期收益率!D139,1,0),"")</f>
        <v>1.2176635818208292</v>
      </c>
      <c r="E139" s="2">
        <f>IFERROR(MDURATION($A139,参数!E$5,参数!E$3,到期收益率!E139,1,0),"")</f>
        <v>0.641225119775924</v>
      </c>
      <c r="F139" s="2">
        <f>IFERROR(MDURATION($A139,参数!F$5,参数!F$3,到期收益率!F139,1,0),"")</f>
        <v>0.68989989946193764</v>
      </c>
    </row>
    <row r="140" spans="1:6" x14ac:dyDescent="0.15">
      <c r="A140" s="1">
        <v>42486</v>
      </c>
      <c r="B140" s="2">
        <f>IFERROR(MDURATION($A140,参数!B$5,参数!B$3,到期收益率!B140,1,0),"")</f>
        <v>1.5012038958482017</v>
      </c>
      <c r="C140" s="2">
        <f>IFERROR(MDURATION($A140,参数!C$5,参数!C$3,到期收益率!C140,1,0),"")</f>
        <v>2.3999286919592069</v>
      </c>
      <c r="D140" s="2">
        <f>IFERROR(MDURATION($A140,参数!D$5,参数!D$3,到期收益率!D140,1,0),"")</f>
        <v>1.2172233565959278</v>
      </c>
      <c r="E140" s="2">
        <f>IFERROR(MDURATION($A140,参数!E$5,参数!E$3,到期收益率!E140,1,0),"")</f>
        <v>0.63927332730299824</v>
      </c>
      <c r="F140" s="2">
        <f>IFERROR(MDURATION($A140,参数!F$5,参数!F$3,到期收益率!F140,1,0),"")</f>
        <v>0.68704749181568336</v>
      </c>
    </row>
    <row r="141" spans="1:6" x14ac:dyDescent="0.15">
      <c r="A141" s="1">
        <v>42487</v>
      </c>
      <c r="B141" s="2">
        <f>IFERROR(MDURATION($A141,参数!B$5,参数!B$3,到期收益率!B141,1,0),"")</f>
        <v>1.4992270011031466</v>
      </c>
      <c r="C141" s="2">
        <f>IFERROR(MDURATION($A141,参数!C$5,参数!C$3,到期收益率!C141,1,0),"")</f>
        <v>2.3991351585244054</v>
      </c>
      <c r="D141" s="2">
        <f>IFERROR(MDURATION($A141,参数!D$5,参数!D$3,到期收益率!D141,1,0),"")</f>
        <v>1.2173612908866565</v>
      </c>
      <c r="E141" s="2">
        <f>IFERROR(MDURATION($A141,参数!E$5,参数!E$3,到期收益率!E141,1,0),"")</f>
        <v>0.63786095117452513</v>
      </c>
      <c r="F141" s="2">
        <f>IFERROR(MDURATION($A141,参数!F$5,参数!F$3,到期收益率!F141,1,0),"")</f>
        <v>0.68473753538105797</v>
      </c>
    </row>
    <row r="142" spans="1:6" x14ac:dyDescent="0.15">
      <c r="A142" s="1">
        <v>42488</v>
      </c>
      <c r="B142" s="2">
        <f>IFERROR(MDURATION($A142,参数!B$5,参数!B$3,到期收益率!B142,1,0),"")</f>
        <v>1.4957644036703079</v>
      </c>
      <c r="C142" s="2">
        <f>IFERROR(MDURATION($A142,参数!C$5,参数!C$3,到期收益率!C142,1,0),"")</f>
        <v>2.3971847127044548</v>
      </c>
      <c r="D142" s="2">
        <f>IFERROR(MDURATION($A142,参数!D$5,参数!D$3,到期收益率!D142,1,0),"")</f>
        <v>1.2147863982787819</v>
      </c>
      <c r="E142" s="2">
        <f>IFERROR(MDURATION($A142,参数!E$5,参数!E$3,到期收益率!E142,1,0),"")</f>
        <v>0.63536859345799479</v>
      </c>
      <c r="F142" s="2">
        <f>IFERROR(MDURATION($A142,参数!F$5,参数!F$3,到期收益率!F142,1,0),"")</f>
        <v>0.68224669617105449</v>
      </c>
    </row>
    <row r="143" spans="1:6" x14ac:dyDescent="0.15">
      <c r="A143" s="1">
        <v>42489</v>
      </c>
      <c r="B143" s="2">
        <f>IFERROR(MDURATION($A143,参数!B$5,参数!B$3,到期收益率!B143,1,0),"")</f>
        <v>1.492103708360361</v>
      </c>
      <c r="C143" s="2">
        <f>IFERROR(MDURATION($A143,参数!C$5,参数!C$3,到期收益率!C143,1,0),"")</f>
        <v>2.3944076977270567</v>
      </c>
      <c r="D143" s="2">
        <f>IFERROR(MDURATION($A143,参数!D$5,参数!D$3,到期收益率!D143,1,0),"")</f>
        <v>1.2109532879939977</v>
      </c>
      <c r="E143" s="2">
        <f>IFERROR(MDURATION($A143,参数!E$5,参数!E$3,到期收益率!E143,1,0),"")</f>
        <v>0.63314589801845067</v>
      </c>
      <c r="F143" s="2">
        <f>IFERROR(MDURATION($A143,参数!F$5,参数!F$3,到期收益率!F143,1,0),"")</f>
        <v>0.679575205390061</v>
      </c>
    </row>
    <row r="144" spans="1:6" x14ac:dyDescent="0.15">
      <c r="A144" s="1">
        <v>42493</v>
      </c>
      <c r="B144" s="2">
        <f>IFERROR(MDURATION($A144,参数!B$5,参数!B$3,到期收益率!B144,1,0),"")</f>
        <v>1.4794431070249232</v>
      </c>
      <c r="C144" s="2">
        <f>IFERROR(MDURATION($A144,参数!C$5,参数!C$3,到期收益率!C144,1,0),"")</f>
        <v>2.3842894315752092</v>
      </c>
      <c r="D144" s="2">
        <f>IFERROR(MDURATION($A144,参数!D$5,参数!D$3,到期收益率!D144,1,0),"")</f>
        <v>1.2000742776655795</v>
      </c>
      <c r="E144" s="2">
        <f>IFERROR(MDURATION($A144,参数!E$5,参数!E$3,到期收益率!E144,1,0),"")</f>
        <v>0.62281593830161053</v>
      </c>
      <c r="F144" s="2">
        <f>IFERROR(MDURATION($A144,参数!F$5,参数!F$3,到期收益率!F144,1,0),"")</f>
        <v>0.66861991189240322</v>
      </c>
    </row>
    <row r="145" spans="1:6" x14ac:dyDescent="0.15">
      <c r="A145" s="1">
        <v>42494</v>
      </c>
      <c r="B145" s="2">
        <f>IFERROR(MDURATION($A145,参数!B$5,参数!B$3,到期收益率!B145,1,0),"")</f>
        <v>1.4757827366209688</v>
      </c>
      <c r="C145" s="2">
        <f>IFERROR(MDURATION($A145,参数!C$5,参数!C$3,到期收益率!C145,1,0),"")</f>
        <v>2.3815108654910357</v>
      </c>
      <c r="D145" s="2">
        <f>IFERROR(MDURATION($A145,参数!D$5,参数!D$3,到期收益率!D145,1,0),"")</f>
        <v>1.1974029437739204</v>
      </c>
      <c r="E145" s="2">
        <f>IFERROR(MDURATION($A145,参数!E$5,参数!E$3,到期收益率!E145,1,0),"")</f>
        <v>0.62023346058628881</v>
      </c>
      <c r="F145" s="2">
        <f>IFERROR(MDURATION($A145,参数!F$5,参数!F$3,到期收益率!F145,1,0),"")</f>
        <v>0.66639936057149252</v>
      </c>
    </row>
    <row r="146" spans="1:6" x14ac:dyDescent="0.15">
      <c r="A146" s="1">
        <v>42495</v>
      </c>
      <c r="B146" s="2">
        <f>IFERROR(MDURATION($A146,参数!B$5,参数!B$3,到期收益率!B146,1,0),"")</f>
        <v>1.4734106728624052</v>
      </c>
      <c r="C146" s="2">
        <f>IFERROR(MDURATION($A146,参数!C$5,参数!C$3,到期收益率!C146,1,0),"")</f>
        <v>2.3803888831556481</v>
      </c>
      <c r="D146" s="2">
        <f>IFERROR(MDURATION($A146,参数!D$5,参数!D$3,到期收益率!D146,1,0),"")</f>
        <v>1.194054848588449</v>
      </c>
      <c r="E146" s="2">
        <f>IFERROR(MDURATION($A146,参数!E$5,参数!E$3,到期收益率!E146,1,0),"")</f>
        <v>0.61765098339234858</v>
      </c>
      <c r="F146" s="2">
        <f>IFERROR(MDURATION($A146,参数!F$5,参数!F$3,到期收益率!F146,1,0),"")</f>
        <v>0.66390842927793003</v>
      </c>
    </row>
    <row r="147" spans="1:6" x14ac:dyDescent="0.15">
      <c r="A147" s="1">
        <v>42496</v>
      </c>
      <c r="B147" s="2">
        <f>IFERROR(MDURATION($A147,参数!B$5,参数!B$3,到期收益率!B147,1,0),"")</f>
        <v>1.4714345309689079</v>
      </c>
      <c r="C147" s="2">
        <f>IFERROR(MDURATION($A147,参数!C$5,参数!C$3,到期收益率!C147,1,0),"")</f>
        <v>2.3762841633816159</v>
      </c>
      <c r="D147" s="2">
        <f>IFERROR(MDURATION($A147,参数!D$5,参数!D$3,到期收益率!D147,1,0),"")</f>
        <v>1.192350259044574</v>
      </c>
      <c r="E147" s="2">
        <f>IFERROR(MDURATION($A147,参数!E$5,参数!E$3,到期收益率!E147,1,0),"")</f>
        <v>0.61650315584813153</v>
      </c>
      <c r="F147" s="2">
        <f>IFERROR(MDURATION($A147,参数!F$5,参数!F$3,到期收益率!F147,1,0),"")</f>
        <v>0.66294770232273514</v>
      </c>
    </row>
    <row r="148" spans="1:6" x14ac:dyDescent="0.15">
      <c r="A148" s="1">
        <v>42499</v>
      </c>
      <c r="B148" s="2">
        <f>IFERROR(MDURATION($A148,参数!B$5,参数!B$3,到期收益率!B148,1,0),"")</f>
        <v>1.4615450768695086</v>
      </c>
      <c r="C148" s="2">
        <f>IFERROR(MDURATION($A148,参数!C$5,参数!C$3,到期收益率!C148,1,0),"")</f>
        <v>2.3647872749370782</v>
      </c>
      <c r="D148" s="2">
        <f>IFERROR(MDURATION($A148,参数!D$5,参数!D$3,到期收益率!D148,1,0),"")</f>
        <v>1.182114242500677</v>
      </c>
      <c r="E148" s="2">
        <f>IFERROR(MDURATION($A148,参数!E$5,参数!E$3,到期收益率!E148,1,0),"")</f>
        <v>0.60678413323863301</v>
      </c>
      <c r="F148" s="2">
        <f>IFERROR(MDURATION($A148,参数!F$5,参数!F$3,到期收益率!F148,1,0),"")</f>
        <v>0.65367442086218885</v>
      </c>
    </row>
    <row r="149" spans="1:6" x14ac:dyDescent="0.15">
      <c r="A149" s="1">
        <v>42500</v>
      </c>
      <c r="B149" s="2">
        <f>IFERROR(MDURATION($A149,参数!B$5,参数!B$3,到期收益率!B149,1,0),"")</f>
        <v>1.4588759917463943</v>
      </c>
      <c r="C149" s="2">
        <f>IFERROR(MDURATION($A149,参数!C$5,参数!C$3,到期收益率!C149,1,0),"")</f>
        <v>2.3640001416215326</v>
      </c>
      <c r="D149" s="2">
        <f>IFERROR(MDURATION($A149,参数!D$5,参数!D$3,到期收益率!D149,1,0),"")</f>
        <v>1.1797332833944549</v>
      </c>
      <c r="E149" s="2">
        <f>IFERROR(MDURATION($A149,参数!E$5,参数!E$3,到期收益率!E149,1,0),"")</f>
        <v>0.60393362198260803</v>
      </c>
      <c r="F149" s="2">
        <f>IFERROR(MDURATION($A149,参数!F$5,参数!F$3,到期收益率!F149,1,0),"")</f>
        <v>0.65109344971804417</v>
      </c>
    </row>
    <row r="150" spans="1:6" x14ac:dyDescent="0.15">
      <c r="A150" s="1">
        <v>42501</v>
      </c>
      <c r="B150" s="2">
        <f>IFERROR(MDURATION($A150,参数!B$5,参数!B$3,到期收益率!B150,1,0),"")</f>
        <v>1.4566028916609426</v>
      </c>
      <c r="C150" s="2">
        <f>IFERROR(MDURATION($A150,参数!C$5,参数!C$3,到期收益率!C150,1,0),"")</f>
        <v>2.3607194187049938</v>
      </c>
      <c r="D150" s="2">
        <f>IFERROR(MDURATION($A150,参数!D$5,参数!D$3,到期收益率!D150,1,0),"")</f>
        <v>1.1771590189940393</v>
      </c>
      <c r="E150" s="2">
        <f>IFERROR(MDURATION($A150,参数!E$5,参数!E$3,到期收益率!E150,1,0),"")</f>
        <v>0.60144094166995143</v>
      </c>
      <c r="F150" s="2">
        <f>IFERROR(MDURATION($A150,参数!F$5,参数!F$3,到期收益率!F150,1,0),"")</f>
        <v>0.64905120658152082</v>
      </c>
    </row>
    <row r="151" spans="1:6" x14ac:dyDescent="0.15">
      <c r="A151" s="1">
        <v>42502</v>
      </c>
      <c r="B151" s="2">
        <f>IFERROR(MDURATION($A151,参数!B$5,参数!B$3,到期收益率!B151,1,0),"")</f>
        <v>1.4535378706203825</v>
      </c>
      <c r="C151" s="2">
        <f>IFERROR(MDURATION($A151,参数!C$5,参数!C$3,到期收益率!C151,1,0),"")</f>
        <v>2.3559395035663089</v>
      </c>
      <c r="D151" s="2">
        <f>IFERROR(MDURATION($A151,参数!D$5,参数!D$3,到期收益率!D151,1,0),"")</f>
        <v>1.1733292172935355</v>
      </c>
      <c r="E151" s="2">
        <f>IFERROR(MDURATION($A151,参数!E$5,参数!E$3,到期收益率!E151,1,0),"")</f>
        <v>0.59832281724857861</v>
      </c>
      <c r="F151" s="2">
        <f>IFERROR(MDURATION($A151,参数!F$5,参数!F$3,到期收益率!F151,1,0),"")</f>
        <v>0.64629050957489464</v>
      </c>
    </row>
    <row r="152" spans="1:6" x14ac:dyDescent="0.15">
      <c r="A152" s="1">
        <v>42503</v>
      </c>
      <c r="B152" s="2">
        <f>IFERROR(MDURATION($A152,参数!B$5,参数!B$3,到期收益率!B152,1,0),"")</f>
        <v>1.4425405880827278</v>
      </c>
      <c r="C152" s="2">
        <f>IFERROR(MDURATION($A152,参数!C$5,参数!C$3,到期收益率!C152,1,0),"")</f>
        <v>2.3396246097553939</v>
      </c>
      <c r="D152" s="2">
        <f>IFERROR(MDURATION($A152,参数!D$5,参数!D$3,到期收益率!D152,1,0),"")</f>
        <v>1.1641815089160876</v>
      </c>
      <c r="E152" s="2">
        <f>IFERROR(MDURATION($A152,参数!E$5,参数!E$3,到期收益率!E152,1,0),"")</f>
        <v>0.59466989737922316</v>
      </c>
      <c r="F152" s="2">
        <f>IFERROR(MDURATION($A152,参数!F$5,参数!F$3,到期收益率!F152,1,0),"")</f>
        <v>0.64290223189866769</v>
      </c>
    </row>
    <row r="153" spans="1:6" x14ac:dyDescent="0.15">
      <c r="A153" s="1">
        <v>42506</v>
      </c>
      <c r="B153" s="2">
        <f>IFERROR(MDURATION($A153,参数!B$5,参数!B$3,到期收益率!B153,1,0),"")</f>
        <v>1.4358291815479116</v>
      </c>
      <c r="C153" s="2">
        <f>IFERROR(MDURATION($A153,参数!C$5,参数!C$3,到期收益率!C153,1,0),"")</f>
        <v>2.3247007528712826</v>
      </c>
      <c r="D153" s="2">
        <f>IFERROR(MDURATION($A153,参数!D$5,参数!D$3,到期收益率!D153,1,0),"")</f>
        <v>1.1572383041122856</v>
      </c>
      <c r="E153" s="2">
        <f>IFERROR(MDURATION($A153,参数!E$5,参数!E$3,到期收益率!E153,1,0),"")</f>
        <v>0.58817385460244764</v>
      </c>
      <c r="F153" s="2">
        <f>IFERROR(MDURATION($A153,参数!F$5,参数!F$3,到期收益率!F153,1,0),"")</f>
        <v>0.63650371923058235</v>
      </c>
    </row>
    <row r="154" spans="1:6" x14ac:dyDescent="0.15">
      <c r="A154" s="1">
        <v>42507</v>
      </c>
      <c r="B154" s="2">
        <f>IFERROR(MDURATION($A154,参数!B$5,参数!B$3,到期收益率!B154,1,0),"")</f>
        <v>1.43197116104009</v>
      </c>
      <c r="C154" s="2">
        <f>IFERROR(MDURATION($A154,参数!C$5,参数!C$3,到期收益率!C154,1,0),"")</f>
        <v>2.3175270154333476</v>
      </c>
      <c r="D154" s="2">
        <f>IFERROR(MDURATION($A154,参数!D$5,参数!D$3,到期收益率!D154,1,0),"")</f>
        <v>1.155728647202434</v>
      </c>
      <c r="E154" s="2">
        <f>IFERROR(MDURATION($A154,参数!E$5,参数!E$3,到期收益率!E154,1,0),"")</f>
        <v>0.58612677842872596</v>
      </c>
      <c r="F154" s="2">
        <f>IFERROR(MDURATION($A154,参数!F$5,参数!F$3,到期收益率!F154,1,0),"")</f>
        <v>0.6343702102267329</v>
      </c>
    </row>
    <row r="155" spans="1:6" x14ac:dyDescent="0.15">
      <c r="A155" s="1">
        <v>42508</v>
      </c>
      <c r="B155" s="2">
        <f>IFERROR(MDURATION($A155,参数!B$5,参数!B$3,到期收益率!B155,1,0),"")</f>
        <v>1.4249339928758342</v>
      </c>
      <c r="C155" s="2">
        <f>IFERROR(MDURATION($A155,参数!C$5,参数!C$3,到期收益率!C155,1,0),"")</f>
        <v>2.3147292752729798</v>
      </c>
      <c r="D155" s="2">
        <f>IFERROR(MDURATION($A155,参数!D$5,参数!D$3,到期收益率!D155,1,0),"")</f>
        <v>1.1496770047813654</v>
      </c>
      <c r="E155" s="2">
        <f>IFERROR(MDURATION($A155,参数!E$5,参数!E$3,到期收益率!E155,1,0),"")</f>
        <v>0.58381198557826053</v>
      </c>
      <c r="F155" s="2">
        <f>IFERROR(MDURATION($A155,参数!F$5,参数!F$3,到期收益率!F155,1,0),"")</f>
        <v>0.6319677692817034</v>
      </c>
    </row>
    <row r="156" spans="1:6" x14ac:dyDescent="0.15">
      <c r="A156" s="1">
        <v>42509</v>
      </c>
      <c r="B156" s="2">
        <f>IFERROR(MDURATION($A156,参数!B$5,参数!B$3,到期收益率!B156,1,0),"")</f>
        <v>1.4202790486249952</v>
      </c>
      <c r="C156" s="2">
        <f>IFERROR(MDURATION($A156,参数!C$5,参数!C$3,到期收益率!C156,1,0),"")</f>
        <v>2.3117623320294376</v>
      </c>
      <c r="D156" s="2">
        <f>IFERROR(MDURATION($A156,参数!D$5,参数!D$3,到期收益率!D156,1,0),"")</f>
        <v>1.1462350752070281</v>
      </c>
      <c r="E156" s="2">
        <f>IFERROR(MDURATION($A156,参数!E$5,参数!E$3,到期收益率!E156,1,0),"")</f>
        <v>0.58194247933071908</v>
      </c>
      <c r="F156" s="2">
        <f>IFERROR(MDURATION($A156,参数!F$5,参数!F$3,到期收益率!F156,1,0),"")</f>
        <v>0.63081839501535319</v>
      </c>
    </row>
    <row r="157" spans="1:6" x14ac:dyDescent="0.15">
      <c r="A157" s="1">
        <v>42510</v>
      </c>
      <c r="B157" s="2">
        <f>IFERROR(MDURATION($A157,参数!B$5,参数!B$3,到期收益率!B157,1,0),"")</f>
        <v>1.4136312669962794</v>
      </c>
      <c r="C157" s="2">
        <f>IFERROR(MDURATION($A157,参数!C$5,参数!C$3,到期收益率!C157,1,0),"")</f>
        <v>2.3077816475572277</v>
      </c>
      <c r="D157" s="2">
        <f>IFERROR(MDURATION($A157,参数!D$5,参数!D$3,到期收益率!D157,1,0),"")</f>
        <v>1.1409558655931349</v>
      </c>
      <c r="E157" s="2">
        <f>IFERROR(MDURATION($A157,参数!E$5,参数!E$3,到期收益率!E157,1,0),"")</f>
        <v>0.57962712633087643</v>
      </c>
      <c r="F157" s="2">
        <f>IFERROR(MDURATION($A157,参数!F$5,参数!F$3,到期收益率!F157,1,0),"")</f>
        <v>0.62760976719036621</v>
      </c>
    </row>
    <row r="158" spans="1:6" x14ac:dyDescent="0.15">
      <c r="A158" s="1">
        <v>42513</v>
      </c>
      <c r="B158" s="2">
        <f>IFERROR(MDURATION($A158,参数!B$5,参数!B$3,到期收益率!B158,1,0),"")</f>
        <v>1.3973571291552165</v>
      </c>
      <c r="C158" s="2">
        <f>IFERROR(MDURATION($A158,参数!C$5,参数!C$3,到期收益率!C158,1,0),"")</f>
        <v>2.3063055194574407</v>
      </c>
      <c r="D158" s="2">
        <f>IFERROR(MDURATION($A158,参数!D$5,参数!D$3,到期收益率!D158,1,0),"")</f>
        <v>1.1291810706020387</v>
      </c>
      <c r="E158" s="2">
        <f>IFERROR(MDURATION($A158,参数!E$5,参数!E$3,到期收益率!E158,1,0),"")</f>
        <v>0.57063423861406792</v>
      </c>
      <c r="F158" s="2">
        <f>IFERROR(MDURATION($A158,参数!F$5,参数!F$3,到期收益率!F158,1,0),"")</f>
        <v>0.61807804857465087</v>
      </c>
    </row>
    <row r="159" spans="1:6" x14ac:dyDescent="0.15">
      <c r="A159" s="1">
        <v>42514</v>
      </c>
      <c r="B159" s="2">
        <f>IFERROR(MDURATION($A159,参数!B$5,参数!B$3,到期收益率!B159,1,0),"")</f>
        <v>1.3890915622621511</v>
      </c>
      <c r="C159" s="2">
        <f>IFERROR(MDURATION($A159,参数!C$5,参数!C$3,到期收益率!C159,1,0),"")</f>
        <v>2.3001303808930649</v>
      </c>
      <c r="D159" s="2">
        <f>IFERROR(MDURATION($A159,参数!D$5,参数!D$3,到期收益率!D159,1,0),"")</f>
        <v>1.1205105297027564</v>
      </c>
      <c r="E159" s="2">
        <f>IFERROR(MDURATION($A159,参数!E$5,参数!E$3,到期收益率!E159,1,0),"")</f>
        <v>0.56689770754436808</v>
      </c>
      <c r="F159" s="2">
        <f>IFERROR(MDURATION($A159,参数!F$5,参数!F$3,到期收益率!F159,1,0),"")</f>
        <v>0.61353519932584566</v>
      </c>
    </row>
    <row r="160" spans="1:6" x14ac:dyDescent="0.15">
      <c r="A160" s="1">
        <v>42515</v>
      </c>
      <c r="B160" s="2">
        <f>IFERROR(MDURATION($A160,参数!B$5,参数!B$3,到期收益率!B160,1,0),"")</f>
        <v>1.3950269294636675</v>
      </c>
      <c r="C160" s="2">
        <f>IFERROR(MDURATION($A160,参数!C$5,参数!C$3,到期收益率!C160,1,0),"")</f>
        <v>2.2939469300834778</v>
      </c>
      <c r="D160" s="2">
        <f>IFERROR(MDURATION($A160,参数!D$5,参数!D$3,到期收益率!D160,1,0),"")</f>
        <v>1.122300129838973</v>
      </c>
      <c r="E160" s="2">
        <f>IFERROR(MDURATION($A160,参数!E$5,参数!E$3,到期收益率!E160,1,0),"")</f>
        <v>0.56520381795131591</v>
      </c>
      <c r="F160" s="2">
        <f>IFERROR(MDURATION($A160,参数!F$5,参数!F$3,到期收益率!F160,1,0),"")</f>
        <v>0.6117572278881761</v>
      </c>
    </row>
    <row r="161" spans="1:6" x14ac:dyDescent="0.15">
      <c r="A161" s="1">
        <v>42516</v>
      </c>
      <c r="B161" s="2">
        <f>IFERROR(MDURATION($A161,参数!B$5,参数!B$3,到期收益率!B161,1,0),"")</f>
        <v>1.3894693075542053</v>
      </c>
      <c r="C161" s="2">
        <f>IFERROR(MDURATION($A161,参数!C$5,参数!C$3,到期收益率!C161,1,0),"")</f>
        <v>2.2914834431380968</v>
      </c>
      <c r="D161" s="2">
        <f>IFERROR(MDURATION($A161,参数!D$5,参数!D$3,到期收益率!D161,1,0),"")</f>
        <v>1.1204079051497113</v>
      </c>
      <c r="E161" s="2">
        <f>IFERROR(MDURATION($A161,参数!E$5,参数!E$3,到期收益率!E161,1,0),"")</f>
        <v>0.56342075811534365</v>
      </c>
      <c r="F161" s="2">
        <f>IFERROR(MDURATION($A161,参数!F$5,参数!F$3,到期收益率!F161,1,0),"")</f>
        <v>0.60908784499937429</v>
      </c>
    </row>
    <row r="162" spans="1:6" x14ac:dyDescent="0.15">
      <c r="A162" s="1">
        <v>42517</v>
      </c>
      <c r="B162" s="2">
        <f>IFERROR(MDURATION($A162,参数!B$5,参数!B$3,到期收益率!B162,1,0),"")</f>
        <v>1.3898997586605231</v>
      </c>
      <c r="C162" s="2">
        <f>IFERROR(MDURATION($A162,参数!C$5,参数!C$3,到期收益率!C162,1,0),"")</f>
        <v>2.2851204896476602</v>
      </c>
      <c r="D162" s="2">
        <f>IFERROR(MDURATION($A162,参数!D$5,参数!D$3,到期收益率!D162,1,0),"")</f>
        <v>1.12151043288258</v>
      </c>
      <c r="E162" s="2">
        <f>IFERROR(MDURATION($A162,参数!E$5,参数!E$3,到期收益率!E162,1,0),"")</f>
        <v>0.56332505207764483</v>
      </c>
      <c r="F162" s="2">
        <f>IFERROR(MDURATION($A162,参数!F$5,参数!F$3,到期收益率!F162,1,0),"")</f>
        <v>0.61051775479208292</v>
      </c>
    </row>
    <row r="163" spans="1:6" x14ac:dyDescent="0.15">
      <c r="A163" s="1">
        <v>42520</v>
      </c>
      <c r="B163" s="2">
        <f>IFERROR(MDURATION($A163,参数!B$5,参数!B$3,到期收益率!B163,1,0),"")</f>
        <v>1.3810130380620651</v>
      </c>
      <c r="C163" s="2">
        <f>IFERROR(MDURATION($A163,参数!C$5,参数!C$3,到期收益率!C163,1,0),"")</f>
        <v>2.2778938323659941</v>
      </c>
      <c r="D163" s="2">
        <f>IFERROR(MDURATION($A163,参数!D$5,参数!D$3,到期收益率!D163,1,0),"")</f>
        <v>1.1131226804980612</v>
      </c>
      <c r="E163" s="2">
        <f>IFERROR(MDURATION($A163,参数!E$5,参数!E$3,到期收益率!E163,1,0),"")</f>
        <v>0.55566339760842753</v>
      </c>
      <c r="F163" s="2">
        <f>IFERROR(MDURATION($A163,参数!F$5,参数!F$3,到期收益率!F163,1,0),"")</f>
        <v>0.60223667427347116</v>
      </c>
    </row>
    <row r="164" spans="1:6" x14ac:dyDescent="0.15">
      <c r="A164" s="1">
        <v>42521</v>
      </c>
      <c r="B164" s="2">
        <f>IFERROR(MDURATION($A164,参数!B$5,参数!B$3,到期收益率!B164,1,0),"")</f>
        <v>1.373462062458964</v>
      </c>
      <c r="C164" s="2">
        <f>IFERROR(MDURATION($A164,参数!C$5,参数!C$3,到期收益率!C164,1,0),"")</f>
        <v>2.2750881806677095</v>
      </c>
      <c r="D164" s="2">
        <f>IFERROR(MDURATION($A164,参数!D$5,参数!D$3,到期收益率!D164,1,0),"")</f>
        <v>1.1090080139517211</v>
      </c>
      <c r="E164" s="2">
        <f>IFERROR(MDURATION($A164,参数!E$5,参数!E$3,到期收益率!E164,1,0),"")</f>
        <v>0.55228176436421295</v>
      </c>
      <c r="F164" s="2">
        <f>IFERROR(MDURATION($A164,参数!F$5,参数!F$3,到期收益率!F164,1,0),"")</f>
        <v>0.59885393086149263</v>
      </c>
    </row>
    <row r="165" spans="1:6" x14ac:dyDescent="0.15">
      <c r="A165" s="1">
        <v>42522</v>
      </c>
      <c r="B165" s="2">
        <f>IFERROR(MDURATION($A165,参数!B$5,参数!B$3,到期收益率!B165,1,0),"")</f>
        <v>1.3733795927171295</v>
      </c>
      <c r="C165" s="2">
        <f>IFERROR(MDURATION($A165,参数!C$5,参数!C$3,到期收益率!C165,1,0),"")</f>
        <v>2.2749005629442083</v>
      </c>
      <c r="D165" s="2">
        <f>IFERROR(MDURATION($A165,参数!D$5,参数!D$3,到期收益率!D165,1,0),"")</f>
        <v>1.1062876095046921</v>
      </c>
      <c r="E165" s="2">
        <f>IFERROR(MDURATION($A165,参数!E$5,参数!E$3,到期收益率!E165,1,0),"")</f>
        <v>0.55234173866021419</v>
      </c>
      <c r="F165" s="2">
        <f>IFERROR(MDURATION($A165,参数!F$5,参数!F$3,到期收益率!F165,1,0),"")</f>
        <v>0.59809133044699658</v>
      </c>
    </row>
    <row r="166" spans="1:6" x14ac:dyDescent="0.15">
      <c r="A166" s="1">
        <v>42523</v>
      </c>
      <c r="B166" s="2">
        <f>IFERROR(MDURATION($A166,参数!B$5,参数!B$3,到期收益率!B166,1,0),"")</f>
        <v>1.3709172700778498</v>
      </c>
      <c r="C166" s="2">
        <f>IFERROR(MDURATION($A166,参数!C$5,参数!C$3,到期收益率!C166,1,0),"")</f>
        <v>2.2714127083556868</v>
      </c>
      <c r="D166" s="2">
        <f>IFERROR(MDURATION($A166,参数!D$5,参数!D$3,到期收益率!D166,1,0),"")</f>
        <v>1.1037177523562045</v>
      </c>
      <c r="E166" s="2">
        <f>IFERROR(MDURATION($A166,参数!E$5,参数!E$3,到期收益率!E166,1,0),"")</f>
        <v>0.54940218684392772</v>
      </c>
      <c r="F166" s="2">
        <f>IFERROR(MDURATION($A166,参数!F$5,参数!F$3,到期收益率!F166,1,0),"")</f>
        <v>0.59595568565801493</v>
      </c>
    </row>
    <row r="167" spans="1:6" x14ac:dyDescent="0.15">
      <c r="A167" s="1">
        <v>42524</v>
      </c>
      <c r="B167" s="2">
        <f>IFERROR(MDURATION($A167,参数!B$5,参数!B$3,到期收益率!B167,1,0),"")</f>
        <v>1.3716502160617854</v>
      </c>
      <c r="C167" s="2">
        <f>IFERROR(MDURATION($A167,参数!C$5,参数!C$3,到期收益率!C167,1,0),"")</f>
        <v>2.2682642575431018</v>
      </c>
      <c r="D167" s="2">
        <f>IFERROR(MDURATION($A167,参数!D$5,参数!D$3,到期收益率!D167,1,0),"")</f>
        <v>1.1019214120262906</v>
      </c>
      <c r="E167" s="2">
        <f>IFERROR(MDURATION($A167,参数!E$5,参数!E$3,到期收益率!E167,1,0),"")</f>
        <v>0.547708112696359</v>
      </c>
      <c r="F167" s="2">
        <f>IFERROR(MDURATION($A167,参数!F$5,参数!F$3,到期收益率!F167,1,0),"")</f>
        <v>0.59444422797609742</v>
      </c>
    </row>
    <row r="168" spans="1:6" x14ac:dyDescent="0.15">
      <c r="A168" s="1">
        <v>42527</v>
      </c>
      <c r="B168" s="2">
        <f>IFERROR(MDURATION($A168,参数!B$5,参数!B$3,到期收益率!B168,1,0),"")</f>
        <v>1.3640596793702935</v>
      </c>
      <c r="C168" s="2">
        <f>IFERROR(MDURATION($A168,参数!C$5,参数!C$3,到期收益率!C168,1,0),"")</f>
        <v>2.2594961404374669</v>
      </c>
      <c r="D168" s="2">
        <f>IFERROR(MDURATION($A168,参数!D$5,参数!D$3,到期收益率!D168,1,0),"")</f>
        <v>1.0941142265685679</v>
      </c>
      <c r="E168" s="2">
        <f>IFERROR(MDURATION($A168,参数!E$5,参数!E$3,到期收益率!E168,1,0),"")</f>
        <v>0.53968991000036926</v>
      </c>
      <c r="F168" s="2">
        <f>IFERROR(MDURATION($A168,参数!F$5,参数!F$3,到期收益率!F168,1,0),"")</f>
        <v>0.58669696875357813</v>
      </c>
    </row>
    <row r="169" spans="1:6" x14ac:dyDescent="0.15">
      <c r="A169" s="1">
        <v>42528</v>
      </c>
      <c r="B169" s="2">
        <f>IFERROR(MDURATION($A169,参数!B$5,参数!B$3,到期收益率!B169,1,0),"")</f>
        <v>1.3610975004378594</v>
      </c>
      <c r="C169" s="2">
        <f>IFERROR(MDURATION($A169,参数!C$5,参数!C$3,到期收益率!C169,1,0),"")</f>
        <v>2.2565152272834066</v>
      </c>
      <c r="D169" s="2">
        <f>IFERROR(MDURATION($A169,参数!D$5,参数!D$3,到期收益率!D169,1,0),"")</f>
        <v>1.0915439923946673</v>
      </c>
      <c r="E169" s="2">
        <f>IFERROR(MDURATION($A169,参数!E$5,参数!E$3,到期收益率!E169,1,0),"")</f>
        <v>0.53808305717258109</v>
      </c>
      <c r="F169" s="2">
        <f>IFERROR(MDURATION($A169,参数!F$5,参数!F$3,到期收益率!F169,1,0),"")</f>
        <v>0.58473805122597899</v>
      </c>
    </row>
    <row r="170" spans="1:6" x14ac:dyDescent="0.15">
      <c r="A170" s="1">
        <v>42529</v>
      </c>
      <c r="B170" s="2">
        <f>IFERROR(MDURATION($A170,参数!B$5,参数!B$3,到期收益率!B170,1,0),"")</f>
        <v>1.3585340807667354</v>
      </c>
      <c r="C170" s="2">
        <f>IFERROR(MDURATION($A170,参数!C$5,参数!C$3,到期收益率!C170,1,0),"")</f>
        <v>2.2533627558541789</v>
      </c>
      <c r="D170" s="2">
        <f>IFERROR(MDURATION($A170,参数!D$5,参数!D$3,到期收益率!D170,1,0),"")</f>
        <v>1.0892633087900074</v>
      </c>
      <c r="E170" s="2">
        <f>IFERROR(MDURATION($A170,参数!E$5,参数!E$3,到期收益率!E170,1,0),"")</f>
        <v>0.53709811838447408</v>
      </c>
      <c r="F170" s="2">
        <f>IFERROR(MDURATION($A170,参数!F$5,参数!F$3,到期收益率!F170,1,0),"")</f>
        <v>0.58349142240982776</v>
      </c>
    </row>
    <row r="171" spans="1:6" x14ac:dyDescent="0.15">
      <c r="A171" s="1">
        <v>42534</v>
      </c>
      <c r="B171" s="2">
        <f>IFERROR(MDURATION($A171,参数!B$5,参数!B$3,到期收益率!B171,1,0),"")</f>
        <v>1.3453183975577223</v>
      </c>
      <c r="C171" s="2">
        <f>IFERROR(MDURATION($A171,参数!C$5,参数!C$3,到期收益率!C171,1,0),"")</f>
        <v>2.2386147637863543</v>
      </c>
      <c r="D171" s="2">
        <f>IFERROR(MDURATION($A171,参数!D$5,参数!D$3,到期收益率!D171,1,0),"")</f>
        <v>1.0760254319182445</v>
      </c>
      <c r="E171" s="2">
        <f>IFERROR(MDURATION($A171,参数!E$5,参数!E$3,到期收益率!E171,1,0),"")</f>
        <v>0.52683658159313496</v>
      </c>
      <c r="F171" s="2">
        <f>IFERROR(MDURATION($A171,参数!F$5,参数!F$3,到期收益率!F171,1,0),"")</f>
        <v>0.57155293048670475</v>
      </c>
    </row>
    <row r="172" spans="1:6" x14ac:dyDescent="0.15">
      <c r="A172" s="1">
        <v>42535</v>
      </c>
      <c r="B172" s="2">
        <f>IFERROR(MDURATION($A172,参数!B$5,参数!B$3,到期收益率!B172,1,0),"")</f>
        <v>1.3426554027806459</v>
      </c>
      <c r="C172" s="2">
        <f>IFERROR(MDURATION($A172,参数!C$5,参数!C$3,到期收益率!C172,1,0),"")</f>
        <v>2.2344284250361937</v>
      </c>
      <c r="D172" s="2">
        <f>IFERROR(MDURATION($A172,参数!D$5,参数!D$3,到期收益率!D172,1,0),"")</f>
        <v>1.0736476913979101</v>
      </c>
      <c r="E172" s="2">
        <f>IFERROR(MDURATION($A172,参数!E$5,参数!E$3,到期收益率!E172,1,0),"")</f>
        <v>0.5244280257003433</v>
      </c>
      <c r="F172" s="2">
        <f>IFERROR(MDURATION($A172,参数!F$5,参数!F$3,到期收益率!F172,1,0),"")</f>
        <v>0.5703030125682137</v>
      </c>
    </row>
    <row r="173" spans="1:6" x14ac:dyDescent="0.15">
      <c r="A173" s="1">
        <v>42536</v>
      </c>
      <c r="B173" s="2">
        <f>IFERROR(MDURATION($A173,参数!B$5,参数!B$3,到期收益率!B173,1,0),"")</f>
        <v>1.3428751085840651</v>
      </c>
      <c r="C173" s="2">
        <f>IFERROR(MDURATION($A173,参数!C$5,参数!C$3,到期收益率!C173,1,0),"")</f>
        <v>2.2334996883311766</v>
      </c>
      <c r="D173" s="2">
        <f>IFERROR(MDURATION($A173,参数!D$5,参数!D$3,到期收益率!D173,1,0),"")</f>
        <v>1.0756015173544036</v>
      </c>
      <c r="E173" s="2">
        <f>IFERROR(MDURATION($A173,参数!E$5,参数!E$3,到期收益率!E173,1,0),"")</f>
        <v>0.52468642157116019</v>
      </c>
      <c r="F173" s="2">
        <f>IFERROR(MDURATION($A173,参数!F$5,参数!F$3,到期收益率!F173,1,0),"")</f>
        <v>0.572170374055336</v>
      </c>
    </row>
    <row r="174" spans="1:6" x14ac:dyDescent="0.15">
      <c r="A174" s="1">
        <v>42537</v>
      </c>
      <c r="B174" s="2">
        <f>IFERROR(MDURATION($A174,参数!B$5,参数!B$3,到期收益率!B174,1,0),"")</f>
        <v>1.3463608367844619</v>
      </c>
      <c r="C174" s="2">
        <f>IFERROR(MDURATION($A174,参数!C$5,参数!C$3,到期收益率!C174,1,0),"")</f>
        <v>2.2301695711173513</v>
      </c>
      <c r="D174" s="2">
        <f>IFERROR(MDURATION($A174,参数!D$5,参数!D$3,到期收益率!D174,1,0),"")</f>
        <v>1.0784113373290287</v>
      </c>
      <c r="E174" s="2">
        <f>IFERROR(MDURATION($A174,参数!E$5,参数!E$3,到期收益率!E174,1,0),"")</f>
        <v>0.52379012213859866</v>
      </c>
      <c r="F174" s="2">
        <f>IFERROR(MDURATION($A174,参数!F$5,参数!F$3,到期收益率!F174,1,0),"")</f>
        <v>0.57092111972733994</v>
      </c>
    </row>
    <row r="175" spans="1:6" x14ac:dyDescent="0.15">
      <c r="A175" s="1">
        <v>42538</v>
      </c>
      <c r="B175" s="2">
        <f>IFERROR(MDURATION($A175,参数!B$5,参数!B$3,到期收益率!B175,1,0),"")</f>
        <v>1.3461700035209223</v>
      </c>
      <c r="C175" s="2">
        <f>IFERROR(MDURATION($A175,参数!C$5,参数!C$3,到期收益率!C175,1,0),"")</f>
        <v>2.226494804811062</v>
      </c>
      <c r="D175" s="2">
        <f>IFERROR(MDURATION($A175,参数!D$5,参数!D$3,到期收益率!D175,1,0),"")</f>
        <v>1.078141120834234</v>
      </c>
      <c r="E175" s="2">
        <f>IFERROR(MDURATION($A175,参数!E$5,参数!E$3,到期收益率!E175,1,0),"")</f>
        <v>0.52022272545199844</v>
      </c>
      <c r="F175" s="2">
        <f>IFERROR(MDURATION($A175,参数!F$5,参数!F$3,到期收益率!F175,1,0),"")</f>
        <v>0.56655200020639684</v>
      </c>
    </row>
    <row r="176" spans="1:6" x14ac:dyDescent="0.15">
      <c r="A176" s="1">
        <v>42541</v>
      </c>
      <c r="B176" s="2">
        <f>IFERROR(MDURATION($A176,参数!B$5,参数!B$3,到期收益率!B176,1,0),"")</f>
        <v>1.34113624645114</v>
      </c>
      <c r="C176" s="2">
        <f>IFERROR(MDURATION($A176,参数!C$5,参数!C$3,到期收益率!C176,1,0),"")</f>
        <v>2.2173534705603037</v>
      </c>
      <c r="D176" s="2">
        <f>IFERROR(MDURATION($A176,参数!D$5,参数!D$3,到期收益率!D176,1,0),"")</f>
        <v>1.0717597756118324</v>
      </c>
      <c r="E176" s="2">
        <f>IFERROR(MDURATION($A176,参数!E$5,参数!E$3,到期收益率!E176,1,0),"")</f>
        <v>0.51130444102884742</v>
      </c>
      <c r="F176" s="2">
        <f>IFERROR(MDURATION($A176,参数!F$5,参数!F$3,到期收益率!F176,1,0),"")</f>
        <v>0.55861528068750765</v>
      </c>
    </row>
    <row r="177" spans="1:6" x14ac:dyDescent="0.15">
      <c r="A177" s="1">
        <v>42542</v>
      </c>
      <c r="B177" s="2">
        <f>IFERROR(MDURATION($A177,参数!B$5,参数!B$3,到期收益率!B177,1,0),"")</f>
        <v>1.3372850225017916</v>
      </c>
      <c r="C177" s="2">
        <f>IFERROR(MDURATION($A177,参数!C$5,参数!C$3,到期收益率!C177,1,0),"")</f>
        <v>2.2145342763215177</v>
      </c>
      <c r="D177" s="2">
        <f>IFERROR(MDURATION($A177,参数!D$5,参数!D$3,到期收益率!D177,1,0),"")</f>
        <v>1.0666933019942713</v>
      </c>
      <c r="E177" s="2">
        <f>IFERROR(MDURATION($A177,参数!E$5,参数!E$3,到期收益率!E177,1,0),"")</f>
        <v>0.50924946907164792</v>
      </c>
      <c r="F177" s="2">
        <f>IFERROR(MDURATION($A177,参数!F$5,参数!F$3,到期收益率!F177,1,0),"")</f>
        <v>0.55620683294463125</v>
      </c>
    </row>
    <row r="178" spans="1:6" x14ac:dyDescent="0.15">
      <c r="A178" s="1">
        <v>42543</v>
      </c>
      <c r="B178" s="2">
        <f>IFERROR(MDURATION($A178,参数!B$5,参数!B$3,到期收益率!B178,1,0),"")</f>
        <v>1.3350137062104359</v>
      </c>
      <c r="C178" s="2">
        <f>IFERROR(MDURATION($A178,参数!C$5,参数!C$3,到期收益率!C178,1,0),"")</f>
        <v>2.2129200124127113</v>
      </c>
      <c r="D178" s="2">
        <f>IFERROR(MDURATION($A178,参数!D$5,参数!D$3,到期收益率!D178,1,0),"")</f>
        <v>1.0639274668726104</v>
      </c>
      <c r="E178" s="2">
        <f>IFERROR(MDURATION($A178,参数!E$5,参数!E$3,到期收益率!E178,1,0),"")</f>
        <v>0.50675053687162441</v>
      </c>
      <c r="F178" s="2">
        <f>IFERROR(MDURATION($A178,参数!F$5,参数!F$3,到期收益率!F178,1,0),"")</f>
        <v>0.55388709292288996</v>
      </c>
    </row>
    <row r="179" spans="1:6" x14ac:dyDescent="0.15">
      <c r="A179" s="1">
        <v>42544</v>
      </c>
      <c r="B179" s="2">
        <f>IFERROR(MDURATION($A179,参数!B$5,参数!B$3,到期收益率!B179,1,0),"")</f>
        <v>1.3321500481440145</v>
      </c>
      <c r="C179" s="2">
        <f>IFERROR(MDURATION($A179,参数!C$5,参数!C$3,到期收益率!C179,1,0),"")</f>
        <v>2.2071701409269795</v>
      </c>
      <c r="D179" s="2">
        <f>IFERROR(MDURATION($A179,参数!D$5,参数!D$3,到期收益率!D179,1,0),"")</f>
        <v>1.0622155161183333</v>
      </c>
      <c r="E179" s="2">
        <f>IFERROR(MDURATION($A179,参数!E$5,参数!E$3,到期收益率!E179,1,0),"")</f>
        <v>0.50425152778692917</v>
      </c>
      <c r="F179" s="2">
        <f>IFERROR(MDURATION($A179,参数!F$5,参数!F$3,到期收益率!F179,1,0),"")</f>
        <v>0.55147833481005182</v>
      </c>
    </row>
    <row r="180" spans="1:6" x14ac:dyDescent="0.15">
      <c r="A180" s="1">
        <v>42545</v>
      </c>
      <c r="B180" s="2">
        <f>IFERROR(MDURATION($A180,参数!B$5,参数!B$3,到期收益率!B180,1,0),"")</f>
        <v>1.3286943372882198</v>
      </c>
      <c r="C180" s="2">
        <f>IFERROR(MDURATION($A180,参数!C$5,参数!C$3,到期收益率!C180,1,0),"")</f>
        <v>2.0469363762290556</v>
      </c>
      <c r="D180" s="2">
        <f>IFERROR(MDURATION($A180,参数!D$5,参数!D$3,到期收益率!D180,1,0),"")</f>
        <v>1.0584917852455042</v>
      </c>
      <c r="E180" s="2">
        <f>IFERROR(MDURATION($A180,参数!E$5,参数!E$3,到期收益率!E180,1,0),"")</f>
        <v>0.50157514554674554</v>
      </c>
      <c r="F180" s="2">
        <f>IFERROR(MDURATION($A180,参数!F$5,参数!F$3,到期收益率!F180,1,0),"")</f>
        <v>0.54889188302096326</v>
      </c>
    </row>
    <row r="181" spans="1:6" x14ac:dyDescent="0.15">
      <c r="A181" s="1">
        <v>42548</v>
      </c>
      <c r="B181" s="2">
        <f>IFERROR(MDURATION($A181,参数!B$5,参数!B$3,到期收益率!B181,1,0),"")</f>
        <v>1.3204004941288683</v>
      </c>
      <c r="C181" s="2">
        <f>IFERROR(MDURATION($A181,参数!C$5,参数!C$3,到期收益率!C181,1,0),"")</f>
        <v>2.4128636398631165</v>
      </c>
      <c r="D181" s="2">
        <f>IFERROR(MDURATION($A181,参数!D$5,参数!D$3,到期收益率!D181,1,0),"")</f>
        <v>1.050003560606698</v>
      </c>
      <c r="E181" s="2">
        <f>IFERROR(MDURATION($A181,参数!E$5,参数!E$3,到期收益率!E181,1,0),"")</f>
        <v>0.49283883128709682</v>
      </c>
      <c r="F181" s="2">
        <f>IFERROR(MDURATION($A181,参数!F$5,参数!F$3,到期收益率!F181,1,0),"")</f>
        <v>0.53998082567002881</v>
      </c>
    </row>
    <row r="182" spans="1:6" x14ac:dyDescent="0.15">
      <c r="A182" s="1">
        <v>42549</v>
      </c>
      <c r="B182" s="2">
        <f>IFERROR(MDURATION($A182,参数!B$5,参数!B$3,到期收益率!B182,1,0),"")</f>
        <v>1.3182276639731809</v>
      </c>
      <c r="C182" s="2">
        <f>IFERROR(MDURATION($A182,参数!C$5,参数!C$3,到期收益率!C182,1,0),"")</f>
        <v>2.4098142756097207</v>
      </c>
      <c r="D182" s="2">
        <f>IFERROR(MDURATION($A182,参数!D$5,参数!D$3,到期收益率!D182,1,0),"")</f>
        <v>1.0478122910906182</v>
      </c>
      <c r="E182" s="2">
        <f>IFERROR(MDURATION($A182,参数!E$5,参数!E$3,到期收益率!E182,1,0),"")</f>
        <v>0.49016323231337416</v>
      </c>
      <c r="F182" s="2">
        <f>IFERROR(MDURATION($A182,参数!F$5,参数!F$3,到期收益率!F182,1,0),"")</f>
        <v>0.53730651319284173</v>
      </c>
    </row>
    <row r="183" spans="1:6" x14ac:dyDescent="0.15">
      <c r="A183" s="1">
        <v>42550</v>
      </c>
      <c r="B183" s="2">
        <f>IFERROR(MDURATION($A183,参数!B$5,参数!B$3,到期收益率!B183,1,0),"")</f>
        <v>1.319402973633311</v>
      </c>
      <c r="C183" s="2">
        <f>IFERROR(MDURATION($A183,参数!C$5,参数!C$3,到期收益率!C183,1,0),"")</f>
        <v>2.4086344049508059</v>
      </c>
      <c r="D183" s="2">
        <f>IFERROR(MDURATION($A183,参数!D$5,参数!D$3,到期收益率!D183,1,0),"")</f>
        <v>1.051164416507268</v>
      </c>
      <c r="E183" s="2">
        <f>IFERROR(MDURATION($A183,参数!E$5,参数!E$3,到期收益率!E183,1,0),"")</f>
        <v>0.48757607538944214</v>
      </c>
      <c r="F183" s="2">
        <f>IFERROR(MDURATION($A183,参数!F$5,参数!F$3,到期收益率!F183,1,0),"")</f>
        <v>0.53551720694581262</v>
      </c>
    </row>
    <row r="184" spans="1:6" x14ac:dyDescent="0.15">
      <c r="A184" s="1">
        <v>42551</v>
      </c>
      <c r="B184" s="2">
        <f>IFERROR(MDURATION($A184,参数!B$5,参数!B$3,到期收益率!B184,1,0),"")</f>
        <v>1.331743715796212</v>
      </c>
      <c r="C184" s="2">
        <f>IFERROR(MDURATION($A184,参数!C$5,参数!C$3,到期收益率!C184,1,0),"")</f>
        <v>2.4135212715533001</v>
      </c>
      <c r="D184" s="2">
        <f>IFERROR(MDURATION($A184,参数!D$5,参数!D$3,到期收益率!D184,1,0),"")</f>
        <v>1.0643137325025012</v>
      </c>
      <c r="E184" s="2">
        <f>IFERROR(MDURATION($A184,参数!E$5,参数!E$3,到期收益率!E184,1,0),"")</f>
        <v>0.48711021493568191</v>
      </c>
      <c r="F184" s="2">
        <f>IFERROR(MDURATION($A184,参数!F$5,参数!F$3,到期收益率!F184,1,0),"")</f>
        <v>0.5355878406301755</v>
      </c>
    </row>
    <row r="185" spans="1:6" x14ac:dyDescent="0.15">
      <c r="A185" s="1">
        <v>42552</v>
      </c>
      <c r="B185" s="2">
        <f>IFERROR(MDURATION($A185,参数!B$5,参数!B$3,到期收益率!B185,1,0),"")</f>
        <v>1.3401935429391998</v>
      </c>
      <c r="C185" s="2">
        <f>IFERROR(MDURATION($A185,参数!C$5,参数!C$3,到期收益率!C185,1,0),"")</f>
        <v>2.4267489021274216</v>
      </c>
      <c r="D185" s="2">
        <f>IFERROR(MDURATION($A185,参数!D$5,参数!D$3,到期收益率!D185,1,0),"")</f>
        <v>1.0733193077468297</v>
      </c>
      <c r="E185" s="2">
        <f>IFERROR(MDURATION($A185,参数!E$5,参数!E$3,到期收益率!E185,1,0),"")</f>
        <v>0.48691240343726744</v>
      </c>
      <c r="F185" s="2">
        <f>IFERROR(MDURATION($A185,参数!F$5,参数!F$3,到期收益率!F185,1,0),"")</f>
        <v>0.53770448051292685</v>
      </c>
    </row>
    <row r="186" spans="1:6" x14ac:dyDescent="0.15">
      <c r="A186" s="1">
        <v>42555</v>
      </c>
      <c r="B186" s="2">
        <f>IFERROR(MDURATION($A186,参数!B$5,参数!B$3,到期收益率!B186,1,0),"")</f>
        <v>1.3290605318445783</v>
      </c>
      <c r="C186" s="2">
        <f>IFERROR(MDURATION($A186,参数!C$5,参数!C$3,到期收益率!C186,1,0),"")</f>
        <v>2.4228805624055729</v>
      </c>
      <c r="D186" s="2">
        <f>IFERROR(MDURATION($A186,参数!D$5,参数!D$3,到期收益率!D186,1,0),"")</f>
        <v>1.0630100129750928</v>
      </c>
      <c r="E186" s="2">
        <f>IFERROR(MDURATION($A186,参数!E$5,参数!E$3,到期收益率!E186,1,0),"")</f>
        <v>0.47693414256461547</v>
      </c>
      <c r="F186" s="2">
        <f>IFERROR(MDURATION($A186,参数!F$5,参数!F$3,到期收益率!F186,1,0),"")</f>
        <v>0.52780621838729169</v>
      </c>
    </row>
    <row r="187" spans="1:6" x14ac:dyDescent="0.15">
      <c r="A187" s="1">
        <v>42556</v>
      </c>
      <c r="B187" s="2">
        <f>IFERROR(MDURATION($A187,参数!B$5,参数!B$3,到期收益率!B187,1,0),"")</f>
        <v>1.3201492197259734</v>
      </c>
      <c r="C187" s="2">
        <f>IFERROR(MDURATION($A187,参数!C$5,参数!C$3,到期收益率!C187,1,0),"")</f>
        <v>2.4156655945506031</v>
      </c>
      <c r="D187" s="2">
        <f>IFERROR(MDURATION($A187,参数!D$5,参数!D$3,到期收益率!D187,1,0),"")</f>
        <v>1.0546405550702387</v>
      </c>
      <c r="E187" s="2">
        <f>IFERROR(MDURATION($A187,参数!E$5,参数!E$3,到期收益率!E187,1,0),"")</f>
        <v>0.47170109010817807</v>
      </c>
      <c r="F187" s="2">
        <f>IFERROR(MDURATION($A187,参数!F$5,参数!F$3,到期收益率!F187,1,0),"")</f>
        <v>0.52318135582422942</v>
      </c>
    </row>
    <row r="188" spans="1:6" x14ac:dyDescent="0.15">
      <c r="A188" s="1">
        <v>42557</v>
      </c>
      <c r="B188" s="2">
        <f>IFERROR(MDURATION($A188,参数!B$5,参数!B$3,到期收益率!B188,1,0),"")</f>
        <v>1.3205992560941417</v>
      </c>
      <c r="C188" s="2">
        <f>IFERROR(MDURATION($A188,参数!C$5,参数!C$3,到期收益率!C188,1,0),"")</f>
        <v>2.4154080468303913</v>
      </c>
      <c r="D188" s="2">
        <f>IFERROR(MDURATION($A188,参数!D$5,参数!D$3,到期收益率!D188,1,0),"")</f>
        <v>1.0541465836548622</v>
      </c>
      <c r="E188" s="2">
        <f>IFERROR(MDURATION($A188,参数!E$5,参数!E$3,到期收益率!E188,1,0),"")</f>
        <v>0.47087571804424921</v>
      </c>
      <c r="F188" s="2">
        <f>IFERROR(MDURATION($A188,参数!F$5,参数!F$3,到期收益率!F188,1,0),"")</f>
        <v>0.52183211549250363</v>
      </c>
    </row>
    <row r="189" spans="1:6" x14ac:dyDescent="0.15">
      <c r="A189" s="1">
        <v>42558</v>
      </c>
      <c r="B189" s="2">
        <f>IFERROR(MDURATION($A189,参数!B$5,参数!B$3,到期收益率!B189,1,0),"")</f>
        <v>1.3207520333035181</v>
      </c>
      <c r="C189" s="2">
        <f>IFERROR(MDURATION($A189,参数!C$5,参数!C$3,到期收益率!C189,1,0),"")</f>
        <v>2.4143766347281499</v>
      </c>
      <c r="D189" s="2">
        <f>IFERROR(MDURATION($A189,参数!D$5,参数!D$3,到期收益率!D189,1,0),"")</f>
        <v>1.0536505234491214</v>
      </c>
      <c r="E189" s="2">
        <f>IFERROR(MDURATION($A189,参数!E$5,参数!E$3,到期收益率!E189,1,0),"")</f>
        <v>0.4689930566095985</v>
      </c>
      <c r="F189" s="2">
        <f>IFERROR(MDURATION($A189,参数!F$5,参数!F$3,到期收益率!F189,1,0),"")</f>
        <v>0.52057141741559987</v>
      </c>
    </row>
    <row r="190" spans="1:6" x14ac:dyDescent="0.15">
      <c r="A190" s="1">
        <v>42559</v>
      </c>
      <c r="B190" s="2">
        <f>IFERROR(MDURATION($A190,参数!B$5,参数!B$3,到期收益率!B190,1,0),"")</f>
        <v>1.321677919814531</v>
      </c>
      <c r="C190" s="2">
        <f>IFERROR(MDURATION($A190,参数!C$5,参数!C$3,到期收益率!C190,1,0),"")</f>
        <v>2.419982775965412</v>
      </c>
      <c r="D190" s="2">
        <f>IFERROR(MDURATION($A190,参数!D$5,参数!D$3,到期收益率!D190,1,0),"")</f>
        <v>1.0540048093934244</v>
      </c>
      <c r="E190" s="2">
        <f>IFERROR(MDURATION($A190,参数!E$5,参数!E$3,到期收益率!E190,1,0),"")</f>
        <v>0.46693382393556754</v>
      </c>
      <c r="F190" s="2">
        <f>IFERROR(MDURATION($A190,参数!F$5,参数!F$3,到期收益率!F190,1,0),"")</f>
        <v>0.51860221270135343</v>
      </c>
    </row>
    <row r="191" spans="1:6" x14ac:dyDescent="0.15">
      <c r="A191" s="1">
        <v>42562</v>
      </c>
      <c r="B191" s="2">
        <f>IFERROR(MDURATION($A191,参数!B$5,参数!B$3,到期收益率!B191,1,0),"")</f>
        <v>1.3140477531093784</v>
      </c>
      <c r="C191" s="2">
        <f>IFERROR(MDURATION($A191,参数!C$5,参数!C$3,到期收益率!C191,1,0),"")</f>
        <v>2.4168803591916448</v>
      </c>
      <c r="D191" s="2">
        <f>IFERROR(MDURATION($A191,参数!D$5,参数!D$3,到期收益率!D191,1,0),"")</f>
        <v>1.044835230302386</v>
      </c>
      <c r="E191" s="2">
        <f>IFERROR(MDURATION($A191,参数!E$5,参数!E$3,到期收益率!E191,1,0),"")</f>
        <v>0.45916864996831147</v>
      </c>
      <c r="F191" s="2">
        <f>IFERROR(MDURATION($A191,参数!F$5,参数!F$3,到期收益率!F191,1,0),"")</f>
        <v>0.51030423056330321</v>
      </c>
    </row>
    <row r="192" spans="1:6" x14ac:dyDescent="0.15">
      <c r="A192" s="1">
        <v>42563</v>
      </c>
      <c r="B192" s="2">
        <f>IFERROR(MDURATION($A192,参数!B$5,参数!B$3,到期收益率!B192,1,0),"")</f>
        <v>1.3114718888984975</v>
      </c>
      <c r="C192" s="2">
        <f>IFERROR(MDURATION($A192,参数!C$5,参数!C$3,到期收益率!C192,1,0),"")</f>
        <v>2.4133805156041457</v>
      </c>
      <c r="D192" s="2">
        <f>IFERROR(MDURATION($A192,参数!D$5,参数!D$3,到期收益率!D192,1,0),"")</f>
        <v>1.0427253795030489</v>
      </c>
      <c r="E192" s="2">
        <f>IFERROR(MDURATION($A192,参数!E$5,参数!E$3,到期收益率!E192,1,0),"")</f>
        <v>0.45693233241269665</v>
      </c>
      <c r="F192" s="2">
        <f>IFERROR(MDURATION($A192,参数!F$5,参数!F$3,到期收益率!F192,1,0),"")</f>
        <v>0.5083338496203792</v>
      </c>
    </row>
    <row r="193" spans="1:6" x14ac:dyDescent="0.15">
      <c r="A193" s="1">
        <v>42564</v>
      </c>
      <c r="B193" s="2">
        <f>IFERROR(MDURATION($A193,参数!B$5,参数!B$3,到期收益率!B193,1,0),"")</f>
        <v>1.309284139687412</v>
      </c>
      <c r="C193" s="2">
        <f>IFERROR(MDURATION($A193,参数!C$5,参数!C$3,到期收益率!C193,1,0),"")</f>
        <v>2.4128086386568288</v>
      </c>
      <c r="D193" s="2">
        <f>IFERROR(MDURATION($A193,参数!D$5,参数!D$3,到期收益率!D193,1,0),"")</f>
        <v>1.0398583674514699</v>
      </c>
      <c r="E193" s="2">
        <f>IFERROR(MDURATION($A193,参数!E$5,参数!E$3,到期收益率!E193,1,0),"")</f>
        <v>0.45487185478326075</v>
      </c>
      <c r="F193" s="2">
        <f>IFERROR(MDURATION($A193,参数!F$5,参数!F$3,到期收益率!F193,1,0),"")</f>
        <v>0.50583298354437545</v>
      </c>
    </row>
    <row r="194" spans="1:6" x14ac:dyDescent="0.15">
      <c r="A194" s="1">
        <v>42565</v>
      </c>
      <c r="B194" s="2">
        <f>IFERROR(MDURATION($A194,参数!B$5,参数!B$3,到期收益率!B194,1,0),"")</f>
        <v>1.3089382998046355</v>
      </c>
      <c r="C194" s="2">
        <f>IFERROR(MDURATION($A194,参数!C$5,参数!C$3,到期收益率!C194,1,0),"")</f>
        <v>2.4123902237359123</v>
      </c>
      <c r="D194" s="2">
        <f>IFERROR(MDURATION($A194,参数!D$5,参数!D$3,到期收益率!D194,1,0),"")</f>
        <v>1.0381264463839062</v>
      </c>
      <c r="E194" s="2">
        <f>IFERROR(MDURATION($A194,参数!E$5,参数!E$3,到期收益率!E194,1,0),"")</f>
        <v>0.4524590537514257</v>
      </c>
      <c r="F194" s="2">
        <f>IFERROR(MDURATION($A194,参数!F$5,参数!F$3,到期收益率!F194,1,0),"")</f>
        <v>0.50350868003127436</v>
      </c>
    </row>
    <row r="195" spans="1:6" x14ac:dyDescent="0.15">
      <c r="A195" s="1">
        <v>42566</v>
      </c>
      <c r="B195" s="2">
        <f>IFERROR(MDURATION($A195,参数!B$5,参数!B$3,到期收益率!B195,1,0),"")</f>
        <v>1.3078147387868726</v>
      </c>
      <c r="C195" s="2">
        <f>IFERROR(MDURATION($A195,参数!C$5,参数!C$3,到期收益率!C195,1,0),"")</f>
        <v>2.4098153904454009</v>
      </c>
      <c r="D195" s="2">
        <f>IFERROR(MDURATION($A195,参数!D$5,参数!D$3,到期收益率!D195,1,0),"")</f>
        <v>1.0369610715380408</v>
      </c>
      <c r="E195" s="2">
        <f>IFERROR(MDURATION($A195,参数!E$5,参数!E$3,到期收益率!E195,1,0),"")</f>
        <v>0.45154303188986378</v>
      </c>
      <c r="F195" s="2">
        <f>IFERROR(MDURATION($A195,参数!F$5,参数!F$3,到期收益率!F195,1,0),"")</f>
        <v>0.50268623960301517</v>
      </c>
    </row>
    <row r="196" spans="1:6" x14ac:dyDescent="0.15">
      <c r="A196" s="1">
        <v>42569</v>
      </c>
      <c r="B196" s="2">
        <f>IFERROR(MDURATION($A196,参数!B$5,参数!B$3,到期收益率!B196,1,0),"")</f>
        <v>1.3030817045104879</v>
      </c>
      <c r="C196" s="2">
        <f>IFERROR(MDURATION($A196,参数!C$5,参数!C$3,到期收益率!C196,1,0),"")</f>
        <v>2.4045553187105293</v>
      </c>
      <c r="D196" s="2">
        <f>IFERROR(MDURATION($A196,参数!D$5,参数!D$3,到期收益率!D196,1,0),"")</f>
        <v>1.0312870823177356</v>
      </c>
      <c r="E196" s="2">
        <f>IFERROR(MDURATION($A196,参数!E$5,参数!E$3,到期收益率!E196,1,0),"")</f>
        <v>0.44421397478778446</v>
      </c>
      <c r="F196" s="2">
        <f>IFERROR(MDURATION($A196,参数!F$5,参数!F$3,到期收益率!F196,1,0),"")</f>
        <v>0.49544540638942841</v>
      </c>
    </row>
    <row r="197" spans="1:6" x14ac:dyDescent="0.15">
      <c r="A197" s="1">
        <v>42570</v>
      </c>
      <c r="B197" s="2">
        <f>IFERROR(MDURATION($A197,参数!B$5,参数!B$3,到期收益率!B197,1,0),"")</f>
        <v>1.3045594305159061</v>
      </c>
      <c r="C197" s="2">
        <f>IFERROR(MDURATION($A197,参数!C$5,参数!C$3,到期收益率!C197,1,0),"")</f>
        <v>2.4025966208480614</v>
      </c>
      <c r="D197" s="2">
        <f>IFERROR(MDURATION($A197,参数!D$5,参数!D$3,到期收益率!D197,1,0),"")</f>
        <v>1.0324768348466185</v>
      </c>
      <c r="E197" s="2">
        <f>IFERROR(MDURATION($A197,参数!E$5,参数!E$3,到期收益率!E197,1,0),"")</f>
        <v>0.44303312650008031</v>
      </c>
      <c r="F197" s="2">
        <f>IFERROR(MDURATION($A197,参数!F$5,参数!F$3,到期收益率!F197,1,0),"")</f>
        <v>0.49426836112999095</v>
      </c>
    </row>
    <row r="198" spans="1:6" x14ac:dyDescent="0.15">
      <c r="A198" s="1">
        <v>42571</v>
      </c>
      <c r="B198" s="2">
        <f>IFERROR(MDURATION($A198,参数!B$5,参数!B$3,到期收益率!B198,1,0),"")</f>
        <v>1.3016910955906877</v>
      </c>
      <c r="C198" s="2">
        <f>IFERROR(MDURATION($A198,参数!C$5,参数!C$3,到期收益率!C198,1,0),"")</f>
        <v>2.3997134522829375</v>
      </c>
      <c r="D198" s="2">
        <f>IFERROR(MDURATION($A198,参数!D$5,参数!D$3,到期收益率!D198,1,0),"")</f>
        <v>1.0293256807608999</v>
      </c>
      <c r="E198" s="2">
        <f>IFERROR(MDURATION($A198,参数!E$5,参数!E$3,到期收益率!E198,1,0),"")</f>
        <v>0.44061872124248647</v>
      </c>
      <c r="F198" s="2">
        <f>IFERROR(MDURATION($A198,参数!F$5,参数!F$3,到期收益率!F198,1,0),"")</f>
        <v>0.49229586057212471</v>
      </c>
    </row>
    <row r="199" spans="1:6" x14ac:dyDescent="0.15">
      <c r="A199" s="1">
        <v>42572</v>
      </c>
      <c r="B199" s="2">
        <f>IFERROR(MDURATION($A199,参数!B$5,参数!B$3,到期收益率!B199,1,0),"")</f>
        <v>1.2996908573108259</v>
      </c>
      <c r="C199" s="2">
        <f>IFERROR(MDURATION($A199,参数!C$5,参数!C$3,到期收益率!C199,1,0),"")</f>
        <v>2.3976006032199777</v>
      </c>
      <c r="D199" s="2">
        <f>IFERROR(MDURATION($A199,参数!D$5,参数!D$3,到期收益率!D199,1,0),"")</f>
        <v>1.0267404133726574</v>
      </c>
      <c r="E199" s="2">
        <f>IFERROR(MDURATION($A199,参数!E$5,参数!E$3,到期收益率!E199,1,0),"")</f>
        <v>0.43793995247835765</v>
      </c>
      <c r="F199" s="2">
        <f>IFERROR(MDURATION($A199,参数!F$5,参数!F$3,到期收益率!F199,1,0),"")</f>
        <v>0.48943936824418366</v>
      </c>
    </row>
    <row r="200" spans="1:6" x14ac:dyDescent="0.15">
      <c r="A200" s="1">
        <v>42573</v>
      </c>
      <c r="B200" s="2">
        <f>IFERROR(MDURATION($A200,参数!B$5,参数!B$3,到期收益率!B200,1,0),"")</f>
        <v>1.2971117811342594</v>
      </c>
      <c r="C200" s="2">
        <f>IFERROR(MDURATION($A200,参数!C$5,参数!C$3,到期收益率!C200,1,0),"")</f>
        <v>2.3948711241831413</v>
      </c>
      <c r="D200" s="2">
        <f>IFERROR(MDURATION($A200,参数!D$5,参数!D$3,到期收益率!D200,1,0),"")</f>
        <v>1.0241551029938161</v>
      </c>
      <c r="E200" s="2">
        <f>IFERROR(MDURATION($A200,参数!E$5,参数!E$3,到期收益率!E200,1,0),"")</f>
        <v>0.4355253503431325</v>
      </c>
      <c r="F200" s="2">
        <f>IFERROR(MDURATION($A200,参数!F$5,参数!F$3,到期收益率!F200,1,0),"")</f>
        <v>0.48675976520011593</v>
      </c>
    </row>
    <row r="201" spans="1:6" x14ac:dyDescent="0.15">
      <c r="A201" s="1">
        <v>42576</v>
      </c>
      <c r="B201" s="2">
        <f>IFERROR(MDURATION($A201,参数!B$5,参数!B$3,到期收益率!B201,1,0),"")</f>
        <v>1.289470643566331</v>
      </c>
      <c r="C201" s="2">
        <f>IFERROR(MDURATION($A201,参数!C$5,参数!C$3,到期收益率!C201,1,0),"")</f>
        <v>2.3837471684678442</v>
      </c>
      <c r="D201" s="2">
        <f>IFERROR(MDURATION($A201,参数!D$5,参数!D$3,到期收益率!D201,1,0),"")</f>
        <v>1.0163989194831407</v>
      </c>
      <c r="E201" s="2">
        <f>IFERROR(MDURATION($A201,参数!E$5,参数!E$3,到期收益率!E201,1,0),"")</f>
        <v>0.42722584140429709</v>
      </c>
      <c r="F201" s="2">
        <f>IFERROR(MDURATION($A201,参数!F$5,参数!F$3,到期收益率!F201,1,0),"")</f>
        <v>0.47880968616750963</v>
      </c>
    </row>
    <row r="202" spans="1:6" x14ac:dyDescent="0.15">
      <c r="A202" s="1">
        <v>42577</v>
      </c>
      <c r="B202" s="2">
        <f>IFERROR(MDURATION($A202,参数!B$5,参数!B$3,到期收益率!B202,1,0),"")</f>
        <v>1.2869877103826211</v>
      </c>
      <c r="C202" s="2">
        <f>IFERROR(MDURATION($A202,参数!C$5,参数!C$3,到期收益率!C202,1,0),"")</f>
        <v>2.3824060372773408</v>
      </c>
      <c r="D202" s="2">
        <f>IFERROR(MDURATION($A202,参数!D$5,参数!D$3,到期收益率!D202,1,0),"")</f>
        <v>1.0140017830040107</v>
      </c>
      <c r="E202" s="2">
        <f>IFERROR(MDURATION($A202,参数!E$5,参数!E$3,到期收益率!E202,1,0),"")</f>
        <v>0.42472317377995572</v>
      </c>
      <c r="F202" s="2">
        <f>IFERROR(MDURATION($A202,参数!F$5,参数!F$3,到期收益率!F202,1,0),"")</f>
        <v>0.47630663135205131</v>
      </c>
    </row>
    <row r="203" spans="1:6" x14ac:dyDescent="0.15">
      <c r="A203" s="1">
        <v>42578</v>
      </c>
      <c r="B203" s="2">
        <f>IFERROR(MDURATION($A203,参数!B$5,参数!B$3,到期收益率!B203,1,0),"")</f>
        <v>1.2836379929153323</v>
      </c>
      <c r="C203" s="2">
        <f>IFERROR(MDURATION($A203,参数!C$5,参数!C$3,到期收益率!C203,1,0),"")</f>
        <v>2.3790564555778189</v>
      </c>
      <c r="D203" s="2">
        <f>IFERROR(MDURATION($A203,参数!D$5,参数!D$3,到期收益率!D203,1,0),"")</f>
        <v>1.0113220559615352</v>
      </c>
      <c r="E203" s="2">
        <f>IFERROR(MDURATION($A203,参数!E$5,参数!E$3,到期收益率!E203,1,0),"")</f>
        <v>0.42204489047035004</v>
      </c>
      <c r="F203" s="2">
        <f>IFERROR(MDURATION($A203,参数!F$5,参数!F$3,到期收益率!F203,1,0),"")</f>
        <v>0.47345127375279983</v>
      </c>
    </row>
    <row r="204" spans="1:6" x14ac:dyDescent="0.15">
      <c r="A204" s="1">
        <v>42579</v>
      </c>
      <c r="B204" s="2">
        <f>IFERROR(MDURATION($A204,参数!B$5,参数!B$3,到期收益率!B204,1,0),"")</f>
        <v>1.2813476750482138</v>
      </c>
      <c r="C204" s="2">
        <f>IFERROR(MDURATION($A204,参数!C$5,参数!C$3,到期收益率!C204,1,0),"")</f>
        <v>2.376788242668793</v>
      </c>
      <c r="D204" s="2">
        <f>IFERROR(MDURATION($A204,参数!D$5,参数!D$3,到期收益率!D204,1,0),"")</f>
        <v>1.0096776841247206</v>
      </c>
      <c r="E204" s="2">
        <f>IFERROR(MDURATION($A204,参数!E$5,参数!E$3,到期收益率!E204,1,0),"")</f>
        <v>0.42033208001782374</v>
      </c>
      <c r="F204" s="2">
        <f>IFERROR(MDURATION($A204,参数!F$5,参数!F$3,到期收益率!F204,1,0),"")</f>
        <v>0.47174057151767013</v>
      </c>
    </row>
    <row r="205" spans="1:6" x14ac:dyDescent="0.15">
      <c r="A205" s="1">
        <v>42580</v>
      </c>
      <c r="B205" s="2">
        <f>IFERROR(MDURATION($A205,参数!B$5,参数!B$3,到期收益率!B205,1,0),"")</f>
        <v>1.2806928318913497</v>
      </c>
      <c r="C205" s="2">
        <f>IFERROR(MDURATION($A205,参数!C$5,参数!C$3,到期收益率!C205,1,0),"")</f>
        <v>2.3805433790373547</v>
      </c>
      <c r="D205" s="2">
        <f>IFERROR(MDURATION($A205,参数!D$5,参数!D$3,到期收益率!D205,1,0),"")</f>
        <v>1.0101019647208138</v>
      </c>
      <c r="E205" s="2">
        <f>IFERROR(MDURATION($A205,参数!E$5,参数!E$3,到期收益率!E205,1,0),"")</f>
        <v>0.41941057931292991</v>
      </c>
      <c r="F205" s="2">
        <f>IFERROR(MDURATION($A205,参数!F$5,参数!F$3,到期收益率!F205,1,0),"")</f>
        <v>0.47073488625647603</v>
      </c>
    </row>
    <row r="206" spans="1:6" x14ac:dyDescent="0.15">
      <c r="A206" s="1">
        <v>42583</v>
      </c>
      <c r="B206" s="2">
        <f>IFERROR(MDURATION($A206,参数!B$5,参数!B$3,到期收益率!B206,1,0),"")</f>
        <v>1.2774372857564116</v>
      </c>
      <c r="C206" s="2">
        <f>IFERROR(MDURATION($A206,参数!C$5,参数!C$3,到期收益率!C206,1,0),"")</f>
        <v>2.3831678673863048</v>
      </c>
      <c r="D206" s="2">
        <f>IFERROR(MDURATION($A206,参数!D$5,参数!D$3,到期收益率!D206,1,0),"")</f>
        <v>1.0080900880663779</v>
      </c>
      <c r="E206" s="2">
        <f>IFERROR(MDURATION($A206,参数!E$5,参数!E$3,到期收益率!E206,1,0),"")</f>
        <v>0.41469110698247807</v>
      </c>
      <c r="F206" s="2">
        <f>IFERROR(MDURATION($A206,参数!F$5,参数!F$3,到期收益率!F206,1,0),"")</f>
        <v>0.46715750368890796</v>
      </c>
    </row>
    <row r="207" spans="1:6" x14ac:dyDescent="0.15">
      <c r="A207" s="1">
        <v>42584</v>
      </c>
      <c r="B207" s="2">
        <f>IFERROR(MDURATION($A207,参数!B$5,参数!B$3,到期收益率!B207,1,0),"")</f>
        <v>1.2830220861383592</v>
      </c>
      <c r="C207" s="2">
        <f>IFERROR(MDURATION($A207,参数!C$5,参数!C$3,到期收益率!C207,1,0),"")</f>
        <v>2.3961273860866932</v>
      </c>
      <c r="D207" s="2">
        <f>IFERROR(MDURATION($A207,参数!D$5,参数!D$3,到期收益率!D207,1,0),"")</f>
        <v>1.0139669501600621</v>
      </c>
      <c r="E207" s="2">
        <f>IFERROR(MDURATION($A207,参数!E$5,参数!E$3,到期收益率!E207,1,0),"")</f>
        <v>0.41369137841183901</v>
      </c>
      <c r="F207" s="2">
        <f>IFERROR(MDURATION($A207,参数!F$5,参数!F$3,到期收益率!F207,1,0),"")</f>
        <v>0.46633838925330373</v>
      </c>
    </row>
    <row r="208" spans="1:6" x14ac:dyDescent="0.15">
      <c r="A208" s="1">
        <v>42585</v>
      </c>
      <c r="B208" s="2">
        <f>IFERROR(MDURATION($A208,参数!B$5,参数!B$3,到期收益率!B208,1,0),"")</f>
        <v>1.278424933429769</v>
      </c>
      <c r="C208" s="2">
        <f>IFERROR(MDURATION($A208,参数!C$5,参数!C$3,到期收益率!C208,1,0),"")</f>
        <v>2.4022914732541283</v>
      </c>
      <c r="D208" s="2">
        <f>IFERROR(MDURATION($A208,参数!D$5,参数!D$3,到期收益率!D208,1,0),"")</f>
        <v>1.008275812656956</v>
      </c>
      <c r="E208" s="2">
        <f>IFERROR(MDURATION($A208,参数!E$5,参数!E$3,到期收益率!E208,1,0),"")</f>
        <v>0.41109826605332916</v>
      </c>
      <c r="F208" s="2">
        <f>IFERROR(MDURATION($A208,参数!F$5,参数!F$3,到期收益率!F208,1,0),"")</f>
        <v>0.46330045446651713</v>
      </c>
    </row>
    <row r="209" spans="1:6" x14ac:dyDescent="0.15">
      <c r="A209" s="1">
        <v>42586</v>
      </c>
      <c r="B209" s="2">
        <f>IFERROR(MDURATION($A209,参数!B$5,参数!B$3,到期收益率!B209,1,0),"")</f>
        <v>1.2829341382706154</v>
      </c>
      <c r="C209" s="2">
        <f>IFERROR(MDURATION($A209,参数!C$5,参数!C$3,到期收益率!C209,1,0),"")</f>
        <v>2.4146857624908855</v>
      </c>
      <c r="D209" s="2">
        <f>IFERROR(MDURATION($A209,参数!D$5,参数!D$3,到期收益率!D209,1,0),"")</f>
        <v>1.0114177770811892</v>
      </c>
      <c r="E209" s="2">
        <f>IFERROR(MDURATION($A209,参数!E$5,参数!E$3,到期收益率!E209,1,0),"")</f>
        <v>0.41027721061049599</v>
      </c>
      <c r="F209" s="2">
        <f>IFERROR(MDURATION($A209,参数!F$5,参数!F$3,到期收益率!F209,1,0),"")</f>
        <v>0.46283714093118161</v>
      </c>
    </row>
    <row r="210" spans="1:6" x14ac:dyDescent="0.15">
      <c r="A210" s="1">
        <v>42587</v>
      </c>
      <c r="B210" s="2">
        <f>IFERROR(MDURATION($A210,参数!B$5,参数!B$3,到期收益率!B210,1,0),"")</f>
        <v>1.2844620445738923</v>
      </c>
      <c r="C210" s="2">
        <f>IFERROR(MDURATION($A210,参数!C$5,参数!C$3,到期收益率!C210,1,0),"")</f>
        <v>2.4256511802651377</v>
      </c>
      <c r="D210" s="2">
        <f>IFERROR(MDURATION($A210,参数!D$5,参数!D$3,到期收益率!D210,1,0),"")</f>
        <v>1.0111743673833655</v>
      </c>
      <c r="E210" s="2">
        <f>IFERROR(MDURATION($A210,参数!E$5,参数!E$3,到期收益率!E210,1,0),"")</f>
        <v>0.40786068812769721</v>
      </c>
      <c r="F210" s="2">
        <f>IFERROR(MDURATION($A210,参数!F$5,参数!F$3,到期收益率!F210,1,0),"")</f>
        <v>0.46059761514088876</v>
      </c>
    </row>
    <row r="211" spans="1:6" x14ac:dyDescent="0.15">
      <c r="A211" s="1">
        <v>42590</v>
      </c>
      <c r="B211" s="2">
        <f>IFERROR(MDURATION($A211,参数!B$5,参数!B$3,到期收益率!B211,1,0),"")</f>
        <v>1.2794759802311861</v>
      </c>
      <c r="C211" s="2">
        <f>IFERROR(MDURATION($A211,参数!C$5,参数!C$3,到期收益率!C211,1,0),"")</f>
        <v>2.4310052393938615</v>
      </c>
      <c r="D211" s="2">
        <f>IFERROR(MDURATION($A211,参数!D$5,参数!D$3,到期收益率!D211,1,0),"")</f>
        <v>1.0035900444386145</v>
      </c>
      <c r="E211" s="2">
        <f>IFERROR(MDURATION($A211,参数!E$5,参数!E$3,到期收益率!E211,1,0),"")</f>
        <v>0.40025589373629478</v>
      </c>
      <c r="F211" s="2">
        <f>IFERROR(MDURATION($A211,参数!F$5,参数!F$3,到期收益率!F211,1,0),"")</f>
        <v>0.45325612723778724</v>
      </c>
    </row>
    <row r="212" spans="1:6" x14ac:dyDescent="0.15">
      <c r="A212" s="1">
        <v>42591</v>
      </c>
      <c r="B212" s="2">
        <f>IFERROR(MDURATION($A212,参数!B$5,参数!B$3,到期收益率!B212,1,0),"")</f>
        <v>1.2799411603399051</v>
      </c>
      <c r="C212" s="2">
        <f>IFERROR(MDURATION($A212,参数!C$5,参数!C$3,到期收益率!C212,1,0),"")</f>
        <v>2.4293587255176528</v>
      </c>
      <c r="D212" s="2">
        <f>IFERROR(MDURATION($A212,参数!D$5,参数!D$3,到期收益率!D212,1,0),"")</f>
        <v>1.0021245136615096</v>
      </c>
      <c r="E212" s="2">
        <f>IFERROR(MDURATION($A212,参数!E$5,参数!E$3,到期收益率!E212,1,0),"")</f>
        <v>0.39801615532141932</v>
      </c>
      <c r="F212" s="2">
        <f>IFERROR(MDURATION($A212,参数!F$5,参数!F$3,到期收益率!F212,1,0),"")</f>
        <v>0.45092713164340814</v>
      </c>
    </row>
    <row r="213" spans="1:6" x14ac:dyDescent="0.15">
      <c r="A213" s="1">
        <v>42592</v>
      </c>
      <c r="B213" s="2">
        <f>IFERROR(MDURATION($A213,参数!B$5,参数!B$3,到期收益率!B213,1,0),"")</f>
        <v>1.2813533151055148</v>
      </c>
      <c r="C213" s="2">
        <f>IFERROR(MDURATION($A213,参数!C$5,参数!C$3,到期收益率!C213,1,0),"")</f>
        <v>2.4257464908709943</v>
      </c>
      <c r="D213" s="2">
        <f>IFERROR(MDURATION($A213,参数!D$5,参数!D$3,到期收益率!D213,1,0),"")</f>
        <v>1.0022514986871609</v>
      </c>
      <c r="E213" s="2">
        <f>IFERROR(MDURATION($A213,参数!E$5,参数!E$3,到期收益率!E213,1,0),"")</f>
        <v>0.39639690603307992</v>
      </c>
      <c r="F213" s="2">
        <f>IFERROR(MDURATION($A213,参数!F$5,参数!F$3,到期收益率!F213,1,0),"")</f>
        <v>0.44913087632475451</v>
      </c>
    </row>
    <row r="214" spans="1:6" x14ac:dyDescent="0.15">
      <c r="A214" s="1">
        <v>42593</v>
      </c>
      <c r="B214" s="2">
        <f>IFERROR(MDURATION($A214,参数!B$5,参数!B$3,到期收益率!B214,1,0),"")</f>
        <v>1.2797174511007574</v>
      </c>
      <c r="C214" s="2">
        <f>IFERROR(MDURATION($A214,参数!C$5,参数!C$3,到期收益率!C214,1,0),"")</f>
        <v>2.4237978422565361</v>
      </c>
      <c r="D214" s="2">
        <f>IFERROR(MDURATION($A214,参数!D$5,参数!D$3,到期收益率!D214,1,0),"")</f>
        <v>0.99975363522933358</v>
      </c>
      <c r="E214" s="2">
        <f>IFERROR(MDURATION($A214,参数!E$5,参数!E$3,到期收益率!E214,1,0),"")</f>
        <v>0.39397957586931309</v>
      </c>
      <c r="F214" s="2">
        <f>IFERROR(MDURATION($A214,参数!F$5,参数!F$3,到期收益率!F214,1,0),"")</f>
        <v>0.44653505282829614</v>
      </c>
    </row>
    <row r="215" spans="1:6" x14ac:dyDescent="0.15">
      <c r="A215" s="1">
        <v>42594</v>
      </c>
      <c r="B215" s="2">
        <f>IFERROR(MDURATION($A215,参数!B$5,参数!B$3,到期收益率!B215,1,0),"")</f>
        <v>1.2796959319415613</v>
      </c>
      <c r="C215" s="2">
        <f>IFERROR(MDURATION($A215,参数!C$5,参数!C$3,到期收益率!C215,1,0),"")</f>
        <v>2.4257813915639961</v>
      </c>
      <c r="D215" s="2">
        <f>IFERROR(MDURATION($A215,参数!D$5,参数!D$3,到期收益率!D215,1,0),"")</f>
        <v>0.99837962802005964</v>
      </c>
      <c r="E215" s="2">
        <f>IFERROR(MDURATION($A215,参数!E$5,参数!E$3,到期收益率!E215,1,0),"")</f>
        <v>0.39191691609608909</v>
      </c>
      <c r="F215" s="2">
        <f>IFERROR(MDURATION($A215,参数!F$5,参数!F$3,到期收益率!F215,1,0),"")</f>
        <v>0.44536069608544981</v>
      </c>
    </row>
    <row r="216" spans="1:6" x14ac:dyDescent="0.15">
      <c r="A216" s="1">
        <v>42597</v>
      </c>
      <c r="B216" s="2">
        <f>IFERROR(MDURATION($A216,参数!B$5,参数!B$3,到期收益率!B216,1,0),"")</f>
        <v>1.2650908730599757</v>
      </c>
      <c r="C216" s="2">
        <f>IFERROR(MDURATION($A216,参数!C$5,参数!C$3,到期收益率!C216,1,0),"")</f>
        <v>2.4035657917543962</v>
      </c>
      <c r="D216" s="2">
        <f>IFERROR(MDURATION($A216,参数!D$5,参数!D$3,到期收益率!D216,1,0),"")</f>
        <v>0.98564104671047292</v>
      </c>
      <c r="E216" s="2">
        <f>IFERROR(MDURATION($A216,参数!E$5,参数!E$3,到期收益率!E216,1,0),"")</f>
        <v>0.38280397694136642</v>
      </c>
      <c r="F216" s="2">
        <f>IFERROR(MDURATION($A216,参数!F$5,参数!F$3,到期收益率!F216,1,0),"")</f>
        <v>0.43606295298747239</v>
      </c>
    </row>
    <row r="217" spans="1:6" x14ac:dyDescent="0.15">
      <c r="A217" s="1">
        <v>42598</v>
      </c>
      <c r="B217" s="2">
        <f>IFERROR(MDURATION($A217,参数!B$5,参数!B$3,到期收益率!B217,1,0),"")</f>
        <v>1.2682064179335055</v>
      </c>
      <c r="C217" s="2">
        <f>IFERROR(MDURATION($A217,参数!C$5,参数!C$3,到期收益率!C217,1,0),"")</f>
        <v>2.413755071486972</v>
      </c>
      <c r="D217" s="2">
        <f>IFERROR(MDURATION($A217,参数!D$5,参数!D$3,到期收益率!D217,1,0),"")</f>
        <v>0.98716952708459782</v>
      </c>
      <c r="E217" s="2">
        <f>IFERROR(MDURATION($A217,参数!E$5,参数!E$3,到期收益率!E217,1,0),"")</f>
        <v>0.38109404050866452</v>
      </c>
      <c r="F217" s="2">
        <f>IFERROR(MDURATION($A217,参数!F$5,参数!F$3,到期收益率!F217,1,0),"")</f>
        <v>0.43399893404189394</v>
      </c>
    </row>
    <row r="218" spans="1:6" x14ac:dyDescent="0.15">
      <c r="A218" s="1">
        <v>42599</v>
      </c>
      <c r="B218" s="2">
        <f>IFERROR(MDURATION($A218,参数!B$5,参数!B$3,到期收益率!B218,1,0),"")</f>
        <v>1.2687497424420788</v>
      </c>
      <c r="C218" s="2">
        <f>IFERROR(MDURATION($A218,参数!C$5,参数!C$3,到期收益率!C218,1,0),"")</f>
        <v>2.4125649678247356</v>
      </c>
      <c r="D218" s="2">
        <f>IFERROR(MDURATION($A218,参数!D$5,参数!D$3,到期收益率!D218,1,0),"")</f>
        <v>0.98663616595474579</v>
      </c>
      <c r="E218" s="2">
        <f>IFERROR(MDURATION($A218,参数!E$5,参数!E$3,到期收益率!E218,1,0),"")</f>
        <v>0.37867612425545172</v>
      </c>
      <c r="F218" s="2">
        <f>IFERROR(MDURATION($A218,参数!F$5,参数!F$3,到期收益率!F218,1,0),"")</f>
        <v>0.43184611415148294</v>
      </c>
    </row>
    <row r="219" spans="1:6" x14ac:dyDescent="0.15">
      <c r="A219" s="1">
        <v>42600</v>
      </c>
      <c r="B219" s="2">
        <f>IFERROR(MDURATION($A219,参数!B$5,参数!B$3,到期收益率!B219,1,0),"")</f>
        <v>1.2659719917952101</v>
      </c>
      <c r="C219" s="2">
        <f>IFERROR(MDURATION($A219,参数!C$5,参数!C$3,到期收益率!C219,1,0),"")</f>
        <v>2.407587455846862</v>
      </c>
      <c r="D219" s="2">
        <f>IFERROR(MDURATION($A219,参数!D$5,参数!D$3,到期收益率!D219,1,0),"")</f>
        <v>0.98310838644751897</v>
      </c>
      <c r="E219" s="2">
        <f>IFERROR(MDURATION($A219,参数!E$5,参数!E$3,到期收益率!E219,1,0),"")</f>
        <v>0.37590422122916095</v>
      </c>
      <c r="F219" s="2">
        <f>IFERROR(MDURATION($A219,参数!F$5,参数!F$3,到期收益率!F219,1,0),"")</f>
        <v>0.42898393073984559</v>
      </c>
    </row>
    <row r="220" spans="1:6" x14ac:dyDescent="0.15">
      <c r="A220" s="1">
        <v>42601</v>
      </c>
      <c r="B220" s="2">
        <f>IFERROR(MDURATION($A220,参数!B$5,参数!B$3,到期收益率!B220,1,0),"")</f>
        <v>1.2618667795378313</v>
      </c>
      <c r="C220" s="2">
        <f>IFERROR(MDURATION($A220,参数!C$5,参数!C$3,到期收益率!C220,1,0),"")</f>
        <v>2.4021508459552887</v>
      </c>
      <c r="D220" s="2">
        <f>IFERROR(MDURATION($A220,参数!D$5,参数!D$3,到期收益率!D220,1,0),"")</f>
        <v>0.9796743172512179</v>
      </c>
      <c r="E220" s="2">
        <f>IFERROR(MDURATION($A220,参数!E$5,参数!E$3,到期收益率!E220,1,0),"")</f>
        <v>0.37348612085406563</v>
      </c>
      <c r="F220" s="2">
        <f>IFERROR(MDURATION($A220,参数!F$5,参数!F$3,到期收益率!F220,1,0),"")</f>
        <v>0.42638772964806348</v>
      </c>
    </row>
    <row r="221" spans="1:6" x14ac:dyDescent="0.15">
      <c r="A221" s="1">
        <v>42604</v>
      </c>
      <c r="B221" s="2">
        <f>IFERROR(MDURATION($A221,参数!B$5,参数!B$3,到期收益率!B221,1,0),"")</f>
        <v>1.2532497895528818</v>
      </c>
      <c r="C221" s="2">
        <f>IFERROR(MDURATION($A221,参数!C$5,参数!C$3,到期收益率!C221,1,0),"")</f>
        <v>2.3935738054595626</v>
      </c>
      <c r="D221" s="2">
        <f>IFERROR(MDURATION($A221,参数!D$5,参数!D$3,到期收益率!D221,1,0),"")</f>
        <v>0.97086931542969723</v>
      </c>
      <c r="E221" s="2">
        <f>IFERROR(MDURATION($A221,参数!E$5,参数!E$3,到期收益率!E221,1,0),"")</f>
        <v>0.36517131240013695</v>
      </c>
      <c r="F221" s="2">
        <f>IFERROR(MDURATION($A221,参数!F$5,参数!F$3,到期收益率!F221,1,0),"")</f>
        <v>0.41833369752643151</v>
      </c>
    </row>
    <row r="222" spans="1:6" x14ac:dyDescent="0.15">
      <c r="A222" s="1">
        <v>42605</v>
      </c>
      <c r="B222" s="2">
        <f>IFERROR(MDURATION($A222,参数!B$5,参数!B$3,到期收益率!B222,1,0),"")</f>
        <v>1.2537886204904389</v>
      </c>
      <c r="C222" s="2">
        <f>IFERROR(MDURATION($A222,参数!C$5,参数!C$3,到期收益率!C222,1,0),"")</f>
        <v>2.3932983587335594</v>
      </c>
      <c r="D222" s="2">
        <f>IFERROR(MDURATION($A222,参数!D$5,参数!D$3,到期收益率!D222,1,0),"")</f>
        <v>0.96939912024906194</v>
      </c>
      <c r="E222" s="2">
        <f>IFERROR(MDURATION($A222,参数!E$5,参数!E$3,到期收益率!E222,1,0),"")</f>
        <v>0.36222376432944753</v>
      </c>
      <c r="F222" s="2">
        <f>IFERROR(MDURATION($A222,参数!F$5,参数!F$3,到期收益率!F222,1,0),"")</f>
        <v>0.41591436090951489</v>
      </c>
    </row>
    <row r="223" spans="1:6" x14ac:dyDescent="0.15">
      <c r="A223" s="1">
        <v>42606</v>
      </c>
      <c r="B223" s="2">
        <f>IFERROR(MDURATION($A223,参数!B$5,参数!B$3,到期收益率!B223,1,0),"")</f>
        <v>1.2527146947048269</v>
      </c>
      <c r="C223" s="2">
        <f>IFERROR(MDURATION($A223,参数!C$5,参数!C$3,到期收益率!C223,1,0),"")</f>
        <v>2.3946933387529934</v>
      </c>
      <c r="D223" s="2">
        <f>IFERROR(MDURATION($A223,参数!D$5,参数!D$3,到期收益率!D223,1,0),"")</f>
        <v>0.96802179262275845</v>
      </c>
      <c r="E223" s="2">
        <f>IFERROR(MDURATION($A223,参数!E$5,参数!E$3,到期收益率!E223,1,0),"")</f>
        <v>0.36033435682694737</v>
      </c>
      <c r="F223" s="2">
        <f>IFERROR(MDURATION($A223,参数!F$5,参数!F$3,到期收益率!F223,1,0),"")</f>
        <v>0.41367170945621429</v>
      </c>
    </row>
    <row r="224" spans="1:6" x14ac:dyDescent="0.15">
      <c r="A224" s="1">
        <v>42607</v>
      </c>
      <c r="B224" s="2">
        <f>IFERROR(MDURATION($A224,参数!B$5,参数!B$3,到期收益率!B224,1,0),"")</f>
        <v>1.2493688589092367</v>
      </c>
      <c r="C224" s="2">
        <f>IFERROR(MDURATION($A224,参数!C$5,参数!C$3,到期收益率!C224,1,0),"")</f>
        <v>2.3906207858221533</v>
      </c>
      <c r="D224" s="2">
        <f>IFERROR(MDURATION($A224,参数!D$5,参数!D$3,到期收益率!D224,1,0),"")</f>
        <v>0.96580297630693324</v>
      </c>
      <c r="E224" s="2">
        <f>IFERROR(MDURATION($A224,参数!E$5,参数!E$3,到期收益率!E224,1,0),"")</f>
        <v>0.35809212961402181</v>
      </c>
      <c r="F224" s="2">
        <f>IFERROR(MDURATION($A224,参数!F$5,参数!F$3,到期收益率!F224,1,0),"")</f>
        <v>0.41116369307877998</v>
      </c>
    </row>
    <row r="225" spans="1:6" x14ac:dyDescent="0.15">
      <c r="A225" s="1">
        <v>42608</v>
      </c>
      <c r="B225" s="2">
        <f>IFERROR(MDURATION($A225,参数!B$5,参数!B$3,到期收益率!B225,1,0),"")</f>
        <v>1.2481991919956297</v>
      </c>
      <c r="C225" s="2">
        <f>IFERROR(MDURATION($A225,参数!C$5,参数!C$3,到期收益率!C225,1,0),"")</f>
        <v>2.3898902623902876</v>
      </c>
      <c r="D225" s="2">
        <f>IFERROR(MDURATION($A225,参数!D$5,参数!D$3,到期收益率!D225,1,0),"")</f>
        <v>0.96517181962037712</v>
      </c>
      <c r="E225" s="2">
        <f>IFERROR(MDURATION($A225,参数!E$5,参数!E$3,到期收益率!E225,1,0),"")</f>
        <v>0.35620286242540178</v>
      </c>
      <c r="F225" s="2">
        <f>IFERROR(MDURATION($A225,参数!F$5,参数!F$3,到期收益率!F225,1,0),"")</f>
        <v>0.40936280506161637</v>
      </c>
    </row>
    <row r="226" spans="1:6" x14ac:dyDescent="0.15">
      <c r="A226" s="1">
        <v>42611</v>
      </c>
      <c r="B226" s="2">
        <f>IFERROR(MDURATION($A226,参数!B$5,参数!B$3,到期收益率!B226,1,0),"")</f>
        <v>1.2416607257460177</v>
      </c>
      <c r="C226" s="2">
        <f>IFERROR(MDURATION($A226,参数!C$5,参数!C$3,到期收益率!C226,1,0),"")</f>
        <v>2.3825337710536214</v>
      </c>
      <c r="D226" s="2">
        <f>IFERROR(MDURATION($A226,参数!D$5,参数!D$3,到期收益率!D226,1,0),"")</f>
        <v>0.95748590607867701</v>
      </c>
      <c r="E226" s="2">
        <f>IFERROR(MDURATION($A226,参数!E$5,参数!E$3,到期收益率!E226,1,0),"")</f>
        <v>0.34832804627796349</v>
      </c>
      <c r="F226" s="2">
        <f>IFERROR(MDURATION($A226,参数!F$5,参数!F$3,到期收益率!F226,1,0),"")</f>
        <v>0.40183735858109748</v>
      </c>
    </row>
    <row r="227" spans="1:6" x14ac:dyDescent="0.15">
      <c r="A227" s="1">
        <v>42612</v>
      </c>
      <c r="B227" s="2">
        <f>IFERROR(MDURATION($A227,参数!B$5,参数!B$3,到期收益率!B227,1,0),"")</f>
        <v>1.2434143102169877</v>
      </c>
      <c r="C227" s="2">
        <f>IFERROR(MDURATION($A227,参数!C$5,参数!C$3,到期收益率!C227,1,0),"")</f>
        <v>2.3836293878480741</v>
      </c>
      <c r="D227" s="2">
        <f>IFERROR(MDURATION($A227,参数!D$5,参数!D$3,到期收益率!D227,1,0),"")</f>
        <v>0.95769225321161844</v>
      </c>
      <c r="E227" s="2">
        <f>IFERROR(MDURATION($A227,参数!E$5,参数!E$3,到期收益率!E227,1,0),"")</f>
        <v>0.34608512509871076</v>
      </c>
      <c r="F227" s="2">
        <f>IFERROR(MDURATION($A227,参数!F$5,参数!F$3,到期收益率!F227,1,0),"")</f>
        <v>0.39950540189783967</v>
      </c>
    </row>
    <row r="228" spans="1:6" x14ac:dyDescent="0.15">
      <c r="A228" s="1">
        <v>42613</v>
      </c>
      <c r="B228" s="2">
        <f>IFERROR(MDURATION($A228,参数!B$5,参数!B$3,到期收益率!B228,1,0),"")</f>
        <v>1.2458198176479121</v>
      </c>
      <c r="C228" s="2">
        <f>IFERROR(MDURATION($A228,参数!C$5,参数!C$3,到期收益率!C228,1,0),"")</f>
        <v>2.3839642538932497</v>
      </c>
      <c r="D228" s="2">
        <f>IFERROR(MDURATION($A228,参数!D$5,参数!D$3,到期收益率!D228,1,0),"")</f>
        <v>0.95845634025125925</v>
      </c>
      <c r="E228" s="2">
        <f>IFERROR(MDURATION($A228,参数!E$5,参数!E$3,到期收益率!E228,1,0),"")</f>
        <v>0.34384210099794954</v>
      </c>
      <c r="F228" s="2">
        <f>IFERROR(MDURATION($A228,参数!F$5,参数!F$3,到期收益率!F228,1,0),"")</f>
        <v>0.39717329963051373</v>
      </c>
    </row>
    <row r="229" spans="1:6" x14ac:dyDescent="0.15">
      <c r="A229" s="1">
        <v>42614</v>
      </c>
      <c r="B229" s="2">
        <f>IFERROR(MDURATION($A229,参数!B$5,参数!B$3,到期收益率!B229,1,0),"")</f>
        <v>1.2531290049131809</v>
      </c>
      <c r="C229" s="2">
        <f>IFERROR(MDURATION($A229,参数!C$5,参数!C$3,到期收益率!C229,1,0),"")</f>
        <v>2.3985401907686725</v>
      </c>
      <c r="D229" s="2">
        <f>IFERROR(MDURATION($A229,参数!D$5,参数!D$3,到期收益率!D229,1,0),"")</f>
        <v>0.96735070585239957</v>
      </c>
      <c r="E229" s="2">
        <f>IFERROR(MDURATION($A229,参数!E$5,参数!E$3,到期收益率!E229,1,0),"")</f>
        <v>0.34541316989074355</v>
      </c>
      <c r="F229" s="2">
        <f>IFERROR(MDURATION($A229,参数!F$5,参数!F$3,到期收益率!F229,1,0),"")</f>
        <v>0.39829470846517601</v>
      </c>
    </row>
    <row r="230" spans="1:6" x14ac:dyDescent="0.15">
      <c r="A230" s="1">
        <v>42615</v>
      </c>
      <c r="B230" s="2">
        <f>IFERROR(MDURATION($A230,参数!B$5,参数!B$3,到期收益率!B230,1,0),"")</f>
        <v>1.2533592737516939</v>
      </c>
      <c r="C230" s="2">
        <f>IFERROR(MDURATION($A230,参数!C$5,参数!C$3,到期收益率!C230,1,0),"")</f>
        <v>2.4102020849004595</v>
      </c>
      <c r="D230" s="2">
        <f>IFERROR(MDURATION($A230,参数!D$5,参数!D$3,到期收益率!D230,1,0),"")</f>
        <v>0.96811589931811781</v>
      </c>
      <c r="E230" s="2">
        <f>IFERROR(MDURATION($A230,参数!E$5,参数!E$3,到期收益率!E230,1,0),"")</f>
        <v>0.34433246672931445</v>
      </c>
      <c r="F230" s="2">
        <f>IFERROR(MDURATION($A230,参数!F$5,参数!F$3,到期收益率!F230,1,0),"")</f>
        <v>0.39819320460829338</v>
      </c>
    </row>
    <row r="231" spans="1:6" x14ac:dyDescent="0.15">
      <c r="A231" s="1">
        <v>42618</v>
      </c>
      <c r="B231" s="2">
        <f>IFERROR(MDURATION($A231,参数!B$5,参数!B$3,到期收益率!B231,1,0),"")</f>
        <v>1.2466146764424242</v>
      </c>
      <c r="C231" s="2">
        <f>IFERROR(MDURATION($A231,参数!C$5,参数!C$3,到期收益率!C231,1,0),"")</f>
        <v>2.4119315140114641</v>
      </c>
      <c r="D231" s="2">
        <f>IFERROR(MDURATION($A231,参数!D$5,参数!D$3,到期收益率!D231,1,0),"")</f>
        <v>0.96116724780746066</v>
      </c>
      <c r="E231" s="2">
        <f>IFERROR(MDURATION($A231,参数!E$5,参数!E$3,到期收益率!E231,1,0),"")</f>
        <v>0.33761226858875965</v>
      </c>
      <c r="F231" s="2">
        <f>IFERROR(MDURATION($A231,参数!F$5,参数!F$3,到期收益率!F231,1,0),"")</f>
        <v>0.39075358240008345</v>
      </c>
    </row>
    <row r="232" spans="1:6" x14ac:dyDescent="0.15">
      <c r="A232" s="1">
        <v>42619</v>
      </c>
      <c r="B232" s="2">
        <f>IFERROR(MDURATION($A232,参数!B$5,参数!B$3,到期收益率!B232,1,0),"")</f>
        <v>1.2437397214391626</v>
      </c>
      <c r="C232" s="2">
        <f>IFERROR(MDURATION($A232,参数!C$5,参数!C$3,到期收益率!C232,1,0),"")</f>
        <v>2.4218751280324589</v>
      </c>
      <c r="D232" s="2">
        <f>IFERROR(MDURATION($A232,参数!D$5,参数!D$3,到期收益率!D232,1,0),"")</f>
        <v>0.95903738002531502</v>
      </c>
      <c r="E232" s="2">
        <f>IFERROR(MDURATION($A232,参数!E$5,参数!E$3,到期收益率!E232,1,0),"")</f>
        <v>0.33456792474906188</v>
      </c>
      <c r="F232" s="2">
        <f>IFERROR(MDURATION($A232,参数!F$5,参数!F$3,到期收益率!F232,1,0),"")</f>
        <v>0.38815453365724101</v>
      </c>
    </row>
    <row r="233" spans="1:6" x14ac:dyDescent="0.15">
      <c r="A233" s="1">
        <v>42620</v>
      </c>
      <c r="B233" s="2">
        <f>IFERROR(MDURATION($A233,参数!B$5,参数!B$3,到期收益率!B233,1,0),"")</f>
        <v>1.2382327845920165</v>
      </c>
      <c r="C233" s="2">
        <f>IFERROR(MDURATION($A233,参数!C$5,参数!C$3,到期收益率!C233,1,0),"")</f>
        <v>2.4142358619510302</v>
      </c>
      <c r="D233" s="2">
        <f>IFERROR(MDURATION($A233,参数!D$5,参数!D$3,到期收益率!D233,1,0),"")</f>
        <v>0.95429538358605748</v>
      </c>
      <c r="E233" s="2">
        <f>IFERROR(MDURATION($A233,参数!E$5,参数!E$3,到期收益率!E233,1,0),"")</f>
        <v>0.3318810882138678</v>
      </c>
      <c r="F233" s="2">
        <f>IFERROR(MDURATION($A233,参数!F$5,参数!F$3,到期收益率!F233,1,0),"")</f>
        <v>0.38591240216600942</v>
      </c>
    </row>
    <row r="234" spans="1:6" x14ac:dyDescent="0.15">
      <c r="A234" s="1">
        <v>42621</v>
      </c>
      <c r="B234" s="2">
        <f>IFERROR(MDURATION($A234,参数!B$5,参数!B$3,到期收益率!B234,1,0),"")</f>
        <v>1.2359221861902601</v>
      </c>
      <c r="C234" s="2">
        <f>IFERROR(MDURATION($A234,参数!C$5,参数!C$3,到期收益率!C234,1,0),"")</f>
        <v>2.4121543301834198</v>
      </c>
      <c r="D234" s="2">
        <f>IFERROR(MDURATION($A234,参数!D$5,参数!D$3,到期收益率!D234,1,0),"")</f>
        <v>0.95188573800075638</v>
      </c>
      <c r="E234" s="2">
        <f>IFERROR(MDURATION($A234,参数!E$5,参数!E$3,到期收益率!E234,1,0),"")</f>
        <v>0.32928350584805294</v>
      </c>
      <c r="F234" s="2">
        <f>IFERROR(MDURATION($A234,参数!F$5,参数!F$3,到期收益率!F234,1,0),"")</f>
        <v>0.38304554159367343</v>
      </c>
    </row>
    <row r="235" spans="1:6" x14ac:dyDescent="0.15">
      <c r="A235" s="1">
        <v>42622</v>
      </c>
      <c r="B235" s="2">
        <f>IFERROR(MDURATION($A235,参数!B$5,参数!B$3,到期收益率!B235,1,0),"")</f>
        <v>1.2364300748543255</v>
      </c>
      <c r="C235" s="2">
        <f>IFERROR(MDURATION($A235,参数!C$5,参数!C$3,到期收益率!C235,1,0),"")</f>
        <v>2.4177377016836905</v>
      </c>
      <c r="D235" s="2">
        <f>IFERROR(MDURATION($A235,参数!D$5,参数!D$3,到期收益率!D235,1,0),"")</f>
        <v>0.95059521281005332</v>
      </c>
      <c r="E235" s="2">
        <f>IFERROR(MDURATION($A235,参数!E$5,参数!E$3,到期收益率!E235,1,0),"")</f>
        <v>0.32704279124904256</v>
      </c>
      <c r="F235" s="2">
        <f>IFERROR(MDURATION($A235,参数!F$5,参数!F$3,到期收益率!F235,1,0),"")</f>
        <v>0.38107082007797127</v>
      </c>
    </row>
    <row r="236" spans="1:6" x14ac:dyDescent="0.15">
      <c r="A236" s="1">
        <v>42625</v>
      </c>
      <c r="B236" s="2">
        <f>IFERROR(MDURATION($A236,参数!B$5,参数!B$3,到期收益率!B236,1,0),"")</f>
        <v>1.2261147274537663</v>
      </c>
      <c r="C236" s="2">
        <f>IFERROR(MDURATION($A236,参数!C$5,参数!C$3,到期收益率!C236,1,0),"")</f>
        <v>2.4027772953017732</v>
      </c>
      <c r="D236" s="2">
        <f>IFERROR(MDURATION($A236,参数!D$5,参数!D$3,到期收益率!D236,1,0),"")</f>
        <v>0.94019491045456438</v>
      </c>
      <c r="E236" s="2">
        <f>IFERROR(MDURATION($A236,参数!E$5,参数!E$3,到期收益率!E236,1,0),"")</f>
        <v>0.31835854167148303</v>
      </c>
      <c r="F236" s="2">
        <f>IFERROR(MDURATION($A236,参数!F$5,参数!F$3,到期收益率!F236,1,0),"")</f>
        <v>0.37255966616156888</v>
      </c>
    </row>
    <row r="237" spans="1:6" x14ac:dyDescent="0.15">
      <c r="A237" s="1">
        <v>42626</v>
      </c>
      <c r="B237" s="2">
        <f>IFERROR(MDURATION($A237,参数!B$5,参数!B$3,到期收益率!B237,1,0),"")</f>
        <v>1.2254937158741317</v>
      </c>
      <c r="C237" s="2">
        <f>IFERROR(MDURATION($A237,参数!C$5,参数!C$3,到期收益率!C237,1,0),"")</f>
        <v>2.4056661372789874</v>
      </c>
      <c r="D237" s="2">
        <f>IFERROR(MDURATION($A237,参数!D$5,参数!D$3,到期收益率!D237,1,0),"")</f>
        <v>0.93946329165489473</v>
      </c>
      <c r="E237" s="2">
        <f>IFERROR(MDURATION($A237,参数!E$5,参数!E$3,到期收益率!E237,1,0),"")</f>
        <v>0.3157609908470016</v>
      </c>
      <c r="F237" s="2">
        <f>IFERROR(MDURATION($A237,参数!F$5,参数!F$3,到期收益率!F237,1,0),"")</f>
        <v>0.37013850282941474</v>
      </c>
    </row>
    <row r="238" spans="1:6" x14ac:dyDescent="0.15">
      <c r="A238" s="1">
        <v>42627</v>
      </c>
      <c r="B238" s="2">
        <f>IFERROR(MDURATION($A238,参数!B$5,参数!B$3,到期收益率!B238,1,0),"")</f>
        <v>1.223745083072697</v>
      </c>
      <c r="C238" s="2">
        <f>IFERROR(MDURATION($A238,参数!C$5,参数!C$3,到期收益率!C238,1,0),"")</f>
        <v>2.4062960101466104</v>
      </c>
      <c r="D238" s="2">
        <f>IFERROR(MDURATION($A238,参数!D$5,参数!D$3,到期收益率!D238,1,0),"")</f>
        <v>0.93826492594004762</v>
      </c>
      <c r="E238" s="2">
        <f>IFERROR(MDURATION($A238,参数!E$5,参数!E$3,到期收益率!E238,1,0),"")</f>
        <v>0.31387551015224779</v>
      </c>
      <c r="F238" s="2">
        <f>IFERROR(MDURATION($A238,参数!F$5,参数!F$3,到期收益率!F238,1,0),"")</f>
        <v>0.36807351862151544</v>
      </c>
    </row>
    <row r="239" spans="1:6" x14ac:dyDescent="0.15">
      <c r="A239" s="1">
        <v>42632</v>
      </c>
      <c r="B239" s="2">
        <f>IFERROR(MDURATION($A239,参数!B$5,参数!B$3,到期收益率!B239,1,0),"")</f>
        <v>1.2108712139258764</v>
      </c>
      <c r="C239" s="2">
        <f>IFERROR(MDURATION($A239,参数!C$5,参数!C$3,到期收益率!C239,1,0),"")</f>
        <v>2.3938051574777899</v>
      </c>
      <c r="D239" s="2">
        <f>IFERROR(MDURATION($A239,参数!D$5,参数!D$3,到期收益率!D239,1,0),"")</f>
        <v>0.92444228071844758</v>
      </c>
      <c r="E239" s="2">
        <f>IFERROR(MDURATION($A239,参数!E$5,参数!E$3,到期收益率!E239,1,0),"")</f>
        <v>0.30061924472960783</v>
      </c>
      <c r="F239" s="2">
        <f>IFERROR(MDURATION($A239,参数!F$5,参数!F$3,到期收益率!F239,1,0),"")</f>
        <v>0.35454212543491453</v>
      </c>
    </row>
    <row r="240" spans="1:6" x14ac:dyDescent="0.15">
      <c r="A240" s="1">
        <v>42633</v>
      </c>
      <c r="B240" s="2">
        <f>IFERROR(MDURATION($A240,参数!B$5,参数!B$3,到期收益率!B240,1,0),"")</f>
        <v>1.2071523054635089</v>
      </c>
      <c r="C240" s="2">
        <f>IFERROR(MDURATION($A240,参数!C$5,参数!C$3,到期收益率!C240,1,0),"")</f>
        <v>2.3911262164894889</v>
      </c>
      <c r="D240" s="2">
        <f>IFERROR(MDURATION($A240,参数!D$5,参数!D$3,到期收益率!D240,1,0),"")</f>
        <v>0.92044802463122999</v>
      </c>
      <c r="E240" s="2">
        <f>IFERROR(MDURATION($A240,参数!E$5,参数!E$3,到期收益率!E240,1,0),"")</f>
        <v>0.29837686119611401</v>
      </c>
      <c r="F240" s="2">
        <f>IFERROR(MDURATION($A240,参数!F$5,参数!F$3,到期收益率!F240,1,0),"")</f>
        <v>0.35238692732793975</v>
      </c>
    </row>
    <row r="241" spans="1:6" x14ac:dyDescent="0.15">
      <c r="A241" s="1">
        <v>42634</v>
      </c>
      <c r="B241" s="2">
        <f>IFERROR(MDURATION($A241,参数!B$5,参数!B$3,到期收益率!B241,1,0),"")</f>
        <v>1.2036209333661501</v>
      </c>
      <c r="C241" s="2">
        <f>IFERROR(MDURATION($A241,参数!C$5,参数!C$3,到期收益率!C241,1,0),"")</f>
        <v>2.3879945156820841</v>
      </c>
      <c r="D241" s="2">
        <f>IFERROR(MDURATION($A241,参数!D$5,参数!D$3,到期收益率!D241,1,0),"")</f>
        <v>0.91626759061089413</v>
      </c>
      <c r="E241" s="2">
        <f>IFERROR(MDURATION($A241,参数!E$5,参数!E$3,到期收益率!E241,1,0),"")</f>
        <v>0.29577879865088497</v>
      </c>
      <c r="F241" s="2">
        <f>IFERROR(MDURATION($A241,参数!F$5,参数!F$3,到期收益率!F241,1,0),"")</f>
        <v>0.34969839421170656</v>
      </c>
    </row>
    <row r="242" spans="1:6" x14ac:dyDescent="0.15">
      <c r="A242" s="1">
        <v>42635</v>
      </c>
      <c r="B242" s="2">
        <f>IFERROR(MDURATION($A242,参数!B$5,参数!B$3,到期收益率!B242,1,0),"")</f>
        <v>1.1971803756541308</v>
      </c>
      <c r="C242" s="2">
        <f>IFERROR(MDURATION($A242,参数!C$5,参数!C$3,到期收益率!C242,1,0),"")</f>
        <v>2.378061043736885</v>
      </c>
      <c r="D242" s="2">
        <f>IFERROR(MDURATION($A242,参数!D$5,参数!D$3,到期收益率!D242,1,0),"")</f>
        <v>0.90919918159773216</v>
      </c>
      <c r="E242" s="2">
        <f>IFERROR(MDURATION($A242,参数!E$5,参数!E$3,到期收益率!E242,1,0),"")</f>
        <v>0.29238175181905179</v>
      </c>
      <c r="F242" s="2">
        <f>IFERROR(MDURATION($A242,参数!F$5,参数!F$3,到期收益率!F242,1,0),"")</f>
        <v>0.34647737157240444</v>
      </c>
    </row>
    <row r="243" spans="1:6" x14ac:dyDescent="0.15">
      <c r="A243" s="1">
        <v>42636</v>
      </c>
      <c r="B243" s="2">
        <f>IFERROR(MDURATION($A243,参数!B$5,参数!B$3,到期收益率!B243,1,0),"")</f>
        <v>1.1979651597427368</v>
      </c>
      <c r="C243" s="2">
        <f>IFERROR(MDURATION($A243,参数!C$5,参数!C$3,到期收益率!C243,1,0),"")</f>
        <v>2.3823335343106331</v>
      </c>
      <c r="D243" s="2">
        <f>IFERROR(MDURATION($A243,参数!D$5,参数!D$3,到期收益率!D243,1,0),"")</f>
        <v>0.90846615737250669</v>
      </c>
      <c r="E243" s="2">
        <f>IFERROR(MDURATION($A243,参数!E$5,参数!E$3,到期收益率!E243,1,0),"")</f>
        <v>0.29067141721040335</v>
      </c>
      <c r="F243" s="2">
        <f>IFERROR(MDURATION($A243,参数!F$5,参数!F$3,到期收益率!F243,1,0),"")</f>
        <v>0.34476542380166297</v>
      </c>
    </row>
    <row r="244" spans="1:6" x14ac:dyDescent="0.15">
      <c r="A244" s="1">
        <v>42639</v>
      </c>
      <c r="B244" s="2">
        <f>IFERROR(MDURATION($A244,参数!B$5,参数!B$3,到期收益率!B244,1,0),"")</f>
        <v>1.1899035062941961</v>
      </c>
      <c r="C244" s="2">
        <f>IFERROR(MDURATION($A244,参数!C$5,参数!C$3,到期收益率!C244,1,0),"")</f>
        <v>2.3748990098420739</v>
      </c>
      <c r="D244" s="2">
        <f>IFERROR(MDURATION($A244,参数!D$5,参数!D$3,到期收益率!D244,1,0),"")</f>
        <v>0.90030420275452283</v>
      </c>
      <c r="E244" s="2">
        <f>IFERROR(MDURATION($A244,参数!E$5,参数!E$3,到期收益率!E244,1,0),"")</f>
        <v>0.28287677603331957</v>
      </c>
      <c r="F244" s="2">
        <f>IFERROR(MDURATION($A244,参数!F$5,参数!F$3,到期收益率!F244,1,0),"")</f>
        <v>0.33696585608388274</v>
      </c>
    </row>
    <row r="245" spans="1:6" x14ac:dyDescent="0.15">
      <c r="A245" s="1">
        <v>42640</v>
      </c>
      <c r="B245" s="2">
        <f>IFERROR(MDURATION($A245,参数!B$5,参数!B$3,到期收益率!B245,1,0),"")</f>
        <v>1.187403735864091</v>
      </c>
      <c r="C245" s="2">
        <f>IFERROR(MDURATION($A245,参数!C$5,参数!C$3,到期收益率!C245,1,0),"")</f>
        <v>2.3708569126433896</v>
      </c>
      <c r="D245" s="2">
        <f>IFERROR(MDURATION($A245,参数!D$5,参数!D$3,到期收益率!D245,1,0),"")</f>
        <v>0.89761455599872331</v>
      </c>
      <c r="E245" s="2">
        <f>IFERROR(MDURATION($A245,参数!E$5,参数!E$3,到期收益率!E245,1,0),"")</f>
        <v>0.28027850150600492</v>
      </c>
      <c r="F245" s="2">
        <f>IFERROR(MDURATION($A245,参数!F$5,参数!F$3,到期收益率!F245,1,0),"")</f>
        <v>0.33436594628793975</v>
      </c>
    </row>
    <row r="246" spans="1:6" x14ac:dyDescent="0.15">
      <c r="A246" s="1">
        <v>42641</v>
      </c>
      <c r="B246" s="2">
        <f>IFERROR(MDURATION($A246,参数!B$5,参数!B$3,到期收益率!B246,1,0),"")</f>
        <v>1.1864030393803673</v>
      </c>
      <c r="C246" s="2">
        <f>IFERROR(MDURATION($A246,参数!C$5,参数!C$3,到期收益率!C246,1,0),"")</f>
        <v>2.368479252966182</v>
      </c>
      <c r="D246" s="2">
        <f>IFERROR(MDURATION($A246,参数!D$5,参数!D$3,到期收益率!D246,1,0),"")</f>
        <v>0.8981831859195446</v>
      </c>
      <c r="E246" s="2">
        <f>IFERROR(MDURATION($A246,参数!E$5,参数!E$3,到期收益率!E246,1,0),"")</f>
        <v>0.27768019739348093</v>
      </c>
      <c r="F246" s="2">
        <f>IFERROR(MDURATION($A246,参数!F$5,参数!F$3,到期收益率!F246,1,0),"")</f>
        <v>0.33185467130442659</v>
      </c>
    </row>
    <row r="247" spans="1:6" x14ac:dyDescent="0.15">
      <c r="A247" s="1">
        <v>42642</v>
      </c>
      <c r="B247" s="2">
        <f>IFERROR(MDURATION($A247,参数!B$5,参数!B$3,到期收益率!B247,1,0),"")</f>
        <v>1.1854948140613579</v>
      </c>
      <c r="C247" s="2">
        <f>IFERROR(MDURATION($A247,参数!C$5,参数!C$3,到期收益率!C247,1,0),"")</f>
        <v>2.3661017605417691</v>
      </c>
      <c r="D247" s="2">
        <f>IFERROR(MDURATION($A247,参数!D$5,参数!D$3,到期收益率!D247,1,0),"")</f>
        <v>0.89847148498924534</v>
      </c>
      <c r="E247" s="2">
        <f>IFERROR(MDURATION($A247,参数!E$5,参数!E$3,到期收益率!E247,1,0),"")</f>
        <v>0.27508186306389554</v>
      </c>
      <c r="F247" s="2">
        <f>IFERROR(MDURATION($A247,参数!F$5,参数!F$3,到期收益率!F247,1,0),"")</f>
        <v>0.32925467130157565</v>
      </c>
    </row>
    <row r="248" spans="1:6" x14ac:dyDescent="0.15">
      <c r="A248" s="1">
        <v>42643</v>
      </c>
      <c r="B248" s="2">
        <f>IFERROR(MDURATION($A248,参数!B$5,参数!B$3,到期收益率!B248,1,0),"")</f>
        <v>1.1850531466045677</v>
      </c>
      <c r="C248" s="2">
        <f>IFERROR(MDURATION($A248,参数!C$5,参数!C$3,到期收益率!C248,1,0),"")</f>
        <v>2.3670578629641019</v>
      </c>
      <c r="D248" s="2">
        <f>IFERROR(MDURATION($A248,参数!D$5,参数!D$3,到期收益率!D248,1,0),"")</f>
        <v>0.89885190496476242</v>
      </c>
      <c r="E248" s="2">
        <f>IFERROR(MDURATION($A248,参数!E$5,参数!E$3,到期收益率!E248,1,0),"")</f>
        <v>0.27434899484278752</v>
      </c>
      <c r="F248" s="2">
        <f>IFERROR(MDURATION($A248,参数!F$5,参数!F$3,到期收益率!F248,1,0),"")</f>
        <v>0.32825202403007886</v>
      </c>
    </row>
    <row r="249" spans="1:6" x14ac:dyDescent="0.15">
      <c r="A249" s="1">
        <v>42653</v>
      </c>
      <c r="B249" s="2">
        <f>IFERROR(MDURATION($A249,参数!B$5,参数!B$3,到期收益率!B249,1,0),"")</f>
        <v>1.1595743134120999</v>
      </c>
      <c r="C249" s="2">
        <f>IFERROR(MDURATION($A249,参数!C$5,参数!C$3,到期收益率!C249,1,0),"")</f>
        <v>2.3396563343987382</v>
      </c>
      <c r="D249" s="2">
        <f>IFERROR(MDURATION($A249,参数!D$5,参数!D$3,到期收益率!D249,1,0),"")</f>
        <v>0.87240856842283288</v>
      </c>
      <c r="E249" s="2">
        <f>IFERROR(MDURATION($A249,参数!E$5,参数!E$3,到期收益率!E249,1,0),"")</f>
        <v>0.24702827202100083</v>
      </c>
      <c r="F249" s="2">
        <f>IFERROR(MDURATION($A249,参数!F$5,参数!F$3,到期收益率!F249,1,0),"")</f>
        <v>0.30135940205489359</v>
      </c>
    </row>
    <row r="250" spans="1:6" x14ac:dyDescent="0.15">
      <c r="A250" s="1">
        <v>42654</v>
      </c>
      <c r="B250" s="2">
        <f>IFERROR(MDURATION($A250,参数!B$5,参数!B$3,到期收益率!B250,1,0),"")</f>
        <v>1.1573530681140618</v>
      </c>
      <c r="C250" s="2">
        <f>IFERROR(MDURATION($A250,参数!C$5,参数!C$3,到期收益率!C250,1,0),"")</f>
        <v>2.3381947644509165</v>
      </c>
      <c r="D250" s="2">
        <f>IFERROR(MDURATION($A250,参数!D$5,参数!D$3,到期收益率!D250,1,0),"")</f>
        <v>0.86990347744815977</v>
      </c>
      <c r="E250" s="2">
        <f>IFERROR(MDURATION($A250,参数!E$5,参数!E$3,到期收益率!E250,1,0),"")</f>
        <v>0.24451775482420504</v>
      </c>
      <c r="F250" s="2">
        <f>IFERROR(MDURATION($A250,参数!F$5,参数!F$3,到期收益率!F250,1,0),"")</f>
        <v>0.29875878481753704</v>
      </c>
    </row>
    <row r="251" spans="1:6" x14ac:dyDescent="0.15">
      <c r="A251" s="1">
        <v>42655</v>
      </c>
      <c r="B251" s="2">
        <f>IFERROR(MDURATION($A251,参数!B$5,参数!B$3,到期收益率!B251,1,0),"")</f>
        <v>1.1547581274282848</v>
      </c>
      <c r="C251" s="2">
        <f>IFERROR(MDURATION($A251,参数!C$5,参数!C$3,到期收益率!C251,1,0),"")</f>
        <v>2.335667500850898</v>
      </c>
      <c r="D251" s="2">
        <f>IFERROR(MDURATION($A251,参数!D$5,参数!D$3,到期收益率!D251,1,0),"")</f>
        <v>0.86739832441132003</v>
      </c>
      <c r="E251" s="2">
        <f>IFERROR(MDURATION($A251,参数!E$5,参数!E$3,到期收益率!E251,1,0),"")</f>
        <v>0.24200716018759022</v>
      </c>
      <c r="F251" s="2">
        <f>IFERROR(MDURATION($A251,参数!F$5,参数!F$3,到期收益率!F251,1,0),"")</f>
        <v>0.29606983749522914</v>
      </c>
    </row>
    <row r="252" spans="1:6" x14ac:dyDescent="0.15">
      <c r="A252" s="1">
        <v>42656</v>
      </c>
      <c r="B252" s="2">
        <f>IFERROR(MDURATION($A252,参数!B$5,参数!B$3,到期收益率!B252,1,0),"")</f>
        <v>1.1522565189885676</v>
      </c>
      <c r="C252" s="2">
        <f>IFERROR(MDURATION($A252,参数!C$5,参数!C$3,到期收益率!C252,1,0),"")</f>
        <v>2.3328353511232844</v>
      </c>
      <c r="D252" s="2">
        <f>IFERROR(MDURATION($A252,参数!D$5,参数!D$3,到期收益率!D252,1,0),"")</f>
        <v>0.86628725130248507</v>
      </c>
      <c r="E252" s="2">
        <f>IFERROR(MDURATION($A252,参数!E$5,参数!E$3,到期收益率!E252,1,0),"")</f>
        <v>0.23905490320493625</v>
      </c>
      <c r="F252" s="2">
        <f>IFERROR(MDURATION($A252,参数!F$5,参数!F$3,到期收益率!F252,1,0),"")</f>
        <v>0.29329272449083488</v>
      </c>
    </row>
    <row r="253" spans="1:6" x14ac:dyDescent="0.15">
      <c r="A253" s="1">
        <v>42657</v>
      </c>
      <c r="B253" s="2">
        <f>IFERROR(MDURATION($A253,参数!B$5,参数!B$3,到期收益率!B253,1,0),"")</f>
        <v>1.1507816728752149</v>
      </c>
      <c r="C253" s="2">
        <f>IFERROR(MDURATION($A253,参数!C$5,参数!C$3,到期收益率!C253,1,0),"")</f>
        <v>2.3348814284922979</v>
      </c>
      <c r="D253" s="2">
        <f>IFERROR(MDURATION($A253,参数!D$5,参数!D$3,到期收益率!D253,1,0),"")</f>
        <v>0.86694167686477608</v>
      </c>
      <c r="E253" s="2">
        <f>IFERROR(MDURATION($A253,参数!E$5,参数!E$3,到期收益率!E253,1,0),"")</f>
        <v>0.2367207458924811</v>
      </c>
      <c r="F253" s="2">
        <f>IFERROR(MDURATION($A253,参数!F$5,参数!F$3,到期收益率!F253,1,0),"")</f>
        <v>0.29095676171800666</v>
      </c>
    </row>
    <row r="254" spans="1:6" x14ac:dyDescent="0.15">
      <c r="A254" s="1">
        <v>42660</v>
      </c>
      <c r="B254" s="2">
        <f>IFERROR(MDURATION($A254,参数!B$5,参数!B$3,到期收益率!B254,1,0),"")</f>
        <v>1.1417828626114617</v>
      </c>
      <c r="C254" s="2">
        <f>IFERROR(MDURATION($A254,参数!C$5,参数!C$3,到期收益率!C254,1,0),"")</f>
        <v>2.3274592127890656</v>
      </c>
      <c r="D254" s="2">
        <f>IFERROR(MDURATION($A254,参数!D$5,参数!D$3,到期收益率!D254,1,0),"")</f>
        <v>0.92637479150982083</v>
      </c>
      <c r="E254" s="2">
        <f>IFERROR(MDURATION($A254,参数!E$5,参数!E$3,到期收益率!E254,1,0),"")</f>
        <v>0.22857092402751805</v>
      </c>
      <c r="F254" s="2">
        <f>IFERROR(MDURATION($A254,参数!F$5,参数!F$3,到期收益率!F254,1,0),"")</f>
        <v>0.28297827142024856</v>
      </c>
    </row>
    <row r="255" spans="1:6" x14ac:dyDescent="0.15">
      <c r="A255" s="1">
        <v>42661</v>
      </c>
      <c r="B255" s="2">
        <f>IFERROR(MDURATION($A255,参数!B$5,参数!B$3,到期收益率!B255,1,0),"")</f>
        <v>1.1386277802711571</v>
      </c>
      <c r="C255" s="2">
        <f>IFERROR(MDURATION($A255,参数!C$5,参数!C$3,到期收益率!C255,1,0),"")</f>
        <v>2.3223384494428339</v>
      </c>
      <c r="D255" s="2">
        <f>IFERROR(MDURATION($A255,参数!D$5,参数!D$3,到期收益率!D255,1,0),"")</f>
        <v>0.92360249361155844</v>
      </c>
      <c r="E255" s="2">
        <f>IFERROR(MDURATION($A255,参数!E$5,参数!E$3,到期收益率!E255,1,0),"")</f>
        <v>0.22579588522125199</v>
      </c>
      <c r="F255" s="2">
        <f>IFERROR(MDURATION($A255,参数!F$5,参数!F$3,到期收益率!F255,1,0),"")</f>
        <v>0.28037753289347339</v>
      </c>
    </row>
    <row r="256" spans="1:6" x14ac:dyDescent="0.15">
      <c r="A256" s="1">
        <v>42662</v>
      </c>
      <c r="B256" s="2">
        <f>IFERROR(MDURATION($A256,参数!B$5,参数!B$3,到期收益率!B256,1,0),"")</f>
        <v>1.1360326576141091</v>
      </c>
      <c r="C256" s="2">
        <f>IFERROR(MDURATION($A256,参数!C$5,参数!C$3,到期收益率!C256,1,0),"")</f>
        <v>2.3188952989569391</v>
      </c>
      <c r="D256" s="2">
        <f>IFERROR(MDURATION($A256,参数!D$5,参数!D$3,到期收益率!D256,1,0),"")</f>
        <v>0.92083024620536968</v>
      </c>
      <c r="E256" s="2">
        <f>IFERROR(MDURATION($A256,参数!E$5,参数!E$3,到期收益率!E256,1,0),"")</f>
        <v>0.22302108204660864</v>
      </c>
      <c r="F256" s="2">
        <f>IFERROR(MDURATION($A256,参数!F$5,参数!F$3,到期收益率!F256,1,0),"")</f>
        <v>0.27760079070365529</v>
      </c>
    </row>
    <row r="257" spans="1:6" x14ac:dyDescent="0.15">
      <c r="A257" s="1">
        <v>42663</v>
      </c>
      <c r="B257" s="2">
        <f>IFERROR(MDURATION($A257,参数!B$5,参数!B$3,到期收益率!B257,1,0),"")</f>
        <v>1.1318510808307347</v>
      </c>
      <c r="C257" s="2">
        <f>IFERROR(MDURATION($A257,参数!C$5,参数!C$3,到期收益率!C257,1,0),"")</f>
        <v>2.3056466148169603</v>
      </c>
      <c r="D257" s="2">
        <f>IFERROR(MDURATION($A257,参数!D$5,参数!D$3,到期收益率!D257,1,0),"")</f>
        <v>0.91656599668162753</v>
      </c>
      <c r="E257" s="2">
        <f>IFERROR(MDURATION($A257,参数!E$5,参数!E$3,到期收益率!E257,1,0),"")</f>
        <v>0.2198955317194764</v>
      </c>
      <c r="F257" s="2">
        <f>IFERROR(MDURATION($A257,参数!F$5,参数!F$3,到期收益率!F257,1,0),"")</f>
        <v>0.2745606879520191</v>
      </c>
    </row>
    <row r="258" spans="1:6" x14ac:dyDescent="0.15">
      <c r="A258" s="1">
        <v>42664</v>
      </c>
      <c r="B258" s="2">
        <f>IFERROR(MDURATION($A258,参数!B$5,参数!B$3,到期收益率!B258,1,0),"")</f>
        <v>1.128042729113355</v>
      </c>
      <c r="C258" s="2">
        <f>IFERROR(MDURATION($A258,参数!C$5,参数!C$3,到期收益率!C258,1,0),"")</f>
        <v>2.2863483835143223</v>
      </c>
      <c r="D258" s="2">
        <f>IFERROR(MDURATION($A258,参数!D$5,参数!D$3,到期收益率!D258,1,0),"")</f>
        <v>0.9131416303630836</v>
      </c>
      <c r="E258" s="2">
        <f>IFERROR(MDURATION($A258,参数!E$5,参数!E$3,到期收益率!E258,1,0),"")</f>
        <v>0.21720922447044969</v>
      </c>
      <c r="F258" s="2">
        <f>IFERROR(MDURATION($A258,参数!F$5,参数!F$3,到期收益率!F258,1,0),"")</f>
        <v>0.27187237849116358</v>
      </c>
    </row>
    <row r="259" spans="1:6" x14ac:dyDescent="0.15">
      <c r="A259" s="1">
        <v>42667</v>
      </c>
      <c r="B259" s="2">
        <f>IFERROR(MDURATION($A259,参数!B$5,参数!B$3,到期收益率!B259,1,0),"")</f>
        <v>1.1101692250669306</v>
      </c>
      <c r="C259" s="2">
        <f>IFERROR(MDURATION($A259,参数!C$5,参数!C$3,到期收益率!C259,1,0),"")</f>
        <v>2.2453826798395533</v>
      </c>
      <c r="D259" s="2">
        <f>IFERROR(MDURATION($A259,参数!D$5,参数!D$3,到期收益率!D259,1,0),"")</f>
        <v>0.89979700321430256</v>
      </c>
      <c r="E259" s="2">
        <f>IFERROR(MDURATION($A259,参数!E$5,参数!E$3,到期收益率!E259,1,0),"")</f>
        <v>0.20671476447819076</v>
      </c>
      <c r="F259" s="2">
        <f>IFERROR(MDURATION($A259,参数!F$5,参数!F$3,到期收益率!F259,1,0),"")</f>
        <v>0.26119003915159045</v>
      </c>
    </row>
    <row r="260" spans="1:6" x14ac:dyDescent="0.15">
      <c r="A260" s="1">
        <v>42668</v>
      </c>
      <c r="B260" s="2">
        <f>IFERROR(MDURATION($A260,参数!B$5,参数!B$3,到期收益率!B260,1,0),"")</f>
        <v>1.1116880708866976</v>
      </c>
      <c r="C260" s="2">
        <f>IFERROR(MDURATION($A260,参数!C$5,参数!C$3,到期收益率!C260,1,0),"")</f>
        <v>2.2605523809249832</v>
      </c>
      <c r="D260" s="2">
        <f>IFERROR(MDURATION($A260,参数!D$5,参数!D$3,到期收益率!D260,1,0),"")</f>
        <v>0.89823755689448981</v>
      </c>
      <c r="E260" s="2">
        <f>IFERROR(MDURATION($A260,参数!E$5,参数!E$3,到期收益率!E260,1,0),"")</f>
        <v>0.20568025468443712</v>
      </c>
      <c r="F260" s="2">
        <f>IFERROR(MDURATION($A260,参数!F$5,参数!F$3,到期收益率!F260,1,0),"")</f>
        <v>0.25980972784411682</v>
      </c>
    </row>
    <row r="261" spans="1:6" x14ac:dyDescent="0.15">
      <c r="A261" s="1">
        <v>42669</v>
      </c>
      <c r="B261" s="2">
        <f>IFERROR(MDURATION($A261,参数!B$5,参数!B$3,到期收益率!B261,1,0),"")</f>
        <v>1.1064777507533179</v>
      </c>
      <c r="C261" s="2">
        <f>IFERROR(MDURATION($A261,参数!C$5,参数!C$3,到期收益率!C261,1,0),"")</f>
        <v>2.2600213110986713</v>
      </c>
      <c r="D261" s="2">
        <f>IFERROR(MDURATION($A261,参数!D$5,参数!D$3,到期收益率!D261,1,0),"")</f>
        <v>0.893419178698867</v>
      </c>
      <c r="E261" s="2">
        <f>IFERROR(MDURATION($A261,参数!E$5,参数!E$3,到期收益率!E261,1,0),"")</f>
        <v>0.20290822872555048</v>
      </c>
      <c r="F261" s="2">
        <f>IFERROR(MDURATION($A261,参数!F$5,参数!F$3,到期收益率!F261,1,0),"")</f>
        <v>0.25625273011529953</v>
      </c>
    </row>
    <row r="262" spans="1:6" x14ac:dyDescent="0.15">
      <c r="A262" s="1">
        <v>42670</v>
      </c>
      <c r="B262" s="2">
        <f>IFERROR(MDURATION($A262,参数!B$5,参数!B$3,到期收益率!B262,1,0),"")</f>
        <v>1.1022950647148455</v>
      </c>
      <c r="C262" s="2">
        <f>IFERROR(MDURATION($A262,参数!C$5,参数!C$3,到期收益率!C262,1,0),"")</f>
        <v>2.2439476181816072</v>
      </c>
      <c r="D262" s="2">
        <f>IFERROR(MDURATION($A262,参数!D$5,参数!D$3,到期收益率!D262,1,0),"")</f>
        <v>0.89055645088500657</v>
      </c>
      <c r="E262" s="2">
        <f>IFERROR(MDURATION($A262,参数!E$5,参数!E$3,到期收益率!E262,1,0),"")</f>
        <v>0.19952940078838582</v>
      </c>
      <c r="F262" s="2">
        <f>IFERROR(MDURATION($A262,参数!F$5,参数!F$3,到期收益率!F262,1,0),"")</f>
        <v>0.25313283981493712</v>
      </c>
    </row>
    <row r="263" spans="1:6" x14ac:dyDescent="0.15">
      <c r="A263" s="1">
        <v>42671</v>
      </c>
      <c r="B263" s="2">
        <f>IFERROR(MDURATION($A263,参数!B$5,参数!B$3,到期收益率!B263,1,0),"")</f>
        <v>1.1053992693826544</v>
      </c>
      <c r="C263" s="2">
        <f>IFERROR(MDURATION($A263,参数!C$5,参数!C$3,到期收益率!C263,1,0),"")</f>
        <v>2.2510430171466997</v>
      </c>
      <c r="D263" s="2">
        <f>IFERROR(MDURATION($A263,参数!D$5,参数!D$3,到期收益率!D263,1,0),"")</f>
        <v>0.89262539182369971</v>
      </c>
      <c r="E263" s="2">
        <f>IFERROR(MDURATION($A263,参数!E$5,参数!E$3,到期收益率!E263,1,0),"")</f>
        <v>0.19884370910888657</v>
      </c>
      <c r="F263" s="2">
        <f>IFERROR(MDURATION($A263,参数!F$5,参数!F$3,到期收益率!F263,1,0),"")</f>
        <v>0.25244606892634169</v>
      </c>
    </row>
    <row r="264" spans="1:6" x14ac:dyDescent="0.15">
      <c r="A264" s="1">
        <v>42674</v>
      </c>
      <c r="B264" s="2">
        <f>IFERROR(MDURATION($A264,参数!B$5,参数!B$3,到期收益率!B264,1,0),"")</f>
        <v>1.0974290206214252</v>
      </c>
      <c r="C264" s="2">
        <f>IFERROR(MDURATION($A264,参数!C$5,参数!C$3,到期收益率!C264,1,0),"")</f>
        <v>2.2475959499167977</v>
      </c>
      <c r="D264" s="2">
        <f>IFERROR(MDURATION($A264,参数!D$5,参数!D$3,到期收益率!D264,1,0),"")</f>
        <v>0.88459207089065628</v>
      </c>
      <c r="E264" s="2">
        <f>IFERROR(MDURATION($A264,参数!E$5,参数!E$3,到期收益率!E264,1,0),"")</f>
        <v>0.19104756974060039</v>
      </c>
      <c r="F264" s="2">
        <f>IFERROR(MDURATION($A264,参数!F$5,参数!F$3,到期收益率!F264,1,0),"")</f>
        <v>0.24534275593043062</v>
      </c>
    </row>
    <row r="265" spans="1:6" x14ac:dyDescent="0.15">
      <c r="A265" s="1">
        <v>42675</v>
      </c>
      <c r="B265" s="2">
        <f>IFERROR(MDURATION($A265,参数!B$5,参数!B$3,到期收益率!B265,1,0),"")</f>
        <v>1.0976739646497391</v>
      </c>
      <c r="C265" s="2">
        <f>IFERROR(MDURATION($A265,参数!C$5,参数!C$3,到期收益率!C265,1,0),"")</f>
        <v>2.2536940162582377</v>
      </c>
      <c r="D265" s="2">
        <f>IFERROR(MDURATION($A265,参数!D$5,参数!D$3,到期收益率!D265,1,0),"")</f>
        <v>0.88466449095252009</v>
      </c>
      <c r="E265" s="2">
        <f>IFERROR(MDURATION($A265,参数!E$5,参数!E$3,到期收益率!E265,1,0),"")</f>
        <v>0.19173698432096134</v>
      </c>
      <c r="F265" s="2">
        <f>IFERROR(MDURATION($A265,参数!F$5,参数!F$3,到期收益率!F265,1,0),"")</f>
        <v>0.24709038954653847</v>
      </c>
    </row>
    <row r="266" spans="1:6" x14ac:dyDescent="0.15">
      <c r="A266" s="1">
        <v>42676</v>
      </c>
      <c r="B266" s="2">
        <f>IFERROR(MDURATION($A266,参数!B$5,参数!B$3,到期收益率!B266,1,0),"")</f>
        <v>1.0946117439339063</v>
      </c>
      <c r="C266" s="2">
        <f>IFERROR(MDURATION($A266,参数!C$5,参数!C$3,到期收益率!C266,1,0),"")</f>
        <v>2.2472587436389562</v>
      </c>
      <c r="D266" s="2">
        <f>IFERROR(MDURATION($A266,参数!D$5,参数!D$3,到期收益率!D266,1,0),"")</f>
        <v>0.88235920587799799</v>
      </c>
      <c r="E266" s="2">
        <f>IFERROR(MDURATION($A266,参数!E$5,参数!E$3,到期收益率!E266,1,0),"")</f>
        <v>0.18966883367837786</v>
      </c>
      <c r="F266" s="2">
        <f>IFERROR(MDURATION($A266,参数!F$5,参数!F$3,到期收益率!F266,1,0),"")</f>
        <v>0.24395849961634547</v>
      </c>
    </row>
    <row r="267" spans="1:6" x14ac:dyDescent="0.15">
      <c r="A267" s="1">
        <v>42677</v>
      </c>
      <c r="B267" s="2">
        <f>IFERROR(MDURATION($A267,参数!B$5,参数!B$3,到期收益率!B267,1,0),"")</f>
        <v>1.0909885687527716</v>
      </c>
      <c r="C267" s="2">
        <f>IFERROR(MDURATION($A267,参数!C$5,参数!C$3,到期收益率!C267,1,0),"")</f>
        <v>2.2400355556976752</v>
      </c>
      <c r="D267" s="2">
        <f>IFERROR(MDURATION($A267,参数!D$5,参数!D$3,到期收益率!D267,1,0),"")</f>
        <v>0.87940147058905549</v>
      </c>
      <c r="E267" s="2">
        <f>IFERROR(MDURATION($A267,参数!E$5,参数!E$3,到期收益率!E267,1,0),"")</f>
        <v>0.18653833894039565</v>
      </c>
      <c r="F267" s="2">
        <f>IFERROR(MDURATION($A267,参数!F$5,参数!F$3,到期收益率!F267,1,0),"")</f>
        <v>0.24153392368357804</v>
      </c>
    </row>
    <row r="268" spans="1:6" x14ac:dyDescent="0.15">
      <c r="A268" s="1">
        <v>42678</v>
      </c>
      <c r="B268" s="2">
        <f>IFERROR(MDURATION($A268,参数!B$5,参数!B$3,到期收益率!B268,1,0),"")</f>
        <v>1.0879264653578666</v>
      </c>
      <c r="C268" s="2">
        <f>IFERROR(MDURATION($A268,参数!C$5,参数!C$3,到期收益率!C268,1,0),"")</f>
        <v>2.2392034090827062</v>
      </c>
      <c r="D268" s="2">
        <f>IFERROR(MDURATION($A268,参数!D$5,参数!D$3,到期收益率!D268,1,0),"")</f>
        <v>0.87728231876588836</v>
      </c>
      <c r="E268" s="2">
        <f>IFERROR(MDURATION($A268,参数!E$5,参数!E$3,到期收益率!E268,1,0),"")</f>
        <v>0.18429266232776073</v>
      </c>
      <c r="F268" s="2">
        <f>IFERROR(MDURATION($A268,参数!F$5,参数!F$3,到期收益率!F268,1,0),"")</f>
        <v>0.23902091567445791</v>
      </c>
    </row>
    <row r="269" spans="1:6" x14ac:dyDescent="0.15">
      <c r="A269" s="1">
        <v>42681</v>
      </c>
      <c r="B269" s="2">
        <f>IFERROR(MDURATION($A269,参数!B$5,参数!B$3,到期收益率!B269,1,0),"")</f>
        <v>1.0805163957513131</v>
      </c>
      <c r="C269" s="2">
        <f>IFERROR(MDURATION($A269,参数!C$5,参数!C$3,到期收益率!C269,1,0),"")</f>
        <v>2.2323411863125879</v>
      </c>
      <c r="D269" s="2">
        <f>IFERROR(MDURATION($A269,参数!D$5,参数!D$3,到期收益率!D269,1,0),"")</f>
        <v>0.86943383210219094</v>
      </c>
      <c r="E269" s="2">
        <f>IFERROR(MDURATION($A269,参数!E$5,参数!E$3,到期收益率!E269,1,0),"")</f>
        <v>0.17649396327318054</v>
      </c>
      <c r="F269" s="2">
        <f>IFERROR(MDURATION($A269,参数!F$5,参数!F$3,到期收益率!F269,1,0),"")</f>
        <v>0.23139313113982243</v>
      </c>
    </row>
    <row r="270" spans="1:6" x14ac:dyDescent="0.15">
      <c r="A270" s="1">
        <v>42682</v>
      </c>
      <c r="B270" s="2">
        <f>IFERROR(MDURATION($A270,参数!B$5,参数!B$3,到期收益率!B270,1,0),"")</f>
        <v>1.0777347422118668</v>
      </c>
      <c r="C270" s="2">
        <f>IFERROR(MDURATION($A270,参数!C$5,参数!C$3,到期收益率!C270,1,0),"")</f>
        <v>2.2294810993215957</v>
      </c>
      <c r="D270" s="2">
        <f>IFERROR(MDURATION($A270,参数!D$5,参数!D$3,到期收益率!D270,1,0),"")</f>
        <v>0.86666252694517887</v>
      </c>
      <c r="E270" s="2">
        <f>IFERROR(MDURATION($A270,参数!E$5,参数!E$3,到期收益率!E270,1,0),"")</f>
        <v>0.1738943390727706</v>
      </c>
      <c r="F270" s="2">
        <f>IFERROR(MDURATION($A270,参数!F$5,参数!F$3,到期收益率!F270,1,0),"")</f>
        <v>0.22852698098915666</v>
      </c>
    </row>
    <row r="271" spans="1:6" x14ac:dyDescent="0.15">
      <c r="A271" s="1">
        <v>42683</v>
      </c>
      <c r="B271" s="2">
        <f>IFERROR(MDURATION($A271,参数!B$5,参数!B$3,到期收益率!B271,1,0),"")</f>
        <v>1.0750465251665147</v>
      </c>
      <c r="C271" s="2">
        <f>IFERROR(MDURATION($A271,参数!C$5,参数!C$3,到期收益率!C271,1,0),"")</f>
        <v>2.2247432496126893</v>
      </c>
      <c r="D271" s="2">
        <f>IFERROR(MDURATION($A271,参数!D$5,参数!D$3,到期收益率!D271,1,0),"")</f>
        <v>0.86389128319501851</v>
      </c>
      <c r="E271" s="2">
        <f>IFERROR(MDURATION($A271,参数!E$5,参数!E$3,到期收益率!E271,1,0),"")</f>
        <v>0.17111814811028347</v>
      </c>
      <c r="F271" s="2">
        <f>IFERROR(MDURATION($A271,参数!F$5,参数!F$3,到期收益率!F271,1,0),"")</f>
        <v>0.22592550977360931</v>
      </c>
    </row>
    <row r="272" spans="1:6" x14ac:dyDescent="0.15">
      <c r="A272" s="1">
        <v>42684</v>
      </c>
      <c r="B272" s="2">
        <f>IFERROR(MDURATION($A272,参数!B$5,参数!B$3,到期收益率!B272,1,0),"")</f>
        <v>1.074880134398442</v>
      </c>
      <c r="C272" s="2">
        <f>IFERROR(MDURATION($A272,参数!C$5,参数!C$3,到期收益率!C272,1,0),"")</f>
        <v>2.2262630319876737</v>
      </c>
      <c r="D272" s="2">
        <f>IFERROR(MDURATION($A272,参数!D$5,参数!D$3,到期收益率!D272,1,0),"")</f>
        <v>0.86205027014801872</v>
      </c>
      <c r="E272" s="2">
        <f>IFERROR(MDURATION($A272,参数!E$5,参数!E$3,到期收益率!E272,1,0),"")</f>
        <v>0.168430370912178</v>
      </c>
      <c r="F272" s="2">
        <f>IFERROR(MDURATION($A272,参数!F$5,参数!F$3,到期收益率!F272,1,0),"")</f>
        <v>0.2231479098576899</v>
      </c>
    </row>
    <row r="273" spans="1:6" x14ac:dyDescent="0.15">
      <c r="A273" s="1">
        <v>42685</v>
      </c>
      <c r="B273" s="2">
        <f>IFERROR(MDURATION($A273,参数!B$5,参数!B$3,到期收益率!B273,1,0),"")</f>
        <v>1.0721915984959423</v>
      </c>
      <c r="C273" s="2">
        <f>IFERROR(MDURATION($A273,参数!C$5,参数!C$3,到期收益率!C273,1,0),"")</f>
        <v>2.2237162766951428</v>
      </c>
      <c r="D273" s="2">
        <f>IFERROR(MDURATION($A273,参数!D$5,参数!D$3,到期收益率!D273,1,0),"")</f>
        <v>0.86011589069011674</v>
      </c>
      <c r="E273" s="2">
        <f>IFERROR(MDURATION($A273,参数!E$5,参数!E$3,到期收益率!E273,1,0),"")</f>
        <v>0.16591891391388564</v>
      </c>
      <c r="F273" s="2">
        <f>IFERROR(MDURATION($A273,参数!F$5,参数!F$3,到期收益率!F273,1,0),"")</f>
        <v>0.22072248606658576</v>
      </c>
    </row>
    <row r="274" spans="1:6" x14ac:dyDescent="0.15">
      <c r="A274" s="1">
        <v>42688</v>
      </c>
      <c r="B274" s="2">
        <f>IFERROR(MDURATION($A274,参数!B$5,参数!B$3,到期收益率!B274,1,0),"")</f>
        <v>1.063099087099598</v>
      </c>
      <c r="C274" s="2">
        <f>IFERROR(MDURATION($A274,参数!C$5,参数!C$3,到期收益率!C274,1,0),"")</f>
        <v>2.2104291075336002</v>
      </c>
      <c r="D274" s="2">
        <f>IFERROR(MDURATION($A274,参数!D$5,参数!D$3,到期收益率!D274,1,0),"")</f>
        <v>0.85087228131089054</v>
      </c>
      <c r="E274" s="2">
        <f>IFERROR(MDURATION($A274,参数!E$5,参数!E$3,到期收益率!E274,1,0),"")</f>
        <v>0.15732928127235649</v>
      </c>
      <c r="F274" s="2">
        <f>IFERROR(MDURATION($A274,参数!F$5,参数!F$3,到期收益率!F274,1,0),"")</f>
        <v>0.2127419843116819</v>
      </c>
    </row>
    <row r="275" spans="1:6" x14ac:dyDescent="0.15">
      <c r="A275" s="1">
        <v>42689</v>
      </c>
      <c r="B275" s="2">
        <f>IFERROR(MDURATION($A275,参数!B$5,参数!B$3,到期收益率!B275,1,0),"")</f>
        <v>1.0585434369430127</v>
      </c>
      <c r="C275" s="2">
        <f>IFERROR(MDURATION($A275,参数!C$5,参数!C$3,到期收益率!C275,1,0),"")</f>
        <v>2.201434882125318</v>
      </c>
      <c r="D275" s="2">
        <f>IFERROR(MDURATION($A275,参数!D$5,参数!D$3,到期收益率!D275,1,0),"")</f>
        <v>0.84726520832634622</v>
      </c>
      <c r="E275" s="2">
        <f>IFERROR(MDURATION($A275,参数!E$5,参数!E$3,到期收益率!E275,1,0),"")</f>
        <v>0.15446733099948243</v>
      </c>
      <c r="F275" s="2">
        <f>IFERROR(MDURATION($A275,参数!F$5,参数!F$3,到期收益率!F275,1,0),"")</f>
        <v>0.20943888088492721</v>
      </c>
    </row>
    <row r="276" spans="1:6" x14ac:dyDescent="0.15">
      <c r="A276" s="1">
        <v>42690</v>
      </c>
      <c r="B276" s="2">
        <f>IFERROR(MDURATION($A276,参数!B$5,参数!B$3,到期收益率!B276,1,0),"")</f>
        <v>1.0549214483336333</v>
      </c>
      <c r="C276" s="2">
        <f>IFERROR(MDURATION($A276,参数!C$5,参数!C$3,到期收益率!C276,1,0),"")</f>
        <v>2.1991961948942933</v>
      </c>
      <c r="D276" s="2">
        <f>IFERROR(MDURATION($A276,参数!D$5,参数!D$3,到期收益率!D276,1,0),"")</f>
        <v>0.84477301072945532</v>
      </c>
      <c r="E276" s="2">
        <f>IFERROR(MDURATION($A276,参数!E$5,参数!E$3,到期收益率!E276,1,0),"")</f>
        <v>0.15195561535865085</v>
      </c>
      <c r="F276" s="2">
        <f>IFERROR(MDURATION($A276,参数!F$5,参数!F$3,到期收益率!F276,1,0),"")</f>
        <v>0.20683768543171008</v>
      </c>
    </row>
    <row r="277" spans="1:6" x14ac:dyDescent="0.15">
      <c r="A277" s="1">
        <v>42691</v>
      </c>
      <c r="B277" s="2">
        <f>IFERROR(MDURATION($A277,参数!B$5,参数!B$3,到期收益率!B277,1,0),"")</f>
        <v>1.0501788229529343</v>
      </c>
      <c r="C277" s="2">
        <f>IFERROR(MDURATION($A277,参数!C$5,参数!C$3,到期收益率!C277,1,0),"")</f>
        <v>2.194122644447364</v>
      </c>
      <c r="D277" s="2">
        <f>IFERROR(MDURATION($A277,参数!D$5,参数!D$3,到期收益率!D277,1,0),"")</f>
        <v>0.84135239556083574</v>
      </c>
      <c r="E277" s="2">
        <f>IFERROR(MDURATION($A277,参数!E$5,参数!E$3,到期收益率!E277,1,0),"")</f>
        <v>0.14909432088150415</v>
      </c>
      <c r="F277" s="2">
        <f>IFERROR(MDURATION($A277,参数!F$5,参数!F$3,到期收益率!F277,1,0),"")</f>
        <v>0.20388677101246538</v>
      </c>
    </row>
    <row r="278" spans="1:6" x14ac:dyDescent="0.15">
      <c r="A278" s="1">
        <v>42692</v>
      </c>
      <c r="B278" s="2">
        <f>IFERROR(MDURATION($A278,参数!B$5,参数!B$3,到期收益率!B278,1,0),"")</f>
        <v>1.0475842730033984</v>
      </c>
      <c r="C278" s="2">
        <f>IFERROR(MDURATION($A278,参数!C$5,参数!C$3,到期收益率!C278,1,0),"")</f>
        <v>2.1909372335577837</v>
      </c>
      <c r="D278" s="2">
        <f>IFERROR(MDURATION($A278,参数!D$5,参数!D$3,到期收益率!D278,1,0),"")</f>
        <v>0.83839625869153267</v>
      </c>
      <c r="E278" s="2">
        <f>IFERROR(MDURATION($A278,参数!E$5,参数!E$3,到期收益率!E278,1,0),"")</f>
        <v>0.14684451704508472</v>
      </c>
      <c r="F278" s="2">
        <f>IFERROR(MDURATION($A278,参数!F$5,参数!F$3,到期收益率!F278,1,0),"")</f>
        <v>0.20146043332366562</v>
      </c>
    </row>
    <row r="279" spans="1:6" x14ac:dyDescent="0.15">
      <c r="A279" s="1">
        <v>42695</v>
      </c>
      <c r="B279" s="2">
        <f>IFERROR(MDURATION($A279,参数!B$5,参数!B$3,到期收益率!B279,1,0),"")</f>
        <v>1.0383999989055277</v>
      </c>
      <c r="C279" s="2">
        <f>IFERROR(MDURATION($A279,参数!C$5,参数!C$3,到期收益率!C279,1,0),"")</f>
        <v>2.1788470162924822</v>
      </c>
      <c r="D279" s="2">
        <f>IFERROR(MDURATION($A279,参数!D$5,参数!D$3,到期收益率!D279,1,0),"")</f>
        <v>0.8298998036577343</v>
      </c>
      <c r="E279" s="2">
        <f>IFERROR(MDURATION($A279,参数!E$5,参数!E$3,到期收益率!E279,1,0),"")</f>
        <v>0.1388721679513843</v>
      </c>
      <c r="F279" s="2">
        <f>IFERROR(MDURATION($A279,参数!F$5,参数!F$3,到期收益率!F279,1,0),"")</f>
        <v>0.19313421456546942</v>
      </c>
    </row>
    <row r="280" spans="1:6" x14ac:dyDescent="0.15">
      <c r="A280" s="1">
        <v>42696</v>
      </c>
      <c r="B280" s="2">
        <f>IFERROR(MDURATION($A280,参数!B$5,参数!B$3,到期收益率!B280,1,0),"")</f>
        <v>1.0335645205344821</v>
      </c>
      <c r="C280" s="2">
        <f>IFERROR(MDURATION($A280,参数!C$5,参数!C$3,到期收益率!C280,1,0),"")</f>
        <v>2.1697982098871966</v>
      </c>
      <c r="D280" s="2">
        <f>IFERROR(MDURATION($A280,参数!D$5,参数!D$3,到期收益率!D280,1,0),"")</f>
        <v>0.82583210340619506</v>
      </c>
      <c r="E280" s="2">
        <f>IFERROR(MDURATION($A280,参数!E$5,参数!E$3,到期收益率!E280,1,0),"")</f>
        <v>0.13618589456523772</v>
      </c>
      <c r="F280" s="2">
        <f>IFERROR(MDURATION($A280,参数!F$5,参数!F$3,到期收益率!F280,1,0),"")</f>
        <v>0.19035948155041604</v>
      </c>
    </row>
    <row r="281" spans="1:6" x14ac:dyDescent="0.15">
      <c r="A281" s="1">
        <v>42697</v>
      </c>
      <c r="B281" s="2">
        <f>IFERROR(MDURATION($A281,参数!B$5,参数!B$3,到期收益率!B281,1,0),"")</f>
        <v>1.0322774350377959</v>
      </c>
      <c r="C281" s="2">
        <f>IFERROR(MDURATION($A281,参数!C$5,参数!C$3,到期收益率!C281,1,0),"")</f>
        <v>2.169455596450649</v>
      </c>
      <c r="D281" s="2">
        <f>IFERROR(MDURATION($A281,参数!D$5,参数!D$3,到期收益率!D281,1,0),"")</f>
        <v>0.82435959224546551</v>
      </c>
      <c r="E281" s="2">
        <f>IFERROR(MDURATION($A281,参数!E$5,参数!E$3,到期收益率!E281,1,0),"")</f>
        <v>0.13367371755237054</v>
      </c>
      <c r="F281" s="2">
        <f>IFERROR(MDURATION($A281,参数!F$5,参数!F$3,到期收益率!F281,1,0),"")</f>
        <v>0.18784560327490341</v>
      </c>
    </row>
    <row r="282" spans="1:6" x14ac:dyDescent="0.15">
      <c r="A282" s="1">
        <v>42698</v>
      </c>
      <c r="B282" s="2">
        <f>IFERROR(MDURATION($A282,参数!B$5,参数!B$3,到期收益率!B282,1,0),"")</f>
        <v>1.029402942673592</v>
      </c>
      <c r="C282" s="2">
        <f>IFERROR(MDURATION($A282,参数!C$5,参数!C$3,到期收益率!C282,1,0),"")</f>
        <v>2.1643579969923294</v>
      </c>
      <c r="D282" s="2">
        <f>IFERROR(MDURATION($A282,参数!D$5,参数!D$3,到期收益率!D282,1,0),"")</f>
        <v>0.8217748710855497</v>
      </c>
      <c r="E282" s="2">
        <f>IFERROR(MDURATION($A282,参数!E$5,参数!E$3,到期收益率!E282,1,0),"")</f>
        <v>0.13142265194242092</v>
      </c>
      <c r="F282" s="2">
        <f>IFERROR(MDURATION($A282,参数!F$5,参数!F$3,到期收益率!F282,1,0),"")</f>
        <v>0.18646345586571875</v>
      </c>
    </row>
    <row r="283" spans="1:6" x14ac:dyDescent="0.15">
      <c r="A283" s="1">
        <v>42699</v>
      </c>
      <c r="B283" s="2">
        <f>IFERROR(MDURATION($A283,参数!B$5,参数!B$3,到期收益率!B283,1,0),"")</f>
        <v>1.0274617865514324</v>
      </c>
      <c r="C283" s="2">
        <f>IFERROR(MDURATION($A283,参数!C$5,参数!C$3,到期收益率!C283,1,0),"")</f>
        <v>2.1637003400029355</v>
      </c>
      <c r="D283" s="2">
        <f>IFERROR(MDURATION($A283,参数!D$5,参数!D$3,到期收益率!D283,1,0),"")</f>
        <v>0.81965319038433393</v>
      </c>
      <c r="E283" s="2">
        <f>IFERROR(MDURATION($A283,参数!E$5,参数!E$3,到期收益率!E283,1,0),"")</f>
        <v>0.12891025308672316</v>
      </c>
      <c r="F283" s="2">
        <f>IFERROR(MDURATION($A283,参数!F$5,参数!F$3,到期收益率!F283,1,0),"")</f>
        <v>0.1839490667031978</v>
      </c>
    </row>
    <row r="284" spans="1:6" x14ac:dyDescent="0.15">
      <c r="A284" s="1">
        <v>42702</v>
      </c>
      <c r="B284" s="2">
        <f>IFERROR(MDURATION($A284,参数!B$5,参数!B$3,到期收益率!B284,1,0),"")</f>
        <v>1.0199577156776138</v>
      </c>
      <c r="C284" s="2">
        <f>IFERROR(MDURATION($A284,参数!C$5,参数!C$3,到期收益率!C284,1,0),"")</f>
        <v>2.1574473782876198</v>
      </c>
      <c r="D284" s="2">
        <f>IFERROR(MDURATION($A284,参数!D$5,参数!D$3,到期收益率!D284,1,0),"")</f>
        <v>0.8119909004049517</v>
      </c>
      <c r="E284" s="2">
        <f>IFERROR(MDURATION($A284,参数!E$5,参数!E$3,到期收益率!E284,1,0),"")</f>
        <v>0.12128546371554051</v>
      </c>
      <c r="F284" s="2">
        <f>IFERROR(MDURATION($A284,参数!F$5,参数!F$3,到期收益率!F284,1,0),"")</f>
        <v>0.17492812117600068</v>
      </c>
    </row>
    <row r="285" spans="1:6" x14ac:dyDescent="0.15">
      <c r="A285" s="1">
        <v>42703</v>
      </c>
      <c r="B285" s="2">
        <f>IFERROR(MDURATION($A285,参数!B$5,参数!B$3,到期收益率!B285,1,0),"")</f>
        <v>1.016150384136641</v>
      </c>
      <c r="C285" s="2">
        <f>IFERROR(MDURATION($A285,参数!C$5,参数!C$3,到期收益率!C285,1,0),"")</f>
        <v>2.1518660983264017</v>
      </c>
      <c r="D285" s="2">
        <f>IFERROR(MDURATION($A285,参数!D$5,参数!D$3,到期收益率!D285,1,0),"")</f>
        <v>0.80903580849124312</v>
      </c>
      <c r="E285" s="2">
        <f>IFERROR(MDURATION($A285,参数!E$5,参数!E$3,到期收益率!E285,1,0),"")</f>
        <v>0.11833831658682835</v>
      </c>
      <c r="F285" s="2">
        <f>IFERROR(MDURATION($A285,参数!F$5,参数!F$3,到期收益率!F285,1,0),"")</f>
        <v>0.17284706727645396</v>
      </c>
    </row>
    <row r="286" spans="1:6" x14ac:dyDescent="0.15">
      <c r="A286" s="1">
        <v>42704</v>
      </c>
      <c r="B286" s="2">
        <f>IFERROR(MDURATION($A286,参数!B$5,参数!B$3,到期收益率!B286,1,0),"")</f>
        <v>1.0126230035303503</v>
      </c>
      <c r="C286" s="2">
        <f>IFERROR(MDURATION($A286,参数!C$5,参数!C$3,到期收益率!C286,1,0),"")</f>
        <v>2.1480306148412578</v>
      </c>
      <c r="D286" s="2">
        <f>IFERROR(MDURATION($A286,参数!D$5,参数!D$3,到期收益率!D286,1,0),"")</f>
        <v>0.80589594784662189</v>
      </c>
      <c r="E286" s="2">
        <f>IFERROR(MDURATION($A286,参数!E$5,参数!E$3,到期收益率!E286,1,0),"")</f>
        <v>0.11530625153677261</v>
      </c>
      <c r="F286" s="2">
        <f>IFERROR(MDURATION($A286,参数!F$5,参数!F$3,到期收益率!F286,1,0),"")</f>
        <v>0.17015912513664702</v>
      </c>
    </row>
    <row r="287" spans="1:6" x14ac:dyDescent="0.15">
      <c r="A287" s="1">
        <v>42705</v>
      </c>
      <c r="B287" s="2">
        <f>IFERROR(MDURATION($A287,参数!B$5,参数!B$3,到期收益率!B287,1,0),"")</f>
        <v>1.0099352037040963</v>
      </c>
      <c r="C287" s="2">
        <f>IFERROR(MDURATION($A287,参数!C$5,参数!C$3,到期收益率!C287,1,0),"")</f>
        <v>2.1462640193455362</v>
      </c>
      <c r="D287" s="2">
        <f>IFERROR(MDURATION($A287,参数!D$5,参数!D$3,到期收益率!D287,1,0),"")</f>
        <v>0.8033111091917946</v>
      </c>
      <c r="E287" s="2">
        <f>IFERROR(MDURATION($A287,参数!E$5,参数!E$3,到期收益率!E287,1,0),"")</f>
        <v>0.11296636762041995</v>
      </c>
      <c r="F287" s="2">
        <f>IFERROR(MDURATION($A287,参数!F$5,参数!F$3,到期收益率!F287,1,0),"")</f>
        <v>0.16738482281599298</v>
      </c>
    </row>
    <row r="288" spans="1:6" x14ac:dyDescent="0.15">
      <c r="A288" s="1">
        <v>42706</v>
      </c>
      <c r="B288" s="2">
        <f>IFERROR(MDURATION($A288,参数!B$5,参数!B$3,到期收益率!B288,1,0),"")</f>
        <v>1.0069676061904935</v>
      </c>
      <c r="C288" s="2">
        <f>IFERROR(MDURATION($A288,参数!C$5,参数!C$3,到期收益率!C288,1,0),"")</f>
        <v>2.1438607527328415</v>
      </c>
      <c r="D288" s="2">
        <f>IFERROR(MDURATION($A288,参数!D$5,参数!D$3,到期收益率!D288,1,0),"")</f>
        <v>0.80091109223537604</v>
      </c>
      <c r="E288" s="2">
        <f>IFERROR(MDURATION($A288,参数!E$5,参数!E$3,到期收益率!E288,1,0),"")</f>
        <v>0.11071310730223002</v>
      </c>
      <c r="F288" s="2">
        <f>IFERROR(MDURATION($A288,参数!F$5,参数!F$3,到期收益率!F288,1,0),"")</f>
        <v>0.1652163719240311</v>
      </c>
    </row>
    <row r="289" spans="1:6" x14ac:dyDescent="0.15">
      <c r="A289" s="1">
        <v>42709</v>
      </c>
      <c r="B289" s="2">
        <f>IFERROR(MDURATION($A289,参数!B$5,参数!B$3,到期收益率!B289,1,0),"")</f>
        <v>0.99899739697740808</v>
      </c>
      <c r="C289" s="2">
        <f>IFERROR(MDURATION($A289,参数!C$5,参数!C$3,到期收益率!C289,1,0),"")</f>
        <v>2.1361726315450738</v>
      </c>
      <c r="D289" s="2">
        <f>IFERROR(MDURATION($A289,参数!D$5,参数!D$3,到期收益率!D289,1,0),"")</f>
        <v>0.79287908748395042</v>
      </c>
      <c r="E289" s="2">
        <f>IFERROR(MDURATION($A289,参数!E$5,参数!E$3,到期收益率!E289,1,0),"")</f>
        <v>0.103260298231468</v>
      </c>
      <c r="F289" s="2">
        <f>IFERROR(MDURATION($A289,参数!F$5,参数!F$3,到期收益率!F289,1,0),"")</f>
        <v>0.15767145930909013</v>
      </c>
    </row>
    <row r="290" spans="1:6" x14ac:dyDescent="0.15">
      <c r="A290" s="1">
        <v>42710</v>
      </c>
      <c r="B290" s="2">
        <f>IFERROR(MDURATION($A290,参数!B$5,参数!B$3,到期收益率!B290,1,0),"")</f>
        <v>0.99556382089576623</v>
      </c>
      <c r="C290" s="2">
        <f>IFERROR(MDURATION($A290,参数!C$5,参数!C$3,到期收益率!C290,1,0),"")</f>
        <v>2.1334500195631625</v>
      </c>
      <c r="D290" s="2">
        <f>IFERROR(MDURATION($A290,参数!D$5,参数!D$3,到期收益率!D290,1,0),"")</f>
        <v>0.78946328107083497</v>
      </c>
      <c r="E290" s="2">
        <f>IFERROR(MDURATION($A290,参数!E$5,参数!E$3,到期收益率!E290,1,0),"")</f>
        <v>0.10040104799923659</v>
      </c>
      <c r="F290" s="2">
        <f>IFERROR(MDURATION($A290,参数!F$5,参数!F$3,到期收益率!F290,1,0),"")</f>
        <v>0.15463799532092304</v>
      </c>
    </row>
    <row r="291" spans="1:6" x14ac:dyDescent="0.15">
      <c r="A291" s="1">
        <v>42711</v>
      </c>
      <c r="B291" s="2">
        <f>IFERROR(MDURATION($A291,参数!B$5,参数!B$3,到期收益率!B291,1,0),"")</f>
        <v>0.99222358287907308</v>
      </c>
      <c r="C291" s="2">
        <f>IFERROR(MDURATION($A291,参数!C$5,参数!C$3,到期收益率!C291,1,0),"")</f>
        <v>2.1300878582126344</v>
      </c>
      <c r="D291" s="2">
        <f>IFERROR(MDURATION($A291,参数!D$5,参数!D$3,到期收益率!D291,1,0),"")</f>
        <v>0.7839262963739233</v>
      </c>
      <c r="E291" s="2">
        <f>IFERROR(MDURATION($A291,参数!E$5,参数!E$3,到期收益率!E291,1,0),"")</f>
        <v>9.7199337275438544E-2</v>
      </c>
      <c r="F291" s="2">
        <f>IFERROR(MDURATION($A291,参数!F$5,参数!F$3,到期收益率!F291,1,0),"")</f>
        <v>0.15100541654300462</v>
      </c>
    </row>
    <row r="292" spans="1:6" x14ac:dyDescent="0.15">
      <c r="A292" s="1">
        <v>42712</v>
      </c>
      <c r="B292" s="2">
        <f>IFERROR(MDURATION($A292,参数!B$5,参数!B$3,到期收益率!B292,1,0),"")</f>
        <v>0.98925627113922698</v>
      </c>
      <c r="C292" s="2">
        <f>IFERROR(MDURATION($A292,参数!C$5,参数!C$3,到期收益率!C292,1,0),"")</f>
        <v>2.1270443971504047</v>
      </c>
      <c r="D292" s="2">
        <f>IFERROR(MDURATION($A292,参数!D$5,参数!D$3,到期收益率!D292,1,0),"")</f>
        <v>0.78161898324748769</v>
      </c>
      <c r="E292" s="2">
        <f>IFERROR(MDURATION($A292,参数!E$5,参数!E$3,到期收益率!E292,1,0),"")</f>
        <v>9.4600424607154468E-2</v>
      </c>
      <c r="F292" s="2">
        <f>IFERROR(MDURATION($A292,参数!F$5,参数!F$3,到期收益率!F292,1,0),"")</f>
        <v>0.1484907359871572</v>
      </c>
    </row>
    <row r="293" spans="1:6" x14ac:dyDescent="0.15">
      <c r="A293" s="1">
        <v>42713</v>
      </c>
      <c r="B293" s="2">
        <f>IFERROR(MDURATION($A293,参数!B$5,参数!B$3,到期收益率!B293,1,0),"")</f>
        <v>0.98694136111172481</v>
      </c>
      <c r="C293" s="2">
        <f>IFERROR(MDURATION($A293,参数!C$5,参数!C$3,到期收益率!C293,1,0),"")</f>
        <v>2.1259203615884963</v>
      </c>
      <c r="D293" s="2">
        <f>IFERROR(MDURATION($A293,参数!D$5,参数!D$3,到期收益率!D293,1,0),"")</f>
        <v>0.77968025588793211</v>
      </c>
      <c r="E293" s="2">
        <f>IFERROR(MDURATION($A293,参数!E$5,参数!E$3,到期收益率!E293,1,0),"")</f>
        <v>9.2087137373383296E-2</v>
      </c>
      <c r="F293" s="2">
        <f>IFERROR(MDURATION($A293,参数!F$5,参数!F$3,到期收益率!F293,1,0),"")</f>
        <v>0.14640449096505589</v>
      </c>
    </row>
    <row r="294" spans="1:6" x14ac:dyDescent="0.15">
      <c r="A294" s="1">
        <v>42716</v>
      </c>
      <c r="B294" s="2">
        <f>IFERROR(MDURATION($A294,参数!B$5,参数!B$3,到期收益率!B294,1,0),"")</f>
        <v>0.97608314814598041</v>
      </c>
      <c r="C294" s="2">
        <f>IFERROR(MDURATION($A294,参数!C$5,参数!C$3,到期收益率!C294,1,0),"")</f>
        <v>2.1103704085591781</v>
      </c>
      <c r="D294" s="2">
        <f>IFERROR(MDURATION($A294,参数!D$5,参数!D$3,到期收益率!D294,1,0),"")</f>
        <v>0.76990134579365632</v>
      </c>
      <c r="E294" s="2">
        <f>IFERROR(MDURATION($A294,参数!E$5,参数!E$3,到期收益率!E294,1,0),"")</f>
        <v>8.4035182937525391E-2</v>
      </c>
      <c r="F294" s="2">
        <f>IFERROR(MDURATION($A294,参数!F$5,参数!F$3,到期收益率!F294,1,0),"")</f>
        <v>0.13851641197723116</v>
      </c>
    </row>
    <row r="295" spans="1:6" x14ac:dyDescent="0.15">
      <c r="A295" s="1">
        <v>42717</v>
      </c>
      <c r="B295" s="2">
        <f>IFERROR(MDURATION($A295,参数!B$5,参数!B$3,到期收益率!B295,1,0),"")</f>
        <v>0.97553832815967589</v>
      </c>
      <c r="C295" s="2">
        <f>IFERROR(MDURATION($A295,参数!C$5,参数!C$3,到期收益率!C295,1,0),"")</f>
        <v>2.1082840757156127</v>
      </c>
      <c r="D295" s="2">
        <f>IFERROR(MDURATION($A295,参数!D$5,参数!D$3,到期收益率!D295,1,0),"")</f>
        <v>0.76823815079053182</v>
      </c>
      <c r="E295" s="2">
        <f>IFERROR(MDURATION($A295,参数!E$5,参数!E$3,到期收益率!E295,1,0),"")</f>
        <v>8.2118262651456206E-2</v>
      </c>
      <c r="F295" s="2">
        <f>IFERROR(MDURATION($A295,参数!F$5,参数!F$3,到期收益率!F295,1,0),"")</f>
        <v>0.1365146658231032</v>
      </c>
    </row>
    <row r="296" spans="1:6" x14ac:dyDescent="0.15">
      <c r="A296" s="1">
        <v>42718</v>
      </c>
      <c r="B296" s="2">
        <f>IFERROR(MDURATION($A296,参数!B$5,参数!B$3,到期收益率!B296,1,0),"")</f>
        <v>0.97592330688693185</v>
      </c>
      <c r="C296" s="2">
        <f>IFERROR(MDURATION($A296,参数!C$5,参数!C$3,到期收益率!C296,1,0),"")</f>
        <v>2.1100531990618303</v>
      </c>
      <c r="D296" s="2">
        <f>IFERROR(MDURATION($A296,参数!D$5,参数!D$3,到期收益率!D296,1,0),"")</f>
        <v>0.76795553209164524</v>
      </c>
      <c r="E296" s="2">
        <f>IFERROR(MDURATION($A296,参数!E$5,参数!E$3,到期收益率!E296,1,0),"")</f>
        <v>7.9518905919366237E-2</v>
      </c>
      <c r="F296" s="2">
        <f>IFERROR(MDURATION($A296,参数!F$5,参数!F$3,到期收益率!F296,1,0),"")</f>
        <v>0.13391332138833234</v>
      </c>
    </row>
    <row r="297" spans="1:6" x14ac:dyDescent="0.15">
      <c r="A297" s="1">
        <v>42719</v>
      </c>
      <c r="B297" s="2">
        <f>IFERROR(MDURATION($A297,参数!B$5,参数!B$3,到期收益率!B297,1,0),"")</f>
        <v>0.96876601753911395</v>
      </c>
      <c r="C297" s="2">
        <f>IFERROR(MDURATION($A297,参数!C$5,参数!C$3,到期收益率!C297,1,0),"")</f>
        <v>2.1002521881399634</v>
      </c>
      <c r="D297" s="2">
        <f>IFERROR(MDURATION($A297,参数!D$5,参数!D$3,到期收益率!D297,1,0),"")</f>
        <v>0.76279401895459609</v>
      </c>
      <c r="E297" s="2">
        <f>IFERROR(MDURATION($A297,参数!E$5,参数!E$3,到期收益率!E297,1,0),"")</f>
        <v>7.6156118310355167E-2</v>
      </c>
      <c r="F297" s="2">
        <f>IFERROR(MDURATION($A297,参数!F$5,参数!F$3,到期收益率!F297,1,0),"")</f>
        <v>0.13028892988142246</v>
      </c>
    </row>
    <row r="298" spans="1:6" x14ac:dyDescent="0.15">
      <c r="A298" s="1">
        <v>42720</v>
      </c>
      <c r="B298" s="2">
        <f>IFERROR(MDURATION($A298,参数!B$5,参数!B$3,到期收益率!B298,1,0),"")</f>
        <v>0.96896465446966584</v>
      </c>
      <c r="C298" s="2">
        <f>IFERROR(MDURATION($A298,参数!C$5,参数!C$3,到期收益率!C298,1,0),"")</f>
        <v>2.1025099161858676</v>
      </c>
      <c r="D298" s="2">
        <f>IFERROR(MDURATION($A298,参数!D$5,参数!D$3,到期收益率!D298,1,0),"")</f>
        <v>0.76112982520324468</v>
      </c>
      <c r="E298" s="2">
        <f>IFERROR(MDURATION($A298,参数!E$5,参数!E$3,到期收益率!E298,1,0),"")</f>
        <v>7.3980802024299255E-2</v>
      </c>
      <c r="F298" s="2">
        <f>IFERROR(MDURATION($A298,参数!F$5,参数!F$3,到期收益率!F298,1,0),"")</f>
        <v>0.12794365664821325</v>
      </c>
    </row>
    <row r="299" spans="1:6" x14ac:dyDescent="0.15">
      <c r="A299" s="1">
        <v>42723</v>
      </c>
      <c r="B299" s="2">
        <f>IFERROR(MDURATION($A299,参数!B$5,参数!B$3,到期收益率!B299,1,0),"")</f>
        <v>0.96043543011028376</v>
      </c>
      <c r="C299" s="2">
        <f>IFERROR(MDURATION($A299,参数!C$5,参数!C$3,到期收益率!C299,1,0),"")</f>
        <v>2.0904550955846979</v>
      </c>
      <c r="D299" s="2">
        <f>IFERROR(MDURATION($A299,参数!D$5,参数!D$3,到期收益率!D299,1,0),"")</f>
        <v>0.75346867243313853</v>
      </c>
      <c r="E299" s="2">
        <f>IFERROR(MDURATION($A299,参数!E$5,参数!E$3,到期收益率!E299,1,0),"")</f>
        <v>6.5432231440973626E-2</v>
      </c>
      <c r="F299" s="2">
        <f>IFERROR(MDURATION($A299,参数!F$5,参数!F$3,到期收益率!F299,1,0),"")</f>
        <v>0.11913050657737603</v>
      </c>
    </row>
    <row r="300" spans="1:6" x14ac:dyDescent="0.15">
      <c r="A300" s="1">
        <v>42724</v>
      </c>
      <c r="B300" s="2">
        <f>IFERROR(MDURATION($A300,参数!B$5,参数!B$3,到期收益率!B300,1,0),"")</f>
        <v>0.95560731480121497</v>
      </c>
      <c r="C300" s="2">
        <f>IFERROR(MDURATION($A300,参数!C$5,参数!C$3,到期收益率!C300,1,0),"")</f>
        <v>2.0823944576477604</v>
      </c>
      <c r="D300" s="2">
        <f>IFERROR(MDURATION($A300,参数!D$5,参数!D$3,到期收益率!D300,1,0),"")</f>
        <v>0.74968994148494661</v>
      </c>
      <c r="E300" s="2">
        <f>IFERROR(MDURATION($A300,参数!E$5,参数!E$3,到期收益率!E300,1,0),"")</f>
        <v>6.2670335345122827E-2</v>
      </c>
      <c r="F300" s="2">
        <f>IFERROR(MDURATION($A300,参数!F$5,参数!F$3,到期收益率!F300,1,0),"")</f>
        <v>0.11611297563934367</v>
      </c>
    </row>
    <row r="301" spans="1:6" x14ac:dyDescent="0.15">
      <c r="A301" s="1">
        <v>42725</v>
      </c>
      <c r="B301" s="2">
        <f>IFERROR(MDURATION($A301,参数!B$5,参数!B$3,到期收益率!B301,1,0),"")</f>
        <v>0.95459435403901316</v>
      </c>
      <c r="C301" s="2">
        <f>IFERROR(MDURATION($A301,参数!C$5,参数!C$3,到期收益率!C301,1,0),"")</f>
        <v>2.084668434340212</v>
      </c>
      <c r="D301" s="2">
        <f>IFERROR(MDURATION($A301,参数!D$5,参数!D$3,到期收益率!D301,1,0),"")</f>
        <v>0.74931028646099029</v>
      </c>
      <c r="E301" s="2">
        <f>IFERROR(MDURATION($A301,参数!E$5,参数!E$3,到期收益率!E301,1,0),"")</f>
        <v>6.1241391837572802E-2</v>
      </c>
      <c r="F301" s="2">
        <f>IFERROR(MDURATION($A301,参数!F$5,参数!F$3,到期收益率!F301,1,0),"")</f>
        <v>0.11519599123715919</v>
      </c>
    </row>
    <row r="302" spans="1:6" x14ac:dyDescent="0.15">
      <c r="A302" s="1">
        <v>42726</v>
      </c>
      <c r="B302" s="2">
        <f>IFERROR(MDURATION($A302,参数!B$5,参数!B$3,到期收益率!B302,1,0),"")</f>
        <v>0.95553343005257008</v>
      </c>
      <c r="C302" s="2">
        <f>IFERROR(MDURATION($A302,参数!C$5,参数!C$3,到期收益率!C302,1,0),"")</f>
        <v>2.0864585017668169</v>
      </c>
      <c r="D302" s="2">
        <f>IFERROR(MDURATION($A302,参数!D$5,参数!D$3,到期收益率!D302,1,0),"")</f>
        <v>0.74874665745135216</v>
      </c>
      <c r="E302" s="2">
        <f>IFERROR(MDURATION($A302,参数!E$5,参数!E$3,到期收益率!E302,1,0),"")</f>
        <v>5.8894985419967273E-2</v>
      </c>
      <c r="F302" s="2">
        <f>IFERROR(MDURATION($A302,参数!F$5,参数!F$3,到期收益率!F302,1,0),"")</f>
        <v>0.11276459176253609</v>
      </c>
    </row>
    <row r="303" spans="1:6" x14ac:dyDescent="0.15">
      <c r="A303" s="1">
        <v>42727</v>
      </c>
      <c r="B303" s="2">
        <f>IFERROR(MDURATION($A303,参数!B$5,参数!B$3,到期收益率!B303,1,0),"")</f>
        <v>0.95535485241476303</v>
      </c>
      <c r="C303" s="2">
        <f>IFERROR(MDURATION($A303,参数!C$5,参数!C$3,到期收益率!C303,1,0),"")</f>
        <v>2.091637221570307</v>
      </c>
      <c r="D303" s="2">
        <f>IFERROR(MDURATION($A303,参数!D$5,参数!D$3,到期收益率!D303,1,0),"")</f>
        <v>0.74855048415496583</v>
      </c>
      <c r="E303" s="2">
        <f>IFERROR(MDURATION($A303,参数!E$5,参数!E$3,到期收益率!E303,1,0),"")</f>
        <v>5.6801761012345395E-2</v>
      </c>
      <c r="F303" s="2">
        <f>IFERROR(MDURATION($A303,参数!F$5,参数!F$3,到期收益率!F303,1,0),"")</f>
        <v>0.1107564091774685</v>
      </c>
    </row>
    <row r="304" spans="1:6" x14ac:dyDescent="0.15">
      <c r="A304" s="1">
        <v>42730</v>
      </c>
      <c r="B304" s="2">
        <f>IFERROR(MDURATION($A304,参数!B$5,参数!B$3,到期收益率!B304,1,0),"")</f>
        <v>0.94654509931523023</v>
      </c>
      <c r="C304" s="2">
        <f>IFERROR(MDURATION($A304,参数!C$5,参数!C$3,到期收益率!C304,1,0),"")</f>
        <v>2.0820063815774748</v>
      </c>
      <c r="D304" s="2">
        <f>IFERROR(MDURATION($A304,参数!D$5,参数!D$3,到期收益率!D304,1,0),"")</f>
        <v>0.73877191632483086</v>
      </c>
      <c r="E304" s="2">
        <f>IFERROR(MDURATION($A304,参数!E$5,参数!E$3,到期收益率!E304,1,0),"")</f>
        <v>4.8917637074140041E-2</v>
      </c>
      <c r="F304" s="2">
        <f>IFERROR(MDURATION($A304,参数!F$5,参数!F$3,到期收益率!F304,1,0),"")</f>
        <v>0.10286775769484036</v>
      </c>
    </row>
    <row r="305" spans="1:6" x14ac:dyDescent="0.15">
      <c r="A305" s="1">
        <v>42731</v>
      </c>
      <c r="B305" s="2">
        <f>IFERROR(MDURATION($A305,参数!B$5,参数!B$3,到期收益率!B305,1,0),"")</f>
        <v>0.94385634713004807</v>
      </c>
      <c r="C305" s="2">
        <f>IFERROR(MDURATION($A305,参数!C$5,参数!C$3,到期收益率!C305,1,0),"")</f>
        <v>2.0825128756583058</v>
      </c>
      <c r="D305" s="2">
        <f>IFERROR(MDURATION($A305,参数!D$5,参数!D$3,到期收益率!D305,1,0),"")</f>
        <v>0.73655335028270774</v>
      </c>
      <c r="E305" s="2">
        <f>IFERROR(MDURATION($A305,参数!E$5,参数!E$3,到期收益率!E305,1,0),"")</f>
        <v>4.5902322947475302E-2</v>
      </c>
      <c r="F305" s="2">
        <f>IFERROR(MDURATION($A305,参数!F$5,参数!F$3,到期收益率!F305,1,0),"")</f>
        <v>0.10018236279939528</v>
      </c>
    </row>
    <row r="306" spans="1:6" x14ac:dyDescent="0.15">
      <c r="A306" s="1">
        <v>42732</v>
      </c>
      <c r="B306" s="2">
        <f>IFERROR(MDURATION($A306,参数!B$5,参数!B$3,到期收益率!B306,1,0),"")</f>
        <v>0.93968119633082892</v>
      </c>
      <c r="C306" s="2">
        <f>IFERROR(MDURATION($A306,参数!C$5,参数!C$3,到期收益率!C306,1,0),"")</f>
        <v>2.0765519619522106</v>
      </c>
      <c r="D306" s="2">
        <f>IFERROR(MDURATION($A306,参数!D$5,参数!D$3,到期收益率!D306,1,0),"")</f>
        <v>0.73396755412029835</v>
      </c>
      <c r="E306" s="2">
        <f>IFERROR(MDURATION($A306,参数!E$5,参数!E$3,到期收益率!E306,1,0),"")</f>
        <v>4.3387023816696714E-2</v>
      </c>
      <c r="F306" s="2">
        <f>IFERROR(MDURATION($A306,参数!F$5,参数!F$3,到期收益率!F306,1,0),"")</f>
        <v>9.7329599214848475E-2</v>
      </c>
    </row>
    <row r="307" spans="1:6" x14ac:dyDescent="0.15">
      <c r="A307" s="1">
        <v>42733</v>
      </c>
      <c r="B307" s="2">
        <f>IFERROR(MDURATION($A307,参数!B$5,参数!B$3,到期收益率!B307,1,0),"")</f>
        <v>0.9374570583768449</v>
      </c>
      <c r="C307" s="2">
        <f>IFERROR(MDURATION($A307,参数!C$5,参数!C$3,到期收益率!C307,1,0),"")</f>
        <v>2.07511968234772</v>
      </c>
      <c r="D307" s="2">
        <f>IFERROR(MDURATION($A307,参数!D$5,参数!D$3,到期收益率!D307,1,0),"")</f>
        <v>0.73156517985956948</v>
      </c>
      <c r="E307" s="2">
        <f>IFERROR(MDURATION($A307,参数!E$5,参数!E$3,到期收益率!E307,1,0),"")</f>
        <v>4.1036432421734208E-2</v>
      </c>
      <c r="F307" s="2">
        <f>IFERROR(MDURATION($A307,参数!F$5,参数!F$3,到期收益率!F307,1,0),"")</f>
        <v>9.4729166162715539E-2</v>
      </c>
    </row>
    <row r="308" spans="1:6" x14ac:dyDescent="0.15">
      <c r="A308" s="1">
        <v>42734</v>
      </c>
      <c r="B308" s="2">
        <f>IFERROR(MDURATION($A308,参数!B$5,参数!B$3,到期收益率!B308,1,0),"")</f>
        <v>0.93755434479555622</v>
      </c>
      <c r="C308" s="2">
        <f>IFERROR(MDURATION($A308,参数!C$5,参数!C$3,到期收益率!C308,1,0),"")</f>
        <v>2.0785448514821061</v>
      </c>
      <c r="D308" s="2">
        <f>IFERROR(MDURATION($A308,参数!D$5,参数!D$3,到期收益率!D308,1,0),"")</f>
        <v>0.73136429292456551</v>
      </c>
      <c r="E308" s="2">
        <f>IFERROR(MDURATION($A308,参数!E$5,参数!E$3,到期收益率!E308,1,0),"")</f>
        <v>3.901753514153708E-2</v>
      </c>
      <c r="F308" s="2">
        <f>IFERROR(MDURATION($A308,参数!F$5,参数!F$3,到期收益率!F308,1,0),"")</f>
        <v>9.3051420425344755E-2</v>
      </c>
    </row>
    <row r="309" spans="1:6" x14ac:dyDescent="0.15">
      <c r="A309" s="1">
        <v>42738</v>
      </c>
      <c r="B309" s="2">
        <f>IFERROR(MDURATION($A309,参数!B$5,参数!B$3,到期收益率!B309,1,0),"")</f>
        <v>0.9302633025338124</v>
      </c>
      <c r="C309" s="2">
        <f>IFERROR(MDURATION($A309,参数!C$5,参数!C$3,到期收益率!C309,1,0),"")</f>
        <v>2.0745901339383273</v>
      </c>
      <c r="D309" s="2">
        <f>IFERROR(MDURATION($A309,参数!D$5,参数!D$3,到期收益率!D309,1,0),"")</f>
        <v>0.72440235245963547</v>
      </c>
      <c r="E309" s="2">
        <f>IFERROR(MDURATION($A309,参数!E$5,参数!E$3,到期收益率!E309,1,0),"")</f>
        <v>3.0771386647457457E-2</v>
      </c>
      <c r="F309" s="2">
        <f>IFERROR(MDURATION($A309,参数!F$5,参数!F$3,到期收益率!F309,1,0),"")</f>
        <v>8.5053747877936292E-2</v>
      </c>
    </row>
    <row r="310" spans="1:6" x14ac:dyDescent="0.15">
      <c r="A310" s="1">
        <v>42739</v>
      </c>
      <c r="B310" s="2">
        <f>IFERROR(MDURATION($A310,参数!B$5,参数!B$3,到期收益率!B310,1,0),"")</f>
        <v>0.92868995502577512</v>
      </c>
      <c r="C310" s="2">
        <f>IFERROR(MDURATION($A310,参数!C$5,参数!C$3,到期收益率!C310,1,0),"")</f>
        <v>2.0739787160017968</v>
      </c>
      <c r="D310" s="2">
        <f>IFERROR(MDURATION($A310,参数!D$5,参数!D$3,到期收益率!D310,1,0),"")</f>
        <v>0.72218321890119874</v>
      </c>
      <c r="E310" s="2">
        <f>IFERROR(MDURATION($A310,参数!E$5,参数!E$3,到期收益率!E310,1,0),"")</f>
        <v>2.8170239539917048E-2</v>
      </c>
      <c r="F310" s="2">
        <f>IFERROR(MDURATION($A310,参数!F$5,参数!F$3,到期收益率!F310,1,0),"")</f>
        <v>8.2365585374565314E-2</v>
      </c>
    </row>
    <row r="311" spans="1:6" x14ac:dyDescent="0.15">
      <c r="A311" s="1">
        <v>42740</v>
      </c>
      <c r="B311" s="2">
        <f>IFERROR(MDURATION($A311,参数!B$5,参数!B$3,到期收益率!B311,1,0),"")</f>
        <v>0.92841821494926036</v>
      </c>
      <c r="C311" s="2">
        <f>IFERROR(MDURATION($A311,参数!C$5,参数!C$3,到期收益率!C311,1,0),"")</f>
        <v>2.0707708981172819</v>
      </c>
      <c r="D311" s="2">
        <f>IFERROR(MDURATION($A311,参数!D$5,参数!D$3,到期收益率!D311,1,0),"")</f>
        <v>0.71996389410460537</v>
      </c>
      <c r="E311" s="2">
        <f>IFERROR(MDURATION($A311,参数!E$5,参数!E$3,到期收益率!E311,1,0),"")</f>
        <v>2.5569119895800126E-2</v>
      </c>
      <c r="F311" s="2">
        <f>IFERROR(MDURATION($A311,参数!F$5,参数!F$3,到期收益率!F311,1,0),"")</f>
        <v>7.9934983867669007E-2</v>
      </c>
    </row>
    <row r="312" spans="1:6" x14ac:dyDescent="0.15">
      <c r="A312" s="1">
        <v>42741</v>
      </c>
      <c r="B312" s="2">
        <f>IFERROR(MDURATION($A312,参数!B$5,参数!B$3,到期收益率!B312,1,0),"")</f>
        <v>0.92693686449497104</v>
      </c>
      <c r="C312" s="2">
        <f>IFERROR(MDURATION($A312,参数!C$5,参数!C$3,到期收益率!C312,1,0),"")</f>
        <v>2.0683747493085352</v>
      </c>
      <c r="D312" s="2">
        <f>IFERROR(MDURATION($A312,参数!D$5,参数!D$3,到期收益率!D312,1,0),"")</f>
        <v>0.71765242184364175</v>
      </c>
      <c r="E312" s="2">
        <f>IFERROR(MDURATION($A312,参数!E$5,参数!E$3,到期收益率!E312,1,0),"")</f>
        <v>2.2968047439565997E-2</v>
      </c>
      <c r="F312" s="2">
        <f>IFERROR(MDURATION($A312,参数!F$5,参数!F$3,到期收益率!F312,1,0),"")</f>
        <v>7.7418378852183667E-2</v>
      </c>
    </row>
    <row r="313" spans="1:6" x14ac:dyDescent="0.15">
      <c r="A313" s="1">
        <v>42744</v>
      </c>
      <c r="B313" s="2">
        <f>IFERROR(MDURATION($A313,参数!B$5,参数!B$3,到期收益率!B313,1,0),"")</f>
        <v>0.91933077720731149</v>
      </c>
      <c r="C313" s="2">
        <f>IFERROR(MDURATION($A313,参数!C$5,参数!C$3,到期收益率!C313,1,0),"")</f>
        <v>2.0603728951392664</v>
      </c>
      <c r="D313" s="2">
        <f>IFERROR(MDURATION($A313,参数!D$5,参数!D$3,到期收益率!D313,1,0),"")</f>
        <v>0.70998187114767675</v>
      </c>
      <c r="E313" s="2">
        <f>IFERROR(MDURATION($A313,参数!E$5,参数!E$3,到期收益率!E313,1,0),"")</f>
        <v>1.6666666666666611E-2</v>
      </c>
      <c r="F313" s="2">
        <f>IFERROR(MDURATION($A313,参数!F$5,参数!F$3,到期收益率!F313,1,0),"")</f>
        <v>6.9270285889079145E-2</v>
      </c>
    </row>
    <row r="314" spans="1:6" x14ac:dyDescent="0.15">
      <c r="A314" s="1">
        <v>42745</v>
      </c>
      <c r="B314" s="2">
        <f>IFERROR(MDURATION($A314,参数!B$5,参数!B$3,到期收益率!B314,1,0),"")</f>
        <v>0.91682628193232452</v>
      </c>
      <c r="C314" s="2">
        <f>IFERROR(MDURATION($A314,参数!C$5,参数!C$3,到期收益率!C314,1,0),"")</f>
        <v>2.0586285995238596</v>
      </c>
      <c r="D314" s="2">
        <f>IFERROR(MDURATION($A314,参数!D$5,参数!D$3,到期收益率!D314,1,0),"")</f>
        <v>0.7078536598085452</v>
      </c>
      <c r="E314" s="2">
        <f>IFERROR(MDURATION($A314,参数!E$5,参数!E$3,到期收益率!E314,1,0),"")</f>
        <v>1.3888888888888843E-2</v>
      </c>
      <c r="F314" s="2">
        <f>IFERROR(MDURATION($A314,参数!F$5,参数!F$3,到期收益率!F314,1,0),"")</f>
        <v>6.6838432309539772E-2</v>
      </c>
    </row>
    <row r="315" spans="1:6" x14ac:dyDescent="0.15">
      <c r="A315" s="1">
        <v>42746</v>
      </c>
      <c r="B315" s="2">
        <f>IFERROR(MDURATION($A315,参数!B$5,参数!B$3,到期收益率!B315,1,0),"")</f>
        <v>0.91599423887017462</v>
      </c>
      <c r="C315" s="2">
        <f>IFERROR(MDURATION($A315,参数!C$5,参数!C$3,到期收益率!C315,1,0),"")</f>
        <v>2.0590040468892443</v>
      </c>
      <c r="D315" s="2">
        <f>IFERROR(MDURATION($A315,参数!D$5,参数!D$3,到期收益率!D315,1,0),"")</f>
        <v>0.70710360152792107</v>
      </c>
      <c r="E315" s="2">
        <f>IFERROR(MDURATION($A315,参数!E$5,参数!E$3,到期收益率!E315,1,0),"")</f>
        <v>1.1111111111111073E-2</v>
      </c>
      <c r="F315" s="2">
        <f>IFERROR(MDURATION($A315,参数!F$5,参数!F$3,到期收益率!F315,1,0),"")</f>
        <v>6.4406350471586243E-2</v>
      </c>
    </row>
    <row r="316" spans="1:6" x14ac:dyDescent="0.15">
      <c r="A316" s="1">
        <v>42747</v>
      </c>
      <c r="B316" s="2">
        <f>IFERROR(MDURATION($A316,参数!B$5,参数!B$3,到期收益率!B316,1,0),"")</f>
        <v>0.91413972964101342</v>
      </c>
      <c r="C316" s="2">
        <f>IFERROR(MDURATION($A316,参数!C$5,参数!C$3,到期收益率!C316,1,0),"")</f>
        <v>2.0569365174067458</v>
      </c>
      <c r="D316" s="2">
        <f>IFERROR(MDURATION($A316,参数!D$5,参数!D$3,到期收益率!D316,1,0),"")</f>
        <v>0.7057101591783006</v>
      </c>
      <c r="E316" s="2">
        <f>IFERROR(MDURATION($A316,参数!E$5,参数!E$3,到期收益率!E316,1,0),"")</f>
        <v>8.3333333333333055E-3</v>
      </c>
      <c r="F316" s="2">
        <f>IFERROR(MDURATION($A316,参数!F$5,参数!F$3,到期收益率!F316,1,0),"")</f>
        <v>6.1889007297693283E-2</v>
      </c>
    </row>
    <row r="317" spans="1:6" x14ac:dyDescent="0.15">
      <c r="A317" s="1">
        <v>42748</v>
      </c>
      <c r="B317" s="2">
        <f>IFERROR(MDURATION($A317,参数!B$5,参数!B$3,到期收益率!B317,1,0),"")</f>
        <v>0.91042717528647354</v>
      </c>
      <c r="C317" s="2">
        <f>IFERROR(MDURATION($A317,参数!C$5,参数!C$3,到期收益率!C317,1,0),"")</f>
        <v>2.0540537588224441</v>
      </c>
      <c r="D317" s="2">
        <f>IFERROR(MDURATION($A317,参数!D$5,参数!D$3,到期收益率!D317,1,0),"")</f>
        <v>0.7031215841751719</v>
      </c>
      <c r="E317" s="2">
        <f>IFERROR(MDURATION($A317,参数!E$5,参数!E$3,到期收益率!E317,1,0),"")</f>
        <v>5.5555555555555367E-3</v>
      </c>
      <c r="F317" s="2">
        <f>IFERROR(MDURATION($A317,参数!F$5,参数!F$3,到期收益率!F317,1,0),"")</f>
        <v>5.937145309155243E-2</v>
      </c>
    </row>
    <row r="318" spans="1:6" x14ac:dyDescent="0.15">
      <c r="A318" s="1">
        <v>42751</v>
      </c>
      <c r="B318" s="2">
        <f>IFERROR(MDURATION($A318,参数!B$5,参数!B$3,到期收益率!B318,1,0),"")</f>
        <v>0.90216941110292115</v>
      </c>
      <c r="C318" s="2">
        <f>IFERROR(MDURATION($A318,参数!C$5,参数!C$3,到期收益率!C318,1,0),"")</f>
        <v>2.043603016435009</v>
      </c>
      <c r="D318" s="2">
        <f>IFERROR(MDURATION($A318,参数!D$5,参数!D$3,到期收益率!D318,1,0),"")</f>
        <v>0.6941620975824242</v>
      </c>
      <c r="E318" s="2" t="str">
        <f>IFERROR(MDURATION($A318,参数!E$5,参数!E$3,到期收益率!E318,1,0),"")</f>
        <v/>
      </c>
      <c r="F318" s="2">
        <f>IFERROR(MDURATION($A318,参数!F$5,参数!F$3,到期收益率!F318,1,0),"")</f>
        <v>5.1817322096128382E-2</v>
      </c>
    </row>
    <row r="319" spans="1:6" x14ac:dyDescent="0.15">
      <c r="A319" s="1">
        <v>42752</v>
      </c>
      <c r="B319" s="2">
        <f>IFERROR(MDURATION($A319,参数!B$5,参数!B$3,到期收益率!B319,1,0),"")</f>
        <v>0.90040727107272112</v>
      </c>
      <c r="C319" s="2">
        <f>IFERROR(MDURATION($A319,参数!C$5,参数!C$3,到期收益率!C319,1,0),"")</f>
        <v>2.0403892855086148</v>
      </c>
      <c r="D319" s="2">
        <f>IFERROR(MDURATION($A319,参数!D$5,参数!D$3,到期收益率!D319,1,0),"")</f>
        <v>0.69212436777938713</v>
      </c>
      <c r="E319" s="2" t="str">
        <f>IFERROR(MDURATION($A319,参数!E$5,参数!E$3,到期收益率!E319,1,0),"")</f>
        <v/>
      </c>
      <c r="F319" s="2">
        <f>IFERROR(MDURATION($A319,参数!F$5,参数!F$3,到期收益率!F319,1,0),"")</f>
        <v>4.9045855849139154E-2</v>
      </c>
    </row>
    <row r="320" spans="1:6" x14ac:dyDescent="0.15">
      <c r="A320" s="1">
        <v>42753</v>
      </c>
      <c r="B320" s="2">
        <f>IFERROR(MDURATION($A320,参数!B$5,参数!B$3,到期收益率!B320,1,0),"")</f>
        <v>0.89910909136535622</v>
      </c>
      <c r="C320" s="2">
        <f>IFERROR(MDURATION($A320,参数!C$5,参数!C$3,到期收益率!C320,1,0),"")</f>
        <v>2.038976728240026</v>
      </c>
      <c r="D320" s="2">
        <f>IFERROR(MDURATION($A320,参数!D$5,参数!D$3,到期收益率!D320,1,0),"")</f>
        <v>0.68935227180005798</v>
      </c>
      <c r="E320" s="2" t="str">
        <f>IFERROR(MDURATION($A320,参数!E$5,参数!E$3,到期收益率!E320,1,0),"")</f>
        <v/>
      </c>
      <c r="F320" s="2">
        <f>IFERROR(MDURATION($A320,参数!F$5,参数!F$3,到期收益率!F320,1,0),"")</f>
        <v>4.5943243181465775E-2</v>
      </c>
    </row>
    <row r="321" spans="1:6" x14ac:dyDescent="0.15">
      <c r="A321" s="1">
        <v>42754</v>
      </c>
      <c r="B321" s="2">
        <f>IFERROR(MDURATION($A321,参数!B$5,参数!B$3,到期收益率!B321,1,0),"")</f>
        <v>0.89502560285544353</v>
      </c>
      <c r="C321" s="2">
        <f>IFERROR(MDURATION($A321,参数!C$5,参数!C$3,到期收益率!C321,1,0),"")</f>
        <v>2.0355984015387398</v>
      </c>
      <c r="D321" s="2">
        <f>IFERROR(MDURATION($A321,参数!D$5,参数!D$3,到期收益率!D321,1,0),"")</f>
        <v>0.68658024601462853</v>
      </c>
      <c r="E321" s="2" t="str">
        <f>IFERROR(MDURATION($A321,参数!E$5,参数!E$3,到期收益率!E321,1,0),"")</f>
        <v/>
      </c>
      <c r="F321" s="2">
        <f>IFERROR(MDURATION($A321,参数!F$5,参数!F$3,到期收益率!F321,1,0),"")</f>
        <v>4.3178100820824114E-2</v>
      </c>
    </row>
    <row r="322" spans="1:6" x14ac:dyDescent="0.15">
      <c r="A322" s="1">
        <v>42755</v>
      </c>
      <c r="B322" s="2">
        <f>IFERROR(MDURATION($A322,参数!B$5,参数!B$3,到期收益率!B322,1,0),"")</f>
        <v>0.89400556930692499</v>
      </c>
      <c r="C322" s="2">
        <f>IFERROR(MDURATION($A322,参数!C$5,参数!C$3,到期收益率!C322,1,0),"")</f>
        <v>2.0350074985275368</v>
      </c>
      <c r="D322" s="2">
        <f>IFERROR(MDURATION($A322,参数!D$5,参数!D$3,到期收益率!D322,1,0),"")</f>
        <v>0.68527587890381225</v>
      </c>
      <c r="E322" s="2" t="str">
        <f>IFERROR(MDURATION($A322,参数!E$5,参数!E$3,到期收益率!E322,1,0),"")</f>
        <v/>
      </c>
      <c r="F322" s="2">
        <f>IFERROR(MDURATION($A322,参数!F$5,参数!F$3,到期收益率!F322,1,0),"")</f>
        <v>4.0743015380056299E-2</v>
      </c>
    </row>
    <row r="323" spans="1:6" x14ac:dyDescent="0.15">
      <c r="A323" s="1">
        <v>42758</v>
      </c>
      <c r="B323" s="2">
        <f>IFERROR(MDURATION($A323,参数!B$5,参数!B$3,到期收益率!B323,1,0),"")</f>
        <v>0.88602511304284937</v>
      </c>
      <c r="C323" s="2">
        <f>IFERROR(MDURATION($A323,参数!C$5,参数!C$3,到期收益率!C323,1,0),"")</f>
        <v>2.0284836624980032</v>
      </c>
      <c r="D323" s="2">
        <f>IFERROR(MDURATION($A323,参数!D$5,参数!D$3,到期收益率!D323,1,0),"")</f>
        <v>0.67851773887548006</v>
      </c>
      <c r="E323" s="2" t="str">
        <f>IFERROR(MDURATION($A323,参数!E$5,参数!E$3,到期收益率!E323,1,0),"")</f>
        <v/>
      </c>
      <c r="F323" s="2">
        <f>IFERROR(MDURATION($A323,参数!F$5,参数!F$3,到期收益率!F323,1,0),"")</f>
        <v>3.6111111111111198E-2</v>
      </c>
    </row>
    <row r="324" spans="1:6" x14ac:dyDescent="0.15">
      <c r="A324" s="1">
        <v>42759</v>
      </c>
      <c r="B324" s="2">
        <f>IFERROR(MDURATION($A324,参数!B$5,参数!B$3,到期收益率!B324,1,0),"")</f>
        <v>0.8851896523836652</v>
      </c>
      <c r="C324" s="2">
        <f>IFERROR(MDURATION($A324,参数!C$5,参数!C$3,到期收益率!C324,1,0),"")</f>
        <v>2.0275703091255304</v>
      </c>
      <c r="D324" s="2">
        <f>IFERROR(MDURATION($A324,参数!D$5,参数!D$3,到期收益率!D324,1,0),"")</f>
        <v>0.67693731494470843</v>
      </c>
      <c r="E324" s="2" t="str">
        <f>IFERROR(MDURATION($A324,参数!E$5,参数!E$3,到期收益率!E324,1,0),"")</f>
        <v/>
      </c>
      <c r="F324" s="2">
        <f>IFERROR(MDURATION($A324,参数!F$5,参数!F$3,到期收益率!F324,1,0),"")</f>
        <v>3.333333333333343E-2</v>
      </c>
    </row>
    <row r="325" spans="1:6" x14ac:dyDescent="0.15">
      <c r="A325" s="1">
        <v>42760</v>
      </c>
      <c r="B325" s="2">
        <f>IFERROR(MDURATION($A325,参数!B$5,参数!B$3,到期收益率!B325,1,0),"")</f>
        <v>0.88426098136187481</v>
      </c>
      <c r="C325" s="2">
        <f>IFERROR(MDURATION($A325,参数!C$5,参数!C$3,到期收益率!C325,1,0),"")</f>
        <v>2.025178549350116</v>
      </c>
      <c r="D325" s="2">
        <f>IFERROR(MDURATION($A325,参数!D$5,参数!D$3,到期收益率!D325,1,0),"")</f>
        <v>0.67453119601976363</v>
      </c>
      <c r="E325" s="2" t="str">
        <f>IFERROR(MDURATION($A325,参数!E$5,参数!E$3,到期收益率!E325,1,0),"")</f>
        <v/>
      </c>
      <c r="F325" s="2">
        <f>IFERROR(MDURATION($A325,参数!F$5,参数!F$3,到期收益率!F325,1,0),"")</f>
        <v>3.0555555555555454E-2</v>
      </c>
    </row>
    <row r="326" spans="1:6" x14ac:dyDescent="0.15">
      <c r="A326" s="1">
        <v>42761</v>
      </c>
      <c r="B326" s="2">
        <f>IFERROR(MDURATION($A326,参数!B$5,参数!B$3,到期收益率!B326,1,0),"")</f>
        <v>0.88472331799786141</v>
      </c>
      <c r="C326" s="2">
        <f>IFERROR(MDURATION($A326,参数!C$5,参数!C$3,到期收益率!C326,1,0),"")</f>
        <v>2.0262424449589753</v>
      </c>
      <c r="D326" s="2">
        <f>IFERROR(MDURATION($A326,参数!D$5,参数!D$3,到期收益率!D326,1,0),"")</f>
        <v>0.67295041364010832</v>
      </c>
      <c r="E326" s="2" t="str">
        <f>IFERROR(MDURATION($A326,参数!E$5,参数!E$3,到期收益率!E326,1,0),"")</f>
        <v/>
      </c>
      <c r="F326" s="2">
        <f>IFERROR(MDURATION($A326,参数!F$5,参数!F$3,到期收益率!F326,1,0),"")</f>
        <v>2.7777777777777686E-2</v>
      </c>
    </row>
    <row r="327" spans="1:6" x14ac:dyDescent="0.15">
      <c r="A327" s="1">
        <v>42769</v>
      </c>
      <c r="B327" s="2">
        <f>IFERROR(MDURATION($A327,参数!B$5,参数!B$3,到期收益率!B327,1,0),"")</f>
        <v>0.86659438281152412</v>
      </c>
      <c r="C327" s="2">
        <f>IFERROR(MDURATION($A327,参数!C$5,参数!C$3,到期收益率!C327,1,0),"")</f>
        <v>2.0059008345925844</v>
      </c>
      <c r="D327" s="2">
        <f>IFERROR(MDURATION($A327,参数!D$5,参数!D$3,到期收益率!D327,1,0),"")</f>
        <v>0.653715712606598</v>
      </c>
      <c r="E327" s="2" t="str">
        <f>IFERROR(MDURATION($A327,参数!E$5,参数!E$3,到期收益率!E327,1,0),"")</f>
        <v/>
      </c>
      <c r="F327" s="2">
        <f>IFERROR(MDURATION($A327,参数!F$5,参数!F$3,到期收益率!F327,1,0),"")</f>
        <v>8.3333333333333055E-3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净价</vt:lpstr>
      <vt:lpstr>利息</vt:lpstr>
      <vt:lpstr>全价</vt:lpstr>
      <vt:lpstr>日收益率</vt:lpstr>
      <vt:lpstr>现金流</vt:lpstr>
      <vt:lpstr>到期收益率</vt:lpstr>
      <vt:lpstr>排序（YTM）</vt:lpstr>
      <vt:lpstr>收益率(YTM)</vt:lpstr>
      <vt:lpstr>修正久期</vt:lpstr>
      <vt:lpstr>排序（修正久期）</vt:lpstr>
      <vt:lpstr>收益率（修正久期）</vt:lpstr>
      <vt:lpstr>399481</vt:lpstr>
      <vt:lpstr>Sheet1</vt:lpstr>
      <vt:lpstr>收益率（优化修正久期）</vt:lpstr>
      <vt:lpstr>优化修正久期收益率</vt:lpstr>
      <vt:lpstr>月收益率</vt:lpstr>
      <vt:lpstr>修正久期收益率</vt:lpstr>
      <vt:lpstr>Sheet3</vt:lpstr>
      <vt:lpstr>ytm</vt:lpstr>
      <vt:lpstr>参数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2016-10-03T12:34:41Z</dcterms:created>
  <dcterms:modified xsi:type="dcterms:W3CDTF">2017-02-12T23:21:42Z</dcterms:modified>
</cp:coreProperties>
</file>